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reddy Perez\Desktop\ACCIONES DEL 2016\PRESUPUESTO 2016\"/>
    </mc:Choice>
  </mc:AlternateContent>
  <bookViews>
    <workbookView xWindow="120" yWindow="210" windowWidth="19320" windowHeight="9405"/>
  </bookViews>
  <sheets>
    <sheet name="PRESPUESTO CONSOLIDADO 2016" sheetId="1" r:id="rId1"/>
    <sheet name="plan de compras 2016" sheetId="2" r:id="rId2"/>
  </sheets>
  <definedNames>
    <definedName name="_xlnm._FilterDatabase" localSheetId="1" hidden="1">'plan de compras 2016'!$A$1:$Y$42</definedName>
  </definedNames>
  <calcPr calcId="152511"/>
</workbook>
</file>

<file path=xl/calcChain.xml><?xml version="1.0" encoding="utf-8"?>
<calcChain xmlns="http://schemas.openxmlformats.org/spreadsheetml/2006/main">
  <c r="F69" i="1" l="1"/>
  <c r="I8" i="2" l="1"/>
  <c r="H9" i="2"/>
  <c r="I7" i="2"/>
  <c r="I6" i="2"/>
  <c r="I10" i="2"/>
  <c r="F41" i="1" l="1"/>
  <c r="F58" i="1"/>
  <c r="F59" i="1"/>
  <c r="F65" i="1"/>
  <c r="F68" i="1" l="1"/>
  <c r="F67" i="1" l="1"/>
  <c r="F66" i="1"/>
  <c r="F64" i="1"/>
  <c r="F62" i="1"/>
  <c r="F61" i="1"/>
  <c r="F6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9" i="1"/>
  <c r="C7" i="1"/>
  <c r="E63" i="1"/>
  <c r="D63" i="1"/>
  <c r="E40" i="1"/>
  <c r="D40" i="1"/>
  <c r="E11" i="1"/>
  <c r="D11" i="1"/>
  <c r="F40" i="1" l="1"/>
  <c r="C69" i="1"/>
  <c r="F63" i="1"/>
  <c r="F11" i="1"/>
  <c r="E69" i="1"/>
  <c r="D69" i="1"/>
  <c r="F7" i="1" l="1"/>
  <c r="J67" i="2" l="1"/>
  <c r="H67" i="2"/>
  <c r="J66" i="2"/>
  <c r="H66" i="2"/>
  <c r="J65" i="2"/>
  <c r="H65" i="2"/>
  <c r="J64" i="2"/>
  <c r="J63" i="2"/>
  <c r="H63" i="2"/>
  <c r="J62" i="2"/>
  <c r="H62" i="2"/>
  <c r="J61" i="2"/>
  <c r="H61" i="2"/>
  <c r="J60" i="2"/>
  <c r="J59" i="2"/>
  <c r="H59" i="2"/>
  <c r="J58" i="2"/>
  <c r="J57" i="2"/>
  <c r="H57" i="2"/>
  <c r="J56" i="2"/>
  <c r="J55" i="2"/>
  <c r="J42" i="2"/>
  <c r="J41" i="2"/>
  <c r="J40" i="2"/>
  <c r="J39" i="2"/>
  <c r="J38" i="2"/>
  <c r="J37" i="2"/>
  <c r="J36" i="2"/>
  <c r="J35" i="2"/>
  <c r="J34" i="2"/>
  <c r="H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H16" i="2"/>
  <c r="J15" i="2"/>
  <c r="H15" i="2"/>
  <c r="J14" i="2"/>
  <c r="J13" i="2"/>
  <c r="J12" i="2"/>
  <c r="J11" i="2"/>
  <c r="H10" i="2"/>
  <c r="J7" i="2"/>
  <c r="J68" i="2" s="1"/>
</calcChain>
</file>

<file path=xl/sharedStrings.xml><?xml version="1.0" encoding="utf-8"?>
<sst xmlns="http://schemas.openxmlformats.org/spreadsheetml/2006/main" count="401" uniqueCount="245">
  <si>
    <t>Partida</t>
  </si>
  <si>
    <t>Descripción</t>
  </si>
  <si>
    <t xml:space="preserve">Presupuesto </t>
  </si>
  <si>
    <t>Presupuesto</t>
  </si>
  <si>
    <t xml:space="preserve">Ordinario MAG </t>
  </si>
  <si>
    <t>Ordinario INDER</t>
  </si>
  <si>
    <t>Definitivo</t>
  </si>
  <si>
    <t xml:space="preserve"> </t>
  </si>
  <si>
    <t xml:space="preserve">0. RENUMERACIONES </t>
  </si>
  <si>
    <t>Dietas</t>
  </si>
  <si>
    <t xml:space="preserve">1 SERVICIOS </t>
  </si>
  <si>
    <t>1-01-02</t>
  </si>
  <si>
    <t>1-02-01</t>
  </si>
  <si>
    <t>Servicio de Agua y Alcantarillado</t>
  </si>
  <si>
    <t>1-02-02</t>
  </si>
  <si>
    <t>Servicio de Energía Eléctrica</t>
  </si>
  <si>
    <t>1-02-04</t>
  </si>
  <si>
    <t>Servicio de Telecomunicaciones</t>
  </si>
  <si>
    <t>1-03-02</t>
  </si>
  <si>
    <t>1-03-03</t>
  </si>
  <si>
    <t>Impresión, encuadernación y otros</t>
  </si>
  <si>
    <t>1-03-04</t>
  </si>
  <si>
    <t>Transporte de Bienes</t>
  </si>
  <si>
    <t>1-03-06</t>
  </si>
  <si>
    <t>Comisión y Gastos Financieros</t>
  </si>
  <si>
    <t>1-04-02</t>
  </si>
  <si>
    <t>Servicios Jurídicos</t>
  </si>
  <si>
    <t>1-04-04</t>
  </si>
  <si>
    <t>1-04-05</t>
  </si>
  <si>
    <t>Servicios de Desarrollo de Sistemas Informáticos</t>
  </si>
  <si>
    <t>1-04-06</t>
  </si>
  <si>
    <t>Servicios Generales</t>
  </si>
  <si>
    <t>1-04-99</t>
  </si>
  <si>
    <t>1-05-01</t>
  </si>
  <si>
    <t>Transporte dentro del país</t>
  </si>
  <si>
    <t>1-05-02</t>
  </si>
  <si>
    <t>Viáticos dentro del país</t>
  </si>
  <si>
    <t>1-06-01</t>
  </si>
  <si>
    <t>Seguros</t>
  </si>
  <si>
    <t>1-07-01</t>
  </si>
  <si>
    <t>1-07-02</t>
  </si>
  <si>
    <t>1-08-01</t>
  </si>
  <si>
    <t>Mantenimiento de Edificios y Locales</t>
  </si>
  <si>
    <t>1-08-05</t>
  </si>
  <si>
    <t>Mantenimiento y Reparación de Equipo Transpo.</t>
  </si>
  <si>
    <t>1-08-07</t>
  </si>
  <si>
    <t>Mantenimiento y Reparación de Equipo y Mobiliario Oficina</t>
  </si>
  <si>
    <t>1-08-08</t>
  </si>
  <si>
    <t>Manten.y Repar.de Equipo Cómputo y Sistemas I.</t>
  </si>
  <si>
    <t>1-09-99</t>
  </si>
  <si>
    <t>Otros Impuestos</t>
  </si>
  <si>
    <t>2 MATERIALES Y SUMINISTROS</t>
  </si>
  <si>
    <t>2-01-01</t>
  </si>
  <si>
    <t>Combustibles y Lubricantes</t>
  </si>
  <si>
    <t>2-01-02</t>
  </si>
  <si>
    <t>Productos Farmacéuticos y Medicinales</t>
  </si>
  <si>
    <t>2-01-04</t>
  </si>
  <si>
    <t>Tintas, Pinturas y Diluyentes</t>
  </si>
  <si>
    <t>2-01-99</t>
  </si>
  <si>
    <t>2-02-02</t>
  </si>
  <si>
    <t>Productos Agroforestales</t>
  </si>
  <si>
    <t>2-02-03</t>
  </si>
  <si>
    <t>2-03-06</t>
  </si>
  <si>
    <t>Materiales y productos plasticos</t>
  </si>
  <si>
    <t>2-03-99</t>
  </si>
  <si>
    <t>Otros Materiales y productos en uso de la construcción</t>
  </si>
  <si>
    <t>2-04-01</t>
  </si>
  <si>
    <t>Herramientas e Instrumentos</t>
  </si>
  <si>
    <t>2-04-02</t>
  </si>
  <si>
    <t>Repuestos y Accesorios</t>
  </si>
  <si>
    <t>2-99-01</t>
  </si>
  <si>
    <t>Utiles y Materiales de Oficina y Cómputo</t>
  </si>
  <si>
    <t>2-99-03</t>
  </si>
  <si>
    <t>Productos de Papel, Cartón e impresos</t>
  </si>
  <si>
    <t>2-99-04</t>
  </si>
  <si>
    <t>2-99-05</t>
  </si>
  <si>
    <t>Utiles y Materiales de Limpieza</t>
  </si>
  <si>
    <t>2-99-99</t>
  </si>
  <si>
    <t>Otros utiles materiales y suministros.</t>
  </si>
  <si>
    <t>05-01-02</t>
  </si>
  <si>
    <t>05-01-04</t>
  </si>
  <si>
    <t>05-01-05</t>
  </si>
  <si>
    <t>TOTALES</t>
  </si>
  <si>
    <t>2,03,03</t>
  </si>
  <si>
    <t>Madera y sus derivados</t>
  </si>
  <si>
    <t>Donaciones</t>
  </si>
  <si>
    <t>Presupuesto (1)</t>
  </si>
  <si>
    <t>1.02.01</t>
  </si>
  <si>
    <t>SERVICIOS DE AGUA Y ALCANTARILLADO</t>
  </si>
  <si>
    <t>001</t>
  </si>
  <si>
    <t>SERVICIO DE ENERGIA ELECTRICA</t>
  </si>
  <si>
    <t>10203</t>
  </si>
  <si>
    <t xml:space="preserve">CONTRATO DE SERVICIOS DE CORREO </t>
  </si>
  <si>
    <t>10204</t>
  </si>
  <si>
    <t>SERVICIO DE TELECOMUNICACIONES</t>
  </si>
  <si>
    <t>INFORMACIÓN</t>
  </si>
  <si>
    <t>SERVICIO DE  PUBLICIDAD Y PROPAGANDA</t>
  </si>
  <si>
    <t>10303</t>
  </si>
  <si>
    <t>IMPRESIÓN, ENCUADERNACION Y OTROS</t>
  </si>
  <si>
    <t>900</t>
  </si>
  <si>
    <t>COMISIONES Y GASTOS POR SERVICIOS FINANCIEROS Y COMERCIALES</t>
  </si>
  <si>
    <t>SERVICIOS GENERALES</t>
  </si>
  <si>
    <t>010</t>
  </si>
  <si>
    <t>FUMIGACION</t>
  </si>
  <si>
    <t>165</t>
  </si>
  <si>
    <t>SERVICIO DE LIMPIEZA</t>
  </si>
  <si>
    <t>REVISION TECNICA AUTOMOTRIZ OBLIGATORIA</t>
  </si>
  <si>
    <t>PAGO DE PEAJE</t>
  </si>
  <si>
    <t>TRANSPORTE DENTRO DEL PAÍS</t>
  </si>
  <si>
    <t>000</t>
  </si>
  <si>
    <t>VIÁTICOS DENTRO DEL PAÍS</t>
  </si>
  <si>
    <t>TRANSPORTE AL EXTERIOR</t>
  </si>
  <si>
    <t>VIÁTICOS EN EL EXTERIOR</t>
  </si>
  <si>
    <t>020</t>
  </si>
  <si>
    <t>ACTIVIDADES DE CAPACITACION</t>
  </si>
  <si>
    <t>10801</t>
  </si>
  <si>
    <t>MANTENIMIENTO Y REPARACION DE EDIFICIOS</t>
  </si>
  <si>
    <t>10805</t>
  </si>
  <si>
    <t>REPARACION Y MANTENIMIENTO DE VEHICULOS</t>
  </si>
  <si>
    <t>10806</t>
  </si>
  <si>
    <t>030</t>
  </si>
  <si>
    <t>MANTENIMIENTO, REPARACIÓN Y LIMPIEZA DE EQUIPO DE COMUNICACIÓN</t>
  </si>
  <si>
    <t>10807</t>
  </si>
  <si>
    <t>MANTENIMIENTO PREVENTIVO Y CORRECTIVO DE EQUIPO DE OFICINA (VENTILADORES, SILLAS, ESCRITORIOS, AIRES ACONDICIONADOS, CALCULADORAS ETC.)</t>
  </si>
  <si>
    <t>MANTENIMIENTO Y/O REPARACION DE FOTOCOPIADORAS</t>
  </si>
  <si>
    <t>10808</t>
  </si>
  <si>
    <t>015</t>
  </si>
  <si>
    <t>MANTENIMIENTO PREVENTIVO Y CORRECTIVO DE EQUIPO DE INFORMATICO</t>
  </si>
  <si>
    <t>10899</t>
  </si>
  <si>
    <t>075</t>
  </si>
  <si>
    <t>MANTENIMIENTO Y REPARACIÓN DE ELECTRODOMESTICOS</t>
  </si>
  <si>
    <t>OTROS IMPUESTOS</t>
  </si>
  <si>
    <t>MINISTERIO DE AGRICULTURA Y GANADERIA</t>
  </si>
  <si>
    <t>CONAC   4S</t>
  </si>
  <si>
    <t>PLAN DE COMPRAS  2015</t>
  </si>
  <si>
    <t>PROGRAMA</t>
  </si>
  <si>
    <t>CODIGO DE MERCANCIA</t>
  </si>
  <si>
    <t>DESCRIPCIÓN</t>
  </si>
  <si>
    <t>UNIDAD DE MEDIDA</t>
  </si>
  <si>
    <t>PERIODO EJECUCION</t>
  </si>
  <si>
    <t>TIPO       FUENTE</t>
  </si>
  <si>
    <t>CANTIDAD</t>
  </si>
  <si>
    <t>PRECIO UNITARIO</t>
  </si>
  <si>
    <t>MONTO</t>
  </si>
  <si>
    <t>MINISTRA CAP 1</t>
  </si>
  <si>
    <t>VICE TANNIA CAP 2</t>
  </si>
  <si>
    <t>VICE XINIA CAP 3</t>
  </si>
  <si>
    <t>DAF CAP 41</t>
  </si>
  <si>
    <t>BS Y SS CAP 42</t>
  </si>
  <si>
    <t>RRHH CAP 43</t>
  </si>
  <si>
    <t>FINANC CAP 44</t>
  </si>
  <si>
    <t>PROVEE CAP 45</t>
  </si>
  <si>
    <t>SUNII CAP 46</t>
  </si>
  <si>
    <t>INFORMATICA CAP 47</t>
  </si>
  <si>
    <t>CONSULTORIO CAP 48</t>
  </si>
  <si>
    <t>PLANIFICACION CAP 5</t>
  </si>
  <si>
    <t>AUDITORIA CAP 7</t>
  </si>
  <si>
    <t>ASESORIA LEGAL CAP 8</t>
  </si>
  <si>
    <t>COOPERAC CAP 9</t>
  </si>
  <si>
    <t>CONTRATO</t>
  </si>
  <si>
    <t>I Y II SEM</t>
  </si>
  <si>
    <t>UNIDAD</t>
  </si>
  <si>
    <t>INTERESES MORATORIOS Y MULTAS</t>
  </si>
  <si>
    <t>COMBUSTIBLE Y LUBRICANTES</t>
  </si>
  <si>
    <t>20102</t>
  </si>
  <si>
    <t>PRODUCTOS FARMACEUTICOS Y MEDICINALES</t>
  </si>
  <si>
    <t>20104</t>
  </si>
  <si>
    <t>085</t>
  </si>
  <si>
    <t>TINTAS, PINTURAS Y DILUYENTES</t>
  </si>
  <si>
    <t>OTROS PRODUCTOS QUIMICOS</t>
  </si>
  <si>
    <t>ALIMENTOS Y BEBIDAS</t>
  </si>
  <si>
    <t>MATERIALES Y PRODUCTOS METALICOS</t>
  </si>
  <si>
    <t>MATERIALES Y PRODUCTOS MINERALES Y ASFALTICOS</t>
  </si>
  <si>
    <t>MADERA Y SUS DERIVADOS</t>
  </si>
  <si>
    <t>MATERIALES Y PRODUCTOS ELECTRICOS, TELEFONICOS Y COMPUTO</t>
  </si>
  <si>
    <t>MATERIALES Y PRODUCTOS DE PLASTICOS</t>
  </si>
  <si>
    <t xml:space="preserve">UNIDADES </t>
  </si>
  <si>
    <t>002</t>
  </si>
  <si>
    <t>HERRAMIENTAS E INSTRUMENTOS</t>
  </si>
  <si>
    <t>PRODUCTOS DE PAPEL Y CARTON</t>
  </si>
  <si>
    <t>TEXTILES Y VESTUARIO</t>
  </si>
  <si>
    <t>UTILES Y MATERIALES DE LIMPIEZA</t>
  </si>
  <si>
    <t>070</t>
  </si>
  <si>
    <t>UTILES Y MATERIALES DE COCINA Y COMEDOR</t>
  </si>
  <si>
    <t>OTROS UTILES MATERIALES Y SUMINISTROS</t>
  </si>
  <si>
    <t>MAQUINARIA Y EQUIPO Y MOBILARIOS</t>
  </si>
  <si>
    <t>280</t>
  </si>
  <si>
    <t>005</t>
  </si>
  <si>
    <t>VEHICULOS</t>
  </si>
  <si>
    <t>EQUIPOS DE COMUNICACIÓN</t>
  </si>
  <si>
    <t>EQUIPO Y MOBILARIO DE OFICINA</t>
  </si>
  <si>
    <t>50105</t>
  </si>
  <si>
    <t>090</t>
  </si>
  <si>
    <t>EQUIPO Y PROGRAMA DE COMPUTO</t>
  </si>
  <si>
    <t>310</t>
  </si>
  <si>
    <t>EQUIPO Y MOBILIARIO EDUCACIONAL</t>
  </si>
  <si>
    <t>MAQUINARIA Y EQUIPO DIVERSO</t>
  </si>
  <si>
    <t xml:space="preserve">Presupuesto(2) </t>
  </si>
  <si>
    <t>1-05-03</t>
  </si>
  <si>
    <t>1-05-04</t>
  </si>
  <si>
    <t>2,03,04</t>
  </si>
  <si>
    <t>Materiales y productos y electricos y de computo</t>
  </si>
  <si>
    <t>2-03-02</t>
  </si>
  <si>
    <t>Materiales y productos minerales asfalticos</t>
  </si>
  <si>
    <t xml:space="preserve">                                                                         CONSOLIDADO</t>
  </si>
  <si>
    <t xml:space="preserve">                                                        CONSOLIDADO</t>
  </si>
  <si>
    <t xml:space="preserve">Alquiler de maquinaria, equipo y mobiliario </t>
  </si>
  <si>
    <t xml:space="preserve">Publicidad </t>
  </si>
  <si>
    <t>1-03-01</t>
  </si>
  <si>
    <t xml:space="preserve">Otros servicios de gestión y apoyo </t>
  </si>
  <si>
    <t xml:space="preserve">Actividades Protocolarias y Sociales </t>
  </si>
  <si>
    <t>1-08-09</t>
  </si>
  <si>
    <t>Mantenimiento y reparacion de otros equipos</t>
  </si>
  <si>
    <t>Impuestos sobre bienes inmuebles</t>
  </si>
  <si>
    <t>2-02-01</t>
  </si>
  <si>
    <t xml:space="preserve">Productos pecuarios y otras especies </t>
  </si>
  <si>
    <t>Alimentos y Bebidas</t>
  </si>
  <si>
    <t>2-03-01</t>
  </si>
  <si>
    <t>Materiales y productos metalicos</t>
  </si>
  <si>
    <t xml:space="preserve">Textiles y Vestuarios </t>
  </si>
  <si>
    <t>2-99-06</t>
  </si>
  <si>
    <t xml:space="preserve">Utiles y materiales de seguridad </t>
  </si>
  <si>
    <t>BIENES DURADEROS</t>
  </si>
  <si>
    <t>05-01-01</t>
  </si>
  <si>
    <t xml:space="preserve">Maquinaria y Equipo para la produccion </t>
  </si>
  <si>
    <t xml:space="preserve">Equipo de Transporte </t>
  </si>
  <si>
    <t>Semovientes</t>
  </si>
  <si>
    <t>05-99-01</t>
  </si>
  <si>
    <t>0-02-05</t>
  </si>
  <si>
    <t xml:space="preserve">Información </t>
  </si>
  <si>
    <t>Servicio de Ciencias Económicas</t>
  </si>
  <si>
    <t>CONSEJO NACIONAL DE CLUBES  4-S</t>
  </si>
  <si>
    <t>PLAN DE COMPRAS  2016</t>
  </si>
  <si>
    <r>
      <t xml:space="preserve">Transporte al exterior . </t>
    </r>
    <r>
      <rPr>
        <b/>
        <sz val="12"/>
        <color rgb="FFFF0000"/>
        <rFont val="Arial"/>
        <family val="2"/>
      </rPr>
      <t>APLICACIÓN OFICIO DM-1464-2015</t>
    </r>
  </si>
  <si>
    <r>
      <t>Viáticos al Exterior.</t>
    </r>
    <r>
      <rPr>
        <sz val="12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APLICACIÓN OFICIO DM-1464-2015</t>
    </r>
  </si>
  <si>
    <r>
      <t xml:space="preserve">Equipo y programas de Cómputo </t>
    </r>
    <r>
      <rPr>
        <b/>
        <sz val="12"/>
        <color rgb="FFFF0000"/>
        <rFont val="Arial"/>
        <family val="2"/>
      </rPr>
      <t>Aplicación Superhábit</t>
    </r>
    <r>
      <rPr>
        <b/>
        <sz val="12"/>
        <color theme="1"/>
        <rFont val="Arial"/>
        <family val="2"/>
      </rPr>
      <t>.</t>
    </r>
  </si>
  <si>
    <t xml:space="preserve">           : Se aplica el superhabit de 12.061.376,90 de colones (Bienes duraderos) y se aplica la directrizx Miisterial de 1.044.107,00 de colones     </t>
  </si>
  <si>
    <t xml:space="preserve">                                                                  PRESUPUESTO DE EGRESOS CONSOLIDADO </t>
  </si>
  <si>
    <t xml:space="preserve">                                                                CONSEJO NACIONAL DE CLUBES 4-S</t>
  </si>
  <si>
    <t xml:space="preserve">                                                   PERIODO 2016</t>
  </si>
  <si>
    <t xml:space="preserve">NOTA: SE APLICA EL OF. DM-1464-2015: SUBP. 1.05.03, 1.05.04 , SE REDUCEN EN CERO COLONES Y 1.07.01 SE REDUCE EN 6.8 MILLONES. </t>
  </si>
  <si>
    <r>
      <t xml:space="preserve">Otros Productos Químicos </t>
    </r>
    <r>
      <rPr>
        <b/>
        <sz val="12"/>
        <color rgb="FFFF0000"/>
        <rFont val="Arial"/>
        <family val="2"/>
      </rPr>
      <t>Aplicación de Directirz Ministerial.DM-08-2016</t>
    </r>
  </si>
  <si>
    <r>
      <t xml:space="preserve">Equipo y Mobiliario </t>
    </r>
    <r>
      <rPr>
        <b/>
        <sz val="12"/>
        <color rgb="FFFF0000"/>
        <rFont val="Arial"/>
        <family val="2"/>
      </rPr>
      <t>Aplicación Superhábit</t>
    </r>
  </si>
  <si>
    <r>
      <t>Actividades de Capacitación.</t>
    </r>
    <r>
      <rPr>
        <b/>
        <sz val="12"/>
        <color rgb="FFFF0000"/>
        <rFont val="Arial"/>
        <family val="2"/>
      </rPr>
      <t>APLICACIÓN OFICIO DM-1464-2015  y Directriz Ministerial DM/08-2016</t>
    </r>
  </si>
  <si>
    <t xml:space="preserve">           : No se programa los 2.386.008,81 colones hasta que lo indique la Auditoria Interna. Dinero de fondos específicos.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</si>
</sst>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₡&quot;* #,##0.00_);_(&quot;₡&quot;* \(#,##0.00\);_(&quot;₡&quot;* &quot;-&quot;??_);_(@_)"/>
    <numFmt numFmtId="43" formatCode="_(* #,##0.00_);_(* \(#,##0.00\);_(* &quot;-&quot;??_);_(@_)"/>
    <numFmt numFmtId="164" formatCode="_-* #,##0.00_-;\-* #,##0.00_-;_-* &quot;-&quot;??_-;_-@_-"/>
    <numFmt numFmtId="165" formatCode="dd\-mm\-yy;@"/>
    <numFmt numFmtId="166" formatCode="&quot;₡&quot;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rgb="FF92D05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1" applyFont="1" applyBorder="1"/>
    <xf numFmtId="164" fontId="2" fillId="0" borderId="1" xfId="2" applyFont="1" applyFill="1" applyBorder="1" applyAlignment="1">
      <alignment horizontal="center"/>
    </xf>
    <xf numFmtId="4" fontId="2" fillId="0" borderId="1" xfId="2" applyNumberFormat="1" applyFont="1" applyBorder="1" applyAlignment="1">
      <alignment horizontal="right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4" fontId="2" fillId="0" borderId="5" xfId="2" applyFont="1" applyFill="1" applyBorder="1" applyAlignment="1">
      <alignment horizontal="center"/>
    </xf>
    <xf numFmtId="164" fontId="4" fillId="0" borderId="0" xfId="2" applyFont="1" applyBorder="1" applyAlignment="1">
      <alignment horizontal="center"/>
    </xf>
    <xf numFmtId="164" fontId="3" fillId="0" borderId="0" xfId="2" applyFont="1" applyFill="1" applyBorder="1" applyAlignment="1">
      <alignment horizontal="center"/>
    </xf>
    <xf numFmtId="164" fontId="4" fillId="0" borderId="7" xfId="2" applyFont="1" applyBorder="1" applyAlignment="1">
      <alignment horizontal="center"/>
    </xf>
    <xf numFmtId="9" fontId="3" fillId="0" borderId="0" xfId="3" applyFont="1" applyFill="1" applyBorder="1" applyAlignment="1">
      <alignment horizontal="center"/>
    </xf>
    <xf numFmtId="0" fontId="3" fillId="0" borderId="8" xfId="1" applyFont="1" applyBorder="1"/>
    <xf numFmtId="4" fontId="4" fillId="0" borderId="5" xfId="2" applyNumberFormat="1" applyFont="1" applyBorder="1" applyAlignment="1">
      <alignment horizontal="right"/>
    </xf>
    <xf numFmtId="164" fontId="4" fillId="0" borderId="0" xfId="2" applyFont="1" applyFill="1" applyBorder="1" applyAlignment="1"/>
    <xf numFmtId="4" fontId="2" fillId="0" borderId="2" xfId="2" applyNumberFormat="1" applyFont="1" applyFill="1" applyBorder="1" applyAlignment="1"/>
    <xf numFmtId="4" fontId="4" fillId="0" borderId="3" xfId="2" applyNumberFormat="1" applyFont="1" applyFill="1" applyBorder="1" applyAlignment="1"/>
    <xf numFmtId="164" fontId="2" fillId="0" borderId="11" xfId="2" applyFont="1" applyFill="1" applyBorder="1" applyAlignment="1">
      <alignment horizontal="center"/>
    </xf>
    <xf numFmtId="164" fontId="2" fillId="0" borderId="12" xfId="2" applyFont="1" applyFill="1" applyBorder="1" applyAlignment="1">
      <alignment horizontal="center"/>
    </xf>
    <xf numFmtId="0" fontId="0" fillId="0" borderId="0" xfId="0" applyBorder="1"/>
    <xf numFmtId="4" fontId="0" fillId="0" borderId="0" xfId="0" applyNumberFormat="1"/>
    <xf numFmtId="0" fontId="0" fillId="0" borderId="13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1" applyFont="1" applyFill="1" applyBorder="1"/>
    <xf numFmtId="0" fontId="6" fillId="0" borderId="0" xfId="0" applyFont="1"/>
    <xf numFmtId="0" fontId="3" fillId="0" borderId="0" xfId="1" applyFont="1" applyFill="1" applyBorder="1" applyAlignment="1">
      <alignment horizontal="right"/>
    </xf>
    <xf numFmtId="0" fontId="3" fillId="0" borderId="6" xfId="1" quotePrefix="1" applyFont="1" applyBorder="1"/>
    <xf numFmtId="0" fontId="8" fillId="0" borderId="0" xfId="1" applyFont="1" applyBorder="1"/>
    <xf numFmtId="4" fontId="9" fillId="0" borderId="0" xfId="0" applyNumberFormat="1" applyFont="1"/>
    <xf numFmtId="4" fontId="8" fillId="0" borderId="0" xfId="2" applyNumberFormat="1" applyFont="1" applyBorder="1" applyAlignment="1">
      <alignment horizontal="right"/>
    </xf>
    <xf numFmtId="4" fontId="8" fillId="0" borderId="7" xfId="2" applyNumberFormat="1" applyFont="1" applyFill="1" applyBorder="1" applyAlignment="1"/>
    <xf numFmtId="0" fontId="8" fillId="0" borderId="0" xfId="1" applyFont="1" applyFill="1" applyBorder="1"/>
    <xf numFmtId="0" fontId="3" fillId="0" borderId="6" xfId="1" applyFont="1" applyBorder="1"/>
    <xf numFmtId="0" fontId="9" fillId="0" borderId="0" xfId="0" applyFont="1"/>
    <xf numFmtId="0" fontId="12" fillId="0" borderId="15" xfId="0" applyFont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0" fillId="2" borderId="0" xfId="0" applyFill="1"/>
    <xf numFmtId="0" fontId="14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4" borderId="15" xfId="0" applyFill="1" applyBorder="1" applyAlignment="1">
      <alignment horizontal="center" vertical="center" wrapText="1"/>
    </xf>
    <xf numFmtId="0" fontId="12" fillId="2" borderId="15" xfId="0" applyFont="1" applyFill="1" applyBorder="1"/>
    <xf numFmtId="0" fontId="12" fillId="0" borderId="15" xfId="0" applyFont="1" applyBorder="1"/>
    <xf numFmtId="0" fontId="11" fillId="0" borderId="0" xfId="0" applyFont="1"/>
    <xf numFmtId="0" fontId="0" fillId="2" borderId="15" xfId="0" applyFill="1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12" fillId="0" borderId="0" xfId="0" quotePrefix="1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wrapText="1"/>
    </xf>
    <xf numFmtId="43" fontId="0" fillId="0" borderId="0" xfId="0" applyNumberFormat="1"/>
    <xf numFmtId="0" fontId="0" fillId="4" borderId="15" xfId="0" applyFill="1" applyBorder="1" applyAlignment="1">
      <alignment horizontal="center" vertical="center" wrapText="1"/>
    </xf>
    <xf numFmtId="4" fontId="10" fillId="0" borderId="1" xfId="0" applyNumberFormat="1" applyFont="1" applyBorder="1"/>
    <xf numFmtId="4" fontId="9" fillId="0" borderId="0" xfId="0" applyNumberFormat="1" applyFont="1" applyBorder="1"/>
    <xf numFmtId="0" fontId="17" fillId="0" borderId="15" xfId="0" applyFont="1" applyBorder="1" applyAlignment="1">
      <alignment horizontal="center"/>
    </xf>
    <xf numFmtId="0" fontId="17" fillId="0" borderId="15" xfId="0" applyFont="1" applyBorder="1" applyAlignment="1">
      <alignment wrapText="1"/>
    </xf>
    <xf numFmtId="4" fontId="17" fillId="0" borderId="15" xfId="0" applyNumberFormat="1" applyFont="1" applyBorder="1"/>
    <xf numFmtId="4" fontId="17" fillId="5" borderId="15" xfId="0" applyNumberFormat="1" applyFont="1" applyFill="1" applyBorder="1"/>
    <xf numFmtId="0" fontId="17" fillId="0" borderId="15" xfId="0" quotePrefix="1" applyFont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5" xfId="0" applyFont="1" applyFill="1" applyBorder="1" applyAlignment="1">
      <alignment wrapText="1"/>
    </xf>
    <xf numFmtId="4" fontId="17" fillId="2" borderId="15" xfId="0" applyNumberFormat="1" applyFont="1" applyFill="1" applyBorder="1"/>
    <xf numFmtId="4" fontId="18" fillId="0" borderId="0" xfId="0" applyNumberFormat="1" applyFont="1" applyAlignment="1">
      <alignment wrapText="1"/>
    </xf>
    <xf numFmtId="4" fontId="17" fillId="0" borderId="15" xfId="0" applyNumberFormat="1" applyFont="1" applyFill="1" applyBorder="1"/>
    <xf numFmtId="0" fontId="12" fillId="0" borderId="16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3" fillId="0" borderId="9" xfId="1" quotePrefix="1" applyFont="1" applyBorder="1"/>
    <xf numFmtId="4" fontId="10" fillId="0" borderId="8" xfId="0" applyNumberFormat="1" applyFont="1" applyBorder="1"/>
    <xf numFmtId="0" fontId="3" fillId="0" borderId="0" xfId="1" applyFont="1" applyBorder="1"/>
    <xf numFmtId="4" fontId="7" fillId="0" borderId="0" xfId="0" applyNumberFormat="1" applyFont="1" applyBorder="1"/>
    <xf numFmtId="165" fontId="7" fillId="0" borderId="0" xfId="0" applyNumberFormat="1" applyFont="1" applyAlignment="1">
      <alignment horizontal="left"/>
    </xf>
    <xf numFmtId="2" fontId="3" fillId="0" borderId="9" xfId="1" applyNumberFormat="1" applyFont="1" applyBorder="1"/>
    <xf numFmtId="0" fontId="2" fillId="0" borderId="6" xfId="1" applyFont="1" applyFill="1" applyBorder="1"/>
    <xf numFmtId="164" fontId="2" fillId="0" borderId="0" xfId="2" applyFont="1" applyFill="1" applyBorder="1" applyAlignment="1">
      <alignment horizontal="center"/>
    </xf>
    <xf numFmtId="0" fontId="4" fillId="0" borderId="6" xfId="1" applyFont="1" applyBorder="1"/>
    <xf numFmtId="4" fontId="4" fillId="0" borderId="0" xfId="2" applyNumberFormat="1" applyFont="1" applyBorder="1" applyAlignment="1">
      <alignment horizontal="right"/>
    </xf>
    <xf numFmtId="0" fontId="2" fillId="0" borderId="9" xfId="1" applyFont="1" applyBorder="1"/>
    <xf numFmtId="4" fontId="2" fillId="0" borderId="10" xfId="2" applyNumberFormat="1" applyFont="1" applyBorder="1" applyAlignment="1">
      <alignment horizontal="right"/>
    </xf>
    <xf numFmtId="0" fontId="9" fillId="0" borderId="0" xfId="0" applyFont="1" applyBorder="1"/>
    <xf numFmtId="0" fontId="19" fillId="0" borderId="0" xfId="0" applyFont="1" applyBorder="1"/>
    <xf numFmtId="0" fontId="20" fillId="0" borderId="0" xfId="0" applyFont="1"/>
    <xf numFmtId="0" fontId="19" fillId="0" borderId="0" xfId="0" applyFont="1"/>
    <xf numFmtId="0" fontId="6" fillId="0" borderId="0" xfId="0" applyFont="1" applyBorder="1"/>
    <xf numFmtId="0" fontId="0" fillId="0" borderId="0" xfId="0" applyFont="1" applyBorder="1"/>
    <xf numFmtId="0" fontId="7" fillId="0" borderId="0" xfId="0" applyFont="1"/>
    <xf numFmtId="0" fontId="3" fillId="0" borderId="9" xfId="1" applyFont="1" applyFill="1" applyBorder="1"/>
    <xf numFmtId="0" fontId="7" fillId="0" borderId="8" xfId="0" applyFont="1" applyBorder="1"/>
    <xf numFmtId="0" fontId="7" fillId="0" borderId="0" xfId="0" applyFont="1" applyBorder="1"/>
    <xf numFmtId="0" fontId="0" fillId="0" borderId="9" xfId="0" applyFont="1" applyBorder="1"/>
    <xf numFmtId="0" fontId="3" fillId="2" borderId="6" xfId="1" applyFont="1" applyFill="1" applyBorder="1"/>
    <xf numFmtId="0" fontId="19" fillId="2" borderId="0" xfId="0" applyFont="1" applyFill="1"/>
    <xf numFmtId="44" fontId="7" fillId="0" borderId="8" xfId="4" applyFont="1" applyBorder="1"/>
    <xf numFmtId="44" fontId="19" fillId="2" borderId="0" xfId="4" applyFont="1" applyFill="1"/>
    <xf numFmtId="44" fontId="19" fillId="0" borderId="0" xfId="4" applyFont="1"/>
    <xf numFmtId="44" fontId="0" fillId="0" borderId="0" xfId="4" applyFont="1"/>
    <xf numFmtId="4" fontId="6" fillId="0" borderId="0" xfId="0" applyNumberFormat="1" applyFont="1" applyBorder="1"/>
    <xf numFmtId="44" fontId="0" fillId="0" borderId="0" xfId="0" applyNumberFormat="1"/>
    <xf numFmtId="0" fontId="19" fillId="0" borderId="0" xfId="1" applyFont="1" applyFill="1" applyBorder="1"/>
    <xf numFmtId="4" fontId="19" fillId="0" borderId="0" xfId="2" applyNumberFormat="1" applyFont="1" applyBorder="1" applyAlignment="1">
      <alignment horizontal="right"/>
    </xf>
    <xf numFmtId="4" fontId="0" fillId="0" borderId="0" xfId="0" applyNumberFormat="1" applyFont="1"/>
    <xf numFmtId="4" fontId="21" fillId="0" borderId="0" xfId="0" applyNumberFormat="1" applyFont="1"/>
    <xf numFmtId="4" fontId="21" fillId="0" borderId="0" xfId="0" applyNumberFormat="1" applyFont="1" applyBorder="1"/>
    <xf numFmtId="4" fontId="6" fillId="0" borderId="8" xfId="0" applyNumberFormat="1" applyFont="1" applyBorder="1"/>
    <xf numFmtId="2" fontId="19" fillId="0" borderId="0" xfId="0" applyNumberFormat="1" applyFont="1"/>
    <xf numFmtId="4" fontId="10" fillId="0" borderId="23" xfId="0" applyNumberFormat="1" applyFont="1" applyBorder="1"/>
    <xf numFmtId="44" fontId="7" fillId="0" borderId="23" xfId="4" applyFont="1" applyBorder="1"/>
    <xf numFmtId="0" fontId="0" fillId="0" borderId="20" xfId="0" applyBorder="1"/>
    <xf numFmtId="4" fontId="19" fillId="0" borderId="0" xfId="0" applyNumberFormat="1" applyFont="1"/>
    <xf numFmtId="0" fontId="17" fillId="5" borderId="15" xfId="0" applyFont="1" applyFill="1" applyBorder="1" applyAlignment="1">
      <alignment horizontal="center"/>
    </xf>
    <xf numFmtId="0" fontId="17" fillId="5" borderId="15" xfId="0" applyFont="1" applyFill="1" applyBorder="1" applyAlignment="1">
      <alignment wrapText="1"/>
    </xf>
    <xf numFmtId="0" fontId="7" fillId="0" borderId="0" xfId="0" applyFont="1" applyFill="1" applyBorder="1"/>
    <xf numFmtId="166" fontId="0" fillId="0" borderId="0" xfId="0" applyNumberFormat="1"/>
    <xf numFmtId="4" fontId="22" fillId="0" borderId="0" xfId="2" applyNumberFormat="1" applyFont="1" applyBorder="1" applyAlignment="1">
      <alignment horizontal="right"/>
    </xf>
    <xf numFmtId="44" fontId="24" fillId="0" borderId="0" xfId="4" applyFont="1"/>
    <xf numFmtId="0" fontId="13" fillId="3" borderId="2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left"/>
    </xf>
    <xf numFmtId="0" fontId="13" fillId="3" borderId="19" xfId="0" applyFont="1" applyFill="1" applyBorder="1" applyAlignment="1">
      <alignment horizontal="left"/>
    </xf>
    <xf numFmtId="0" fontId="0" fillId="4" borderId="14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0" fillId="4" borderId="15" xfId="0" applyFill="1" applyBorder="1" applyAlignment="1">
      <alignment horizontal="center" vertical="center" wrapText="1"/>
    </xf>
  </cellXfs>
  <cellStyles count="5">
    <cellStyle name="Millares 2" xfId="2"/>
    <cellStyle name="Moneda" xfId="4" builtinId="4"/>
    <cellStyle name="Normal" xfId="0" builtinId="0"/>
    <cellStyle name="Normal 2" xfId="1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66675</xdr:rowOff>
    </xdr:from>
    <xdr:to>
      <xdr:col>1</xdr:col>
      <xdr:colOff>248931</xdr:colOff>
      <xdr:row>2</xdr:row>
      <xdr:rowOff>142875</xdr:rowOff>
    </xdr:to>
    <xdr:pic>
      <xdr:nvPicPr>
        <xdr:cNvPr id="2" name="Picture 1" descr="INT-IZ~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6675"/>
          <a:ext cx="7143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657225</xdr:colOff>
      <xdr:row>0</xdr:row>
      <xdr:rowOff>238125</xdr:rowOff>
    </xdr:from>
    <xdr:to>
      <xdr:col>5</xdr:col>
      <xdr:colOff>1466850</xdr:colOff>
      <xdr:row>2</xdr:row>
      <xdr:rowOff>266700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15960" y="238125"/>
          <a:ext cx="809625" cy="700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447675</xdr:colOff>
      <xdr:row>0</xdr:row>
      <xdr:rowOff>247650</xdr:rowOff>
    </xdr:from>
    <xdr:to>
      <xdr:col>4</xdr:col>
      <xdr:colOff>1657351</xdr:colOff>
      <xdr:row>2</xdr:row>
      <xdr:rowOff>297155</xdr:rowOff>
    </xdr:to>
    <xdr:pic>
      <xdr:nvPicPr>
        <xdr:cNvPr id="4" name="Picture 237" descr="logoinde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25528" y="247650"/>
          <a:ext cx="1209676" cy="721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0</xdr:rowOff>
    </xdr:from>
    <xdr:to>
      <xdr:col>3</xdr:col>
      <xdr:colOff>714375</xdr:colOff>
      <xdr:row>0</xdr:row>
      <xdr:rowOff>190500</xdr:rowOff>
    </xdr:to>
    <xdr:sp macro="" textlink="">
      <xdr:nvSpPr>
        <xdr:cNvPr id="2" name="Text Box 66"/>
        <xdr:cNvSpPr txBox="1">
          <a:spLocks noChangeArrowheads="1"/>
        </xdr:cNvSpPr>
      </xdr:nvSpPr>
      <xdr:spPr bwMode="auto">
        <a:xfrm>
          <a:off x="666750" y="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114300</xdr:rowOff>
    </xdr:to>
    <xdr:sp macro="" textlink="">
      <xdr:nvSpPr>
        <xdr:cNvPr id="3" name="Text Box 70"/>
        <xdr:cNvSpPr txBox="1">
          <a:spLocks noChangeArrowheads="1"/>
        </xdr:cNvSpPr>
      </xdr:nvSpPr>
      <xdr:spPr bwMode="auto">
        <a:xfrm>
          <a:off x="666750" y="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4" name="Text Box 71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twoCellAnchor editAs="oneCell">
    <xdr:from>
      <xdr:col>2</xdr:col>
      <xdr:colOff>123825</xdr:colOff>
      <xdr:row>0</xdr:row>
      <xdr:rowOff>0</xdr:rowOff>
    </xdr:from>
    <xdr:to>
      <xdr:col>3</xdr:col>
      <xdr:colOff>714375</xdr:colOff>
      <xdr:row>0</xdr:row>
      <xdr:rowOff>123825</xdr:rowOff>
    </xdr:to>
    <xdr:sp macro="" textlink="">
      <xdr:nvSpPr>
        <xdr:cNvPr id="5" name="Text Box 72"/>
        <xdr:cNvSpPr txBox="1">
          <a:spLocks noChangeArrowheads="1"/>
        </xdr:cNvSpPr>
      </xdr:nvSpPr>
      <xdr:spPr bwMode="auto">
        <a:xfrm>
          <a:off x="666750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123825</xdr:rowOff>
    </xdr:to>
    <xdr:sp macro="" textlink="">
      <xdr:nvSpPr>
        <xdr:cNvPr id="6" name="Text Box 32"/>
        <xdr:cNvSpPr txBox="1">
          <a:spLocks noChangeArrowheads="1"/>
        </xdr:cNvSpPr>
      </xdr:nvSpPr>
      <xdr:spPr bwMode="auto">
        <a:xfrm>
          <a:off x="666750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7" name="Text Box 33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123825</xdr:rowOff>
    </xdr:to>
    <xdr:sp macro="" textlink="">
      <xdr:nvSpPr>
        <xdr:cNvPr id="8" name="Text Box 70"/>
        <xdr:cNvSpPr txBox="1">
          <a:spLocks noChangeArrowheads="1"/>
        </xdr:cNvSpPr>
      </xdr:nvSpPr>
      <xdr:spPr bwMode="auto">
        <a:xfrm>
          <a:off x="666750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9" name="Text Box 71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123825</xdr:rowOff>
    </xdr:to>
    <xdr:sp macro="" textlink="">
      <xdr:nvSpPr>
        <xdr:cNvPr id="10" name="Text Box 34"/>
        <xdr:cNvSpPr txBox="1">
          <a:spLocks noChangeArrowheads="1"/>
        </xdr:cNvSpPr>
      </xdr:nvSpPr>
      <xdr:spPr bwMode="auto">
        <a:xfrm>
          <a:off x="666750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123825</xdr:rowOff>
    </xdr:to>
    <xdr:sp macro="" textlink="">
      <xdr:nvSpPr>
        <xdr:cNvPr id="11" name="Text Box 72"/>
        <xdr:cNvSpPr txBox="1">
          <a:spLocks noChangeArrowheads="1"/>
        </xdr:cNvSpPr>
      </xdr:nvSpPr>
      <xdr:spPr bwMode="auto">
        <a:xfrm>
          <a:off x="666750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76200</xdr:colOff>
      <xdr:row>0</xdr:row>
      <xdr:rowOff>114300</xdr:rowOff>
    </xdr:to>
    <xdr:sp macro="" textlink="">
      <xdr:nvSpPr>
        <xdr:cNvPr id="12" name="Text Box 248"/>
        <xdr:cNvSpPr txBox="1">
          <a:spLocks noChangeArrowheads="1"/>
        </xdr:cNvSpPr>
      </xdr:nvSpPr>
      <xdr:spPr bwMode="auto">
        <a:xfrm>
          <a:off x="666750" y="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13" name="Text Box 71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14" name="Text Box 33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53541" cy="204287"/>
    <xdr:sp macro="" textlink="">
      <xdr:nvSpPr>
        <xdr:cNvPr id="15" name="Text Box 71"/>
        <xdr:cNvSpPr txBox="1">
          <a:spLocks noChangeArrowheads="1"/>
        </xdr:cNvSpPr>
      </xdr:nvSpPr>
      <xdr:spPr bwMode="auto">
        <a:xfrm>
          <a:off x="666750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714375" cy="190500"/>
    <xdr:sp macro="" textlink="">
      <xdr:nvSpPr>
        <xdr:cNvPr id="72" name="Text Box 66"/>
        <xdr:cNvSpPr txBox="1">
          <a:spLocks noChangeArrowheads="1"/>
        </xdr:cNvSpPr>
      </xdr:nvSpPr>
      <xdr:spPr bwMode="auto">
        <a:xfrm>
          <a:off x="619125" y="0"/>
          <a:ext cx="7143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114300"/>
    <xdr:sp macro="" textlink="">
      <xdr:nvSpPr>
        <xdr:cNvPr id="73" name="Text Box 70"/>
        <xdr:cNvSpPr txBox="1">
          <a:spLocks noChangeArrowheads="1"/>
        </xdr:cNvSpPr>
      </xdr:nvSpPr>
      <xdr:spPr bwMode="auto">
        <a:xfrm>
          <a:off x="619125" y="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74" name="Text Box 71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714375" cy="123825"/>
    <xdr:sp macro="" textlink="">
      <xdr:nvSpPr>
        <xdr:cNvPr id="75" name="Text Box 72"/>
        <xdr:cNvSpPr txBox="1">
          <a:spLocks noChangeArrowheads="1"/>
        </xdr:cNvSpPr>
      </xdr:nvSpPr>
      <xdr:spPr bwMode="auto">
        <a:xfrm>
          <a:off x="619125" y="0"/>
          <a:ext cx="7143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123825"/>
    <xdr:sp macro="" textlink="">
      <xdr:nvSpPr>
        <xdr:cNvPr id="76" name="Text Box 32"/>
        <xdr:cNvSpPr txBox="1">
          <a:spLocks noChangeArrowheads="1"/>
        </xdr:cNvSpPr>
      </xdr:nvSpPr>
      <xdr:spPr bwMode="auto">
        <a:xfrm>
          <a:off x="619125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76200" cy="123825"/>
    <xdr:sp macro="" textlink="">
      <xdr:nvSpPr>
        <xdr:cNvPr id="78" name="Text Box 70"/>
        <xdr:cNvSpPr txBox="1">
          <a:spLocks noChangeArrowheads="1"/>
        </xdr:cNvSpPr>
      </xdr:nvSpPr>
      <xdr:spPr bwMode="auto">
        <a:xfrm>
          <a:off x="619125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79" name="Text Box 71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strike="noStrike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76200" cy="123825"/>
    <xdr:sp macro="" textlink="">
      <xdr:nvSpPr>
        <xdr:cNvPr id="80" name="Text Box 34"/>
        <xdr:cNvSpPr txBox="1">
          <a:spLocks noChangeArrowheads="1"/>
        </xdr:cNvSpPr>
      </xdr:nvSpPr>
      <xdr:spPr bwMode="auto">
        <a:xfrm>
          <a:off x="619125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123825"/>
    <xdr:sp macro="" textlink="">
      <xdr:nvSpPr>
        <xdr:cNvPr id="81" name="Text Box 72"/>
        <xdr:cNvSpPr txBox="1">
          <a:spLocks noChangeArrowheads="1"/>
        </xdr:cNvSpPr>
      </xdr:nvSpPr>
      <xdr:spPr bwMode="auto">
        <a:xfrm>
          <a:off x="619125" y="0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114300"/>
    <xdr:sp macro="" textlink="">
      <xdr:nvSpPr>
        <xdr:cNvPr id="82" name="Text Box 248"/>
        <xdr:cNvSpPr txBox="1">
          <a:spLocks noChangeArrowheads="1"/>
        </xdr:cNvSpPr>
      </xdr:nvSpPr>
      <xdr:spPr bwMode="auto">
        <a:xfrm>
          <a:off x="619125" y="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83" name="Text Box 71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84" name="Text Box 33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  <xdr:oneCellAnchor>
    <xdr:from>
      <xdr:col>3</xdr:col>
      <xdr:colOff>0</xdr:colOff>
      <xdr:row>49</xdr:row>
      <xdr:rowOff>0</xdr:rowOff>
    </xdr:from>
    <xdr:ext cx="53541" cy="204287"/>
    <xdr:sp macro="" textlink="">
      <xdr:nvSpPr>
        <xdr:cNvPr id="85" name="Text Box 71"/>
        <xdr:cNvSpPr txBox="1">
          <a:spLocks noChangeArrowheads="1"/>
        </xdr:cNvSpPr>
      </xdr:nvSpPr>
      <xdr:spPr bwMode="auto">
        <a:xfrm>
          <a:off x="619125" y="0"/>
          <a:ext cx="53541" cy="204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es-CR" sz="1200" b="0" i="0" u="none" strike="noStrike" baseline="0">
              <a:solidFill>
                <a:srgbClr val="000000"/>
              </a:solidFill>
              <a:latin typeface="Arial Narrow"/>
            </a:rPr>
            <a:t>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2"/>
  <sheetViews>
    <sheetView tabSelected="1" topLeftCell="A58" zoomScale="85" zoomScaleNormal="85" workbookViewId="0">
      <selection activeCell="D72" sqref="D72"/>
    </sheetView>
  </sheetViews>
  <sheetFormatPr baseColWidth="10" defaultRowHeight="15" x14ac:dyDescent="0.25"/>
  <cols>
    <col min="1" max="1" width="10.7109375" customWidth="1"/>
    <col min="2" max="2" width="46.5703125" customWidth="1"/>
    <col min="3" max="3" width="20.42578125" customWidth="1"/>
    <col min="4" max="4" width="20.85546875" customWidth="1"/>
    <col min="5" max="5" width="25.140625" bestFit="1" customWidth="1"/>
    <col min="6" max="6" width="26.140625" bestFit="1" customWidth="1"/>
    <col min="7" max="7" width="17.140625" bestFit="1" customWidth="1"/>
    <col min="8" max="8" width="35" customWidth="1"/>
    <col min="9" max="9" width="14.28515625" hidden="1" customWidth="1"/>
    <col min="10" max="10" width="13.7109375" bestFit="1" customWidth="1"/>
    <col min="26" max="37" width="11.42578125" customWidth="1"/>
  </cols>
  <sheetData>
    <row r="1" spans="1:37" ht="26.25" x14ac:dyDescent="0.4">
      <c r="A1" s="23"/>
      <c r="B1" s="28" t="s">
        <v>238</v>
      </c>
      <c r="C1" s="21"/>
      <c r="D1" s="21"/>
      <c r="E1" s="21"/>
      <c r="F1" s="24"/>
    </row>
    <row r="2" spans="1:37" ht="26.25" x14ac:dyDescent="0.4">
      <c r="A2" s="25"/>
      <c r="B2" s="29" t="s">
        <v>237</v>
      </c>
      <c r="C2" s="22"/>
      <c r="D2" s="22"/>
      <c r="E2" s="22"/>
      <c r="F2" s="26"/>
    </row>
    <row r="3" spans="1:37" ht="26.25" x14ac:dyDescent="0.4">
      <c r="A3" s="25"/>
      <c r="B3" s="29" t="s">
        <v>239</v>
      </c>
      <c r="C3" s="22"/>
      <c r="D3" s="22"/>
      <c r="E3" s="22"/>
      <c r="F3" s="26"/>
    </row>
    <row r="4" spans="1:37" ht="16.5" thickBot="1" x14ac:dyDescent="0.3">
      <c r="A4" s="27"/>
      <c r="B4" s="32"/>
      <c r="C4" s="10"/>
      <c r="D4" s="10"/>
      <c r="E4" s="8"/>
      <c r="F4" s="9"/>
      <c r="G4" s="7"/>
      <c r="H4" s="7"/>
      <c r="I4" s="7"/>
      <c r="J4" s="7"/>
      <c r="K4" s="13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20"/>
    </row>
    <row r="5" spans="1:37" x14ac:dyDescent="0.25">
      <c r="A5" s="4" t="s">
        <v>0</v>
      </c>
      <c r="B5" s="5" t="s">
        <v>1</v>
      </c>
      <c r="C5" s="31" t="s">
        <v>2</v>
      </c>
      <c r="D5" s="6" t="s">
        <v>86</v>
      </c>
      <c r="E5" s="6" t="s">
        <v>197</v>
      </c>
      <c r="F5" s="16" t="s">
        <v>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20"/>
    </row>
    <row r="6" spans="1:37" ht="15.75" thickBot="1" x14ac:dyDescent="0.3">
      <c r="A6" s="83"/>
      <c r="B6" s="30"/>
      <c r="C6" s="31" t="s">
        <v>85</v>
      </c>
      <c r="D6" s="84" t="s">
        <v>4</v>
      </c>
      <c r="E6" s="2" t="s">
        <v>5</v>
      </c>
      <c r="F6" s="17" t="s">
        <v>6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20"/>
    </row>
    <row r="7" spans="1:37" ht="16.5" thickBot="1" x14ac:dyDescent="0.3">
      <c r="A7" s="87" t="s">
        <v>7</v>
      </c>
      <c r="B7" s="11" t="s">
        <v>8</v>
      </c>
      <c r="C7" s="113">
        <f>+C9</f>
        <v>0</v>
      </c>
      <c r="D7" s="88">
        <v>1500000</v>
      </c>
      <c r="E7" s="3">
        <v>0</v>
      </c>
      <c r="F7" s="14">
        <f>SUM(D7+E7)</f>
        <v>1500000</v>
      </c>
    </row>
    <row r="8" spans="1:37" x14ac:dyDescent="0.25">
      <c r="A8" s="85"/>
      <c r="B8" s="1"/>
      <c r="D8" s="86" t="s">
        <v>7</v>
      </c>
      <c r="E8" s="12">
        <v>0</v>
      </c>
      <c r="F8" s="15"/>
    </row>
    <row r="9" spans="1:37" ht="15.75" x14ac:dyDescent="0.25">
      <c r="A9" s="33" t="s">
        <v>228</v>
      </c>
      <c r="B9" s="34" t="s">
        <v>9</v>
      </c>
      <c r="C9" s="35">
        <v>0</v>
      </c>
      <c r="D9" s="36">
        <v>1500000</v>
      </c>
      <c r="E9" s="36">
        <v>0</v>
      </c>
      <c r="F9" s="37">
        <f>+C9+D9+E9</f>
        <v>1500000</v>
      </c>
    </row>
    <row r="10" spans="1:37" ht="16.5" thickBot="1" x14ac:dyDescent="0.3">
      <c r="A10" s="33"/>
      <c r="B10" s="34"/>
      <c r="C10" s="62"/>
      <c r="D10" s="36"/>
      <c r="E10" s="36"/>
      <c r="F10" s="37"/>
    </row>
    <row r="11" spans="1:37" ht="16.5" thickBot="1" x14ac:dyDescent="0.3">
      <c r="A11" s="82" t="s">
        <v>7</v>
      </c>
      <c r="B11" s="11" t="s">
        <v>10</v>
      </c>
      <c r="C11" s="78">
        <v>0</v>
      </c>
      <c r="D11" s="78">
        <f>SUM(D12:D39)</f>
        <v>32890400</v>
      </c>
      <c r="E11" s="78">
        <f>SUM(E12:E39)</f>
        <v>70360000</v>
      </c>
      <c r="F11" s="78">
        <f>SUM(F12:F39)</f>
        <v>103250400</v>
      </c>
    </row>
    <row r="12" spans="1:37" ht="15.75" x14ac:dyDescent="0.25">
      <c r="A12" s="33" t="s">
        <v>11</v>
      </c>
      <c r="B12" s="34" t="s">
        <v>206</v>
      </c>
      <c r="C12" s="35"/>
      <c r="D12" s="36">
        <v>500000</v>
      </c>
      <c r="E12" s="36">
        <v>59200</v>
      </c>
      <c r="F12" s="37">
        <f t="shared" ref="F12:F39" si="0">+C12+D12+E12</f>
        <v>559200</v>
      </c>
      <c r="G12" s="55"/>
      <c r="H12" s="56"/>
      <c r="I12" s="19"/>
    </row>
    <row r="13" spans="1:37" ht="15.75" x14ac:dyDescent="0.25">
      <c r="A13" s="33" t="s">
        <v>12</v>
      </c>
      <c r="B13" s="34" t="s">
        <v>13</v>
      </c>
      <c r="C13" s="35"/>
      <c r="D13" s="36">
        <v>200000</v>
      </c>
      <c r="E13" s="36">
        <v>0</v>
      </c>
      <c r="F13" s="37">
        <f t="shared" si="0"/>
        <v>200000</v>
      </c>
      <c r="G13" s="57"/>
      <c r="H13" s="56"/>
      <c r="I13" s="19"/>
    </row>
    <row r="14" spans="1:37" ht="15.75" x14ac:dyDescent="0.25">
      <c r="A14" s="33" t="s">
        <v>14</v>
      </c>
      <c r="B14" s="34" t="s">
        <v>15</v>
      </c>
      <c r="C14" s="35"/>
      <c r="D14" s="36">
        <v>1700400</v>
      </c>
      <c r="E14" s="36">
        <v>0</v>
      </c>
      <c r="F14" s="37">
        <f t="shared" si="0"/>
        <v>1700400</v>
      </c>
      <c r="G14" s="55"/>
      <c r="H14" s="56"/>
      <c r="I14" s="19"/>
    </row>
    <row r="15" spans="1:37" ht="15.75" x14ac:dyDescent="0.25">
      <c r="A15" s="33" t="s">
        <v>16</v>
      </c>
      <c r="B15" s="34" t="s">
        <v>17</v>
      </c>
      <c r="C15" s="35"/>
      <c r="D15" s="36">
        <v>1500000</v>
      </c>
      <c r="E15" s="36">
        <v>0</v>
      </c>
      <c r="F15" s="37">
        <f t="shared" si="0"/>
        <v>1500000</v>
      </c>
      <c r="G15" s="55"/>
      <c r="H15" s="56"/>
      <c r="I15" s="19"/>
    </row>
    <row r="16" spans="1:37" ht="15.75" x14ac:dyDescent="0.25">
      <c r="A16" s="33" t="s">
        <v>18</v>
      </c>
      <c r="B16" s="38" t="s">
        <v>207</v>
      </c>
      <c r="C16" s="111"/>
      <c r="D16" s="36">
        <v>1000000</v>
      </c>
      <c r="E16" s="36">
        <v>0</v>
      </c>
      <c r="F16" s="37">
        <f t="shared" si="0"/>
        <v>1000000</v>
      </c>
      <c r="G16" s="55"/>
      <c r="H16" s="56"/>
      <c r="I16" s="19"/>
    </row>
    <row r="17" spans="1:10" ht="15.75" x14ac:dyDescent="0.25">
      <c r="A17" s="33" t="s">
        <v>208</v>
      </c>
      <c r="B17" s="38" t="s">
        <v>229</v>
      </c>
      <c r="C17" s="111"/>
      <c r="D17" s="36">
        <v>500000</v>
      </c>
      <c r="E17" s="36">
        <v>400000</v>
      </c>
      <c r="F17" s="37">
        <f t="shared" si="0"/>
        <v>900000</v>
      </c>
      <c r="G17" s="55"/>
      <c r="H17" s="56"/>
      <c r="I17" s="19"/>
    </row>
    <row r="18" spans="1:10" ht="15.75" x14ac:dyDescent="0.25">
      <c r="A18" s="33" t="s">
        <v>19</v>
      </c>
      <c r="B18" s="34" t="s">
        <v>20</v>
      </c>
      <c r="C18" s="111"/>
      <c r="D18" s="36">
        <v>2800000</v>
      </c>
      <c r="E18" s="36">
        <v>1500000</v>
      </c>
      <c r="F18" s="37">
        <f t="shared" si="0"/>
        <v>4300000</v>
      </c>
      <c r="G18" s="55"/>
      <c r="H18" s="56"/>
    </row>
    <row r="19" spans="1:10" ht="15.75" x14ac:dyDescent="0.25">
      <c r="A19" s="33" t="s">
        <v>21</v>
      </c>
      <c r="B19" s="34" t="s">
        <v>22</v>
      </c>
      <c r="C19" s="111"/>
      <c r="D19" s="36">
        <v>500000</v>
      </c>
      <c r="E19" s="36">
        <v>2000000</v>
      </c>
      <c r="F19" s="37">
        <f t="shared" si="0"/>
        <v>2500000</v>
      </c>
      <c r="G19" s="55"/>
      <c r="H19" s="56"/>
    </row>
    <row r="20" spans="1:10" ht="15.75" x14ac:dyDescent="0.25">
      <c r="A20" s="33" t="s">
        <v>23</v>
      </c>
      <c r="B20" s="34" t="s">
        <v>24</v>
      </c>
      <c r="C20" s="111"/>
      <c r="D20" s="36">
        <v>250000</v>
      </c>
      <c r="E20" s="36">
        <v>50000</v>
      </c>
      <c r="F20" s="37">
        <f t="shared" si="0"/>
        <v>300000</v>
      </c>
      <c r="G20" s="58"/>
      <c r="H20" s="59"/>
    </row>
    <row r="21" spans="1:10" ht="15.75" x14ac:dyDescent="0.25">
      <c r="A21" s="33" t="s">
        <v>25</v>
      </c>
      <c r="B21" s="34" t="s">
        <v>26</v>
      </c>
      <c r="C21" s="111"/>
      <c r="D21" s="36">
        <v>300000</v>
      </c>
      <c r="E21" s="36">
        <v>0</v>
      </c>
      <c r="F21" s="37">
        <f t="shared" si="0"/>
        <v>300000</v>
      </c>
      <c r="G21" s="58"/>
      <c r="H21" s="59"/>
    </row>
    <row r="22" spans="1:10" ht="15.75" x14ac:dyDescent="0.25">
      <c r="A22" s="33" t="s">
        <v>27</v>
      </c>
      <c r="B22" s="34" t="s">
        <v>230</v>
      </c>
      <c r="C22" s="112"/>
      <c r="D22" s="36">
        <v>1000000</v>
      </c>
      <c r="E22" s="36">
        <v>10000000</v>
      </c>
      <c r="F22" s="37">
        <f t="shared" si="0"/>
        <v>11000000</v>
      </c>
      <c r="G22" s="58"/>
      <c r="H22" s="59"/>
    </row>
    <row r="23" spans="1:10" ht="15.75" x14ac:dyDescent="0.25">
      <c r="A23" s="33" t="s">
        <v>28</v>
      </c>
      <c r="B23" s="34" t="s">
        <v>29</v>
      </c>
      <c r="C23" s="111"/>
      <c r="D23" s="36">
        <v>2000000</v>
      </c>
      <c r="E23" s="36">
        <v>0</v>
      </c>
      <c r="F23" s="37">
        <f t="shared" si="0"/>
        <v>2000000</v>
      </c>
      <c r="G23" s="55"/>
      <c r="H23" s="56"/>
    </row>
    <row r="24" spans="1:10" ht="15.75" x14ac:dyDescent="0.25">
      <c r="A24" s="33" t="s">
        <v>30</v>
      </c>
      <c r="B24" s="38" t="s">
        <v>31</v>
      </c>
      <c r="C24" s="111"/>
      <c r="D24" s="36">
        <v>2600000</v>
      </c>
      <c r="E24" s="36">
        <v>300000</v>
      </c>
      <c r="F24" s="37">
        <f t="shared" si="0"/>
        <v>2900000</v>
      </c>
      <c r="G24" s="55"/>
      <c r="H24" s="56"/>
    </row>
    <row r="25" spans="1:10" ht="15.75" x14ac:dyDescent="0.25">
      <c r="A25" s="33" t="s">
        <v>32</v>
      </c>
      <c r="B25" s="34" t="s">
        <v>209</v>
      </c>
      <c r="C25" s="111"/>
      <c r="D25" s="36">
        <v>1240000</v>
      </c>
      <c r="E25" s="36">
        <v>1400000</v>
      </c>
      <c r="F25" s="37">
        <f t="shared" si="0"/>
        <v>2640000</v>
      </c>
      <c r="G25" s="55"/>
      <c r="H25" s="56"/>
    </row>
    <row r="26" spans="1:10" ht="15.75" x14ac:dyDescent="0.25">
      <c r="A26" s="33" t="s">
        <v>33</v>
      </c>
      <c r="B26" s="34" t="s">
        <v>34</v>
      </c>
      <c r="C26" s="111"/>
      <c r="D26" s="36">
        <v>1700000</v>
      </c>
      <c r="E26" s="36">
        <v>5500000</v>
      </c>
      <c r="F26" s="37">
        <f t="shared" si="0"/>
        <v>7200000</v>
      </c>
      <c r="G26" s="55"/>
      <c r="H26" s="56"/>
    </row>
    <row r="27" spans="1:10" ht="15.75" x14ac:dyDescent="0.25">
      <c r="A27" s="33" t="s">
        <v>35</v>
      </c>
      <c r="B27" s="34" t="s">
        <v>36</v>
      </c>
      <c r="C27" s="111"/>
      <c r="D27" s="36">
        <v>2000000</v>
      </c>
      <c r="E27" s="36">
        <v>7000000</v>
      </c>
      <c r="F27" s="37">
        <f t="shared" si="0"/>
        <v>9000000</v>
      </c>
      <c r="G27" s="55"/>
      <c r="H27" s="56"/>
    </row>
    <row r="28" spans="1:10" ht="15.75" x14ac:dyDescent="0.25">
      <c r="A28" s="33" t="s">
        <v>198</v>
      </c>
      <c r="B28" s="34" t="s">
        <v>233</v>
      </c>
      <c r="C28" s="111"/>
      <c r="D28" s="36">
        <v>0</v>
      </c>
      <c r="E28" s="36">
        <v>0</v>
      </c>
      <c r="F28" s="37">
        <f t="shared" si="0"/>
        <v>0</v>
      </c>
      <c r="G28" s="55"/>
      <c r="H28" s="56"/>
      <c r="J28">
        <v>0</v>
      </c>
    </row>
    <row r="29" spans="1:10" ht="15.75" x14ac:dyDescent="0.25">
      <c r="A29" s="33" t="s">
        <v>199</v>
      </c>
      <c r="B29" s="34" t="s">
        <v>234</v>
      </c>
      <c r="C29" s="111"/>
      <c r="D29" s="36">
        <v>0</v>
      </c>
      <c r="E29" s="36">
        <v>0</v>
      </c>
      <c r="F29" s="37">
        <f t="shared" si="0"/>
        <v>0</v>
      </c>
      <c r="G29" s="55"/>
      <c r="H29" s="56"/>
    </row>
    <row r="30" spans="1:10" ht="15.75" x14ac:dyDescent="0.25">
      <c r="A30" s="33" t="s">
        <v>37</v>
      </c>
      <c r="B30" s="34" t="s">
        <v>38</v>
      </c>
      <c r="C30" s="111"/>
      <c r="D30" s="36">
        <v>7000000</v>
      </c>
      <c r="E30" s="36">
        <v>4000000</v>
      </c>
      <c r="F30" s="37">
        <f t="shared" si="0"/>
        <v>11000000</v>
      </c>
      <c r="G30" s="55"/>
      <c r="H30" s="56"/>
    </row>
    <row r="31" spans="1:10" ht="15.75" x14ac:dyDescent="0.25">
      <c r="A31" s="33" t="s">
        <v>39</v>
      </c>
      <c r="B31" s="34" t="s">
        <v>243</v>
      </c>
      <c r="C31" s="111"/>
      <c r="D31" s="123">
        <v>3400000</v>
      </c>
      <c r="E31" s="36">
        <v>32700000</v>
      </c>
      <c r="F31" s="37">
        <f t="shared" si="0"/>
        <v>36100000</v>
      </c>
      <c r="G31" s="55"/>
      <c r="H31" s="56"/>
    </row>
    <row r="32" spans="1:10" ht="15.75" x14ac:dyDescent="0.25">
      <c r="A32" s="33" t="s">
        <v>40</v>
      </c>
      <c r="B32" s="38" t="s">
        <v>210</v>
      </c>
      <c r="C32" s="35"/>
      <c r="D32" s="36">
        <v>100000</v>
      </c>
      <c r="E32" s="36">
        <v>800000</v>
      </c>
      <c r="F32" s="37">
        <f t="shared" si="0"/>
        <v>900000</v>
      </c>
      <c r="G32" s="55"/>
      <c r="H32" s="56"/>
    </row>
    <row r="33" spans="1:10" ht="15.75" x14ac:dyDescent="0.25">
      <c r="A33" s="33" t="s">
        <v>41</v>
      </c>
      <c r="B33" s="38" t="s">
        <v>42</v>
      </c>
      <c r="C33" s="35"/>
      <c r="D33" s="36">
        <v>240000</v>
      </c>
      <c r="E33" s="36">
        <v>1500000</v>
      </c>
      <c r="F33" s="37">
        <f t="shared" si="0"/>
        <v>1740000</v>
      </c>
      <c r="G33" s="55"/>
      <c r="H33" s="56"/>
    </row>
    <row r="34" spans="1:10" ht="15.75" x14ac:dyDescent="0.25">
      <c r="A34" s="33" t="s">
        <v>43</v>
      </c>
      <c r="B34" s="38" t="s">
        <v>44</v>
      </c>
      <c r="C34" s="35"/>
      <c r="D34" s="36">
        <v>1000000</v>
      </c>
      <c r="E34" s="36">
        <v>2800000</v>
      </c>
      <c r="F34" s="37">
        <f t="shared" si="0"/>
        <v>3800000</v>
      </c>
      <c r="G34" s="55"/>
      <c r="H34" s="56"/>
    </row>
    <row r="35" spans="1:10" ht="15.75" x14ac:dyDescent="0.25">
      <c r="A35" s="33" t="s">
        <v>45</v>
      </c>
      <c r="B35" s="38" t="s">
        <v>46</v>
      </c>
      <c r="C35" s="35"/>
      <c r="D35" s="36">
        <v>240000</v>
      </c>
      <c r="E35" s="36">
        <v>100800</v>
      </c>
      <c r="F35" s="37">
        <f t="shared" si="0"/>
        <v>340800</v>
      </c>
      <c r="G35" s="55"/>
    </row>
    <row r="36" spans="1:10" ht="15.75" x14ac:dyDescent="0.25">
      <c r="A36" s="33" t="s">
        <v>47</v>
      </c>
      <c r="B36" s="34" t="s">
        <v>48</v>
      </c>
      <c r="C36" s="35"/>
      <c r="D36" s="36">
        <v>360000</v>
      </c>
      <c r="E36" s="36">
        <v>0</v>
      </c>
      <c r="F36" s="37">
        <f t="shared" si="0"/>
        <v>360000</v>
      </c>
      <c r="G36" s="55"/>
    </row>
    <row r="37" spans="1:10" ht="15.75" x14ac:dyDescent="0.25">
      <c r="A37" s="39" t="s">
        <v>211</v>
      </c>
      <c r="B37" s="34" t="s">
        <v>212</v>
      </c>
      <c r="C37" s="63"/>
      <c r="D37" s="36">
        <v>100000</v>
      </c>
      <c r="E37" s="90">
        <v>150000</v>
      </c>
      <c r="F37" s="37">
        <f t="shared" si="0"/>
        <v>250000</v>
      </c>
      <c r="G37" s="55"/>
    </row>
    <row r="38" spans="1:10" ht="15.75" x14ac:dyDescent="0.25">
      <c r="A38" s="81">
        <v>37500</v>
      </c>
      <c r="B38" s="34" t="s">
        <v>213</v>
      </c>
      <c r="C38" s="80"/>
      <c r="D38" s="36">
        <v>300000</v>
      </c>
      <c r="E38" s="36">
        <v>100000</v>
      </c>
      <c r="F38" s="37">
        <f t="shared" si="0"/>
        <v>400000</v>
      </c>
      <c r="G38" s="55"/>
      <c r="H38" s="56"/>
    </row>
    <row r="39" spans="1:10" ht="16.5" thickBot="1" x14ac:dyDescent="0.3">
      <c r="A39" s="39" t="s">
        <v>49</v>
      </c>
      <c r="B39" s="34" t="s">
        <v>50</v>
      </c>
      <c r="C39" s="35"/>
      <c r="D39" s="36">
        <v>360000</v>
      </c>
      <c r="E39" s="92">
        <v>0</v>
      </c>
      <c r="F39" s="37">
        <f t="shared" si="0"/>
        <v>360000</v>
      </c>
      <c r="G39" s="55"/>
      <c r="H39" s="56"/>
      <c r="I39" s="19"/>
    </row>
    <row r="40" spans="1:10" s="93" customFormat="1" ht="16.5" thickBot="1" x14ac:dyDescent="0.3">
      <c r="A40" s="77"/>
      <c r="B40" s="11" t="s">
        <v>51</v>
      </c>
      <c r="C40" s="78">
        <v>0</v>
      </c>
      <c r="D40" s="78">
        <f>SUM(D41:D62)</f>
        <v>21565493</v>
      </c>
      <c r="E40" s="78">
        <f>SUM(E41:E62)</f>
        <v>66740000</v>
      </c>
      <c r="F40" s="78">
        <f>SUM(F41:F62)</f>
        <v>88305493</v>
      </c>
      <c r="H40" s="106"/>
      <c r="J40" s="106"/>
    </row>
    <row r="41" spans="1:10" ht="15.75" x14ac:dyDescent="0.25">
      <c r="A41" s="33"/>
      <c r="B41" s="38"/>
      <c r="C41" s="35"/>
      <c r="D41" s="36"/>
      <c r="F41" s="118">
        <f>C41+D41+E41</f>
        <v>0</v>
      </c>
    </row>
    <row r="42" spans="1:10" ht="15.75" x14ac:dyDescent="0.25">
      <c r="A42" s="33" t="s">
        <v>52</v>
      </c>
      <c r="B42" s="38" t="s">
        <v>53</v>
      </c>
      <c r="C42" s="35"/>
      <c r="D42" s="36">
        <v>2000000</v>
      </c>
      <c r="E42" s="36">
        <v>0</v>
      </c>
      <c r="F42" s="37">
        <f t="shared" ref="F42:F62" si="1">+C42+D42+E42</f>
        <v>2000000</v>
      </c>
    </row>
    <row r="43" spans="1:10" ht="15.75" x14ac:dyDescent="0.25">
      <c r="A43" s="33" t="s">
        <v>54</v>
      </c>
      <c r="B43" s="108" t="s">
        <v>55</v>
      </c>
      <c r="C43" s="35"/>
      <c r="D43" s="109">
        <v>200000</v>
      </c>
      <c r="E43" s="109">
        <v>2000000</v>
      </c>
      <c r="F43" s="37">
        <f t="shared" si="1"/>
        <v>2200000</v>
      </c>
    </row>
    <row r="44" spans="1:10" ht="15.75" x14ac:dyDescent="0.25">
      <c r="A44" s="33" t="s">
        <v>56</v>
      </c>
      <c r="B44" s="108" t="s">
        <v>57</v>
      </c>
      <c r="C44" s="35"/>
      <c r="D44" s="109">
        <v>1500000</v>
      </c>
      <c r="E44" s="109">
        <v>500000</v>
      </c>
      <c r="F44" s="37">
        <f t="shared" si="1"/>
        <v>2000000</v>
      </c>
    </row>
    <row r="45" spans="1:10" ht="15.75" x14ac:dyDescent="0.25">
      <c r="A45" s="33" t="s">
        <v>58</v>
      </c>
      <c r="B45" s="108" t="s">
        <v>241</v>
      </c>
      <c r="C45" s="35"/>
      <c r="D45" s="123">
        <v>1955893</v>
      </c>
      <c r="E45" s="109">
        <v>1500000</v>
      </c>
      <c r="F45" s="37">
        <f t="shared" si="1"/>
        <v>3455893</v>
      </c>
      <c r="H45" s="122"/>
    </row>
    <row r="46" spans="1:10" ht="15.75" x14ac:dyDescent="0.25">
      <c r="A46" s="39" t="s">
        <v>214</v>
      </c>
      <c r="B46" s="108" t="s">
        <v>215</v>
      </c>
      <c r="C46" s="35"/>
      <c r="D46" s="109">
        <v>1200000</v>
      </c>
      <c r="E46" s="109">
        <v>3000000</v>
      </c>
      <c r="F46" s="37">
        <f t="shared" si="1"/>
        <v>4200000</v>
      </c>
      <c r="H46" s="122"/>
    </row>
    <row r="47" spans="1:10" ht="15.75" x14ac:dyDescent="0.25">
      <c r="A47" s="39" t="s">
        <v>59</v>
      </c>
      <c r="B47" s="108" t="s">
        <v>60</v>
      </c>
      <c r="C47" s="110"/>
      <c r="D47" s="109">
        <v>2500000</v>
      </c>
      <c r="E47" s="109">
        <v>15000000</v>
      </c>
      <c r="F47" s="37">
        <f t="shared" si="1"/>
        <v>17500000</v>
      </c>
    </row>
    <row r="48" spans="1:10" ht="15.75" x14ac:dyDescent="0.25">
      <c r="A48" s="33" t="s">
        <v>61</v>
      </c>
      <c r="B48" s="108" t="s">
        <v>216</v>
      </c>
      <c r="C48" s="35"/>
      <c r="D48" s="109">
        <v>2200000</v>
      </c>
      <c r="E48" s="109">
        <v>8000000</v>
      </c>
      <c r="F48" s="37">
        <f t="shared" si="1"/>
        <v>10200000</v>
      </c>
    </row>
    <row r="49" spans="1:8" ht="15.75" x14ac:dyDescent="0.25">
      <c r="A49" s="33" t="s">
        <v>217</v>
      </c>
      <c r="B49" s="108" t="s">
        <v>218</v>
      </c>
      <c r="C49" s="35"/>
      <c r="D49" s="109">
        <v>500000</v>
      </c>
      <c r="E49" s="109">
        <v>5700000</v>
      </c>
      <c r="F49" s="37">
        <f t="shared" si="1"/>
        <v>6200000</v>
      </c>
    </row>
    <row r="50" spans="1:8" ht="15.75" x14ac:dyDescent="0.25">
      <c r="A50" s="33" t="s">
        <v>202</v>
      </c>
      <c r="B50" s="108" t="s">
        <v>203</v>
      </c>
      <c r="C50" s="35"/>
      <c r="D50" s="109">
        <v>3500000</v>
      </c>
      <c r="E50" s="109">
        <v>2500000</v>
      </c>
      <c r="F50" s="37">
        <f t="shared" si="1"/>
        <v>6000000</v>
      </c>
    </row>
    <row r="51" spans="1:8" ht="15.75" x14ac:dyDescent="0.25">
      <c r="A51" s="33" t="s">
        <v>83</v>
      </c>
      <c r="B51" s="108" t="s">
        <v>84</v>
      </c>
      <c r="C51" s="35"/>
      <c r="D51" s="109">
        <v>100000</v>
      </c>
      <c r="E51" s="109">
        <v>3140000</v>
      </c>
      <c r="F51" s="37">
        <f t="shared" si="1"/>
        <v>3240000</v>
      </c>
    </row>
    <row r="52" spans="1:8" ht="15.75" x14ac:dyDescent="0.25">
      <c r="A52" s="33" t="s">
        <v>200</v>
      </c>
      <c r="B52" s="108" t="s">
        <v>201</v>
      </c>
      <c r="C52" s="35"/>
      <c r="D52" s="109">
        <v>1100000</v>
      </c>
      <c r="E52" s="109">
        <v>3400000</v>
      </c>
      <c r="F52" s="37">
        <f t="shared" si="1"/>
        <v>4500000</v>
      </c>
    </row>
    <row r="53" spans="1:8" ht="15.75" x14ac:dyDescent="0.25">
      <c r="A53" s="33" t="s">
        <v>62</v>
      </c>
      <c r="B53" s="108" t="s">
        <v>63</v>
      </c>
      <c r="C53" s="35"/>
      <c r="D53" s="109">
        <v>500000</v>
      </c>
      <c r="E53" s="109">
        <v>4000000</v>
      </c>
      <c r="F53" s="37">
        <f t="shared" si="1"/>
        <v>4500000</v>
      </c>
    </row>
    <row r="54" spans="1:8" ht="15.75" x14ac:dyDescent="0.25">
      <c r="A54" s="33" t="s">
        <v>64</v>
      </c>
      <c r="B54" s="108" t="s">
        <v>65</v>
      </c>
      <c r="C54" s="35"/>
      <c r="D54" s="109">
        <v>350000</v>
      </c>
      <c r="E54" s="109">
        <v>3500000</v>
      </c>
      <c r="F54" s="37">
        <f t="shared" si="1"/>
        <v>3850000</v>
      </c>
    </row>
    <row r="55" spans="1:8" ht="15.75" x14ac:dyDescent="0.25">
      <c r="A55" s="33" t="s">
        <v>66</v>
      </c>
      <c r="B55" s="108" t="s">
        <v>67</v>
      </c>
      <c r="C55" s="35"/>
      <c r="D55" s="109">
        <v>700000</v>
      </c>
      <c r="E55" s="109">
        <v>3000000</v>
      </c>
      <c r="F55" s="37">
        <f t="shared" si="1"/>
        <v>3700000</v>
      </c>
    </row>
    <row r="56" spans="1:8" ht="15.75" x14ac:dyDescent="0.25">
      <c r="A56" s="33" t="s">
        <v>68</v>
      </c>
      <c r="B56" s="108" t="s">
        <v>69</v>
      </c>
      <c r="C56" s="35"/>
      <c r="D56" s="109">
        <v>1000000</v>
      </c>
      <c r="E56" s="109">
        <v>3300000</v>
      </c>
      <c r="F56" s="37">
        <f t="shared" si="1"/>
        <v>4300000</v>
      </c>
    </row>
    <row r="57" spans="1:8" ht="15.75" x14ac:dyDescent="0.25">
      <c r="A57" s="33" t="s">
        <v>70</v>
      </c>
      <c r="B57" s="38" t="s">
        <v>71</v>
      </c>
      <c r="C57" s="35"/>
      <c r="D57" s="36">
        <v>200000</v>
      </c>
      <c r="E57" s="36">
        <v>2000000</v>
      </c>
      <c r="F57" s="37">
        <f t="shared" si="1"/>
        <v>2200000</v>
      </c>
    </row>
    <row r="58" spans="1:8" ht="15.75" x14ac:dyDescent="0.25">
      <c r="A58" s="95" t="s">
        <v>72</v>
      </c>
      <c r="B58" s="92" t="s">
        <v>73</v>
      </c>
      <c r="C58" s="114"/>
      <c r="D58" s="36">
        <v>500000</v>
      </c>
      <c r="E58" s="36">
        <v>500000</v>
      </c>
      <c r="F58" s="37">
        <f>+C58+D58+E58</f>
        <v>1000000</v>
      </c>
    </row>
    <row r="59" spans="1:8" s="94" customFormat="1" ht="15.75" x14ac:dyDescent="0.25">
      <c r="A59" s="79" t="s">
        <v>74</v>
      </c>
      <c r="B59" s="34" t="s">
        <v>219</v>
      </c>
      <c r="C59" s="63"/>
      <c r="D59" s="36">
        <v>640000</v>
      </c>
      <c r="E59" s="36">
        <v>1500000</v>
      </c>
      <c r="F59" s="37">
        <f>+C59+D59+E59</f>
        <v>2140000</v>
      </c>
    </row>
    <row r="60" spans="1:8" ht="15.75" x14ac:dyDescent="0.25">
      <c r="A60" s="33" t="s">
        <v>75</v>
      </c>
      <c r="B60" s="108" t="s">
        <v>76</v>
      </c>
      <c r="C60" s="40"/>
      <c r="D60" s="109">
        <v>519600</v>
      </c>
      <c r="E60" s="109">
        <v>3200000</v>
      </c>
      <c r="F60" s="37">
        <f t="shared" si="1"/>
        <v>3719600</v>
      </c>
    </row>
    <row r="61" spans="1:8" ht="15.75" x14ac:dyDescent="0.25">
      <c r="A61" s="33" t="s">
        <v>220</v>
      </c>
      <c r="B61" s="38" t="s">
        <v>221</v>
      </c>
      <c r="C61" s="40"/>
      <c r="D61" s="36">
        <v>50000</v>
      </c>
      <c r="E61" s="36">
        <v>500000</v>
      </c>
      <c r="F61" s="37">
        <f t="shared" si="1"/>
        <v>550000</v>
      </c>
      <c r="H61" s="107"/>
    </row>
    <row r="62" spans="1:8" ht="16.5" thickBot="1" x14ac:dyDescent="0.3">
      <c r="A62" s="33" t="s">
        <v>77</v>
      </c>
      <c r="B62" s="38" t="s">
        <v>78</v>
      </c>
      <c r="C62" s="40"/>
      <c r="D62" s="36">
        <v>350000</v>
      </c>
      <c r="E62" s="36">
        <v>500000</v>
      </c>
      <c r="F62" s="37">
        <f t="shared" si="1"/>
        <v>850000</v>
      </c>
    </row>
    <row r="63" spans="1:8" ht="16.5" thickBot="1" x14ac:dyDescent="0.3">
      <c r="A63" s="77">
        <v>5</v>
      </c>
      <c r="B63" s="96" t="s">
        <v>222</v>
      </c>
      <c r="C63" s="78">
        <v>2386008.81</v>
      </c>
      <c r="D63" s="78">
        <f>SUM(D64:D68)</f>
        <v>15061376.9</v>
      </c>
      <c r="E63" s="78">
        <f>SUM(E64:E68)</f>
        <v>12900000</v>
      </c>
      <c r="F63" s="115">
        <f>SUM(F64:F68)</f>
        <v>27961376.899999999</v>
      </c>
      <c r="H63" s="19"/>
    </row>
    <row r="64" spans="1:8" ht="15.75" x14ac:dyDescent="0.25">
      <c r="A64" s="98" t="s">
        <v>223</v>
      </c>
      <c r="B64" s="34" t="s">
        <v>224</v>
      </c>
      <c r="C64" s="80"/>
      <c r="D64" s="103">
        <v>1000000</v>
      </c>
      <c r="E64" s="104">
        <v>3000000</v>
      </c>
      <c r="F64" s="37">
        <f>+C65+D64+E64</f>
        <v>4000000</v>
      </c>
    </row>
    <row r="65" spans="1:8" ht="15.75" x14ac:dyDescent="0.25">
      <c r="A65" s="98" t="s">
        <v>79</v>
      </c>
      <c r="B65" s="90" t="s">
        <v>225</v>
      </c>
      <c r="C65" s="89"/>
      <c r="D65">
        <v>0</v>
      </c>
      <c r="E65">
        <v>0</v>
      </c>
      <c r="F65" s="91">
        <f>C65*D65+E65</f>
        <v>0</v>
      </c>
      <c r="G65" s="117"/>
    </row>
    <row r="66" spans="1:8" ht="15.75" x14ac:dyDescent="0.25">
      <c r="A66" s="100" t="s">
        <v>80</v>
      </c>
      <c r="B66" s="101" t="s">
        <v>242</v>
      </c>
      <c r="C66" s="101"/>
      <c r="D66" s="124">
        <v>2000000</v>
      </c>
      <c r="E66" s="104">
        <v>1000000</v>
      </c>
      <c r="F66" s="37">
        <f>+C66+D66+E66</f>
        <v>3000000</v>
      </c>
    </row>
    <row r="67" spans="1:8" ht="15.75" x14ac:dyDescent="0.25">
      <c r="A67" s="95" t="s">
        <v>81</v>
      </c>
      <c r="B67" s="92" t="s">
        <v>235</v>
      </c>
      <c r="C67" s="92"/>
      <c r="D67" s="124">
        <v>12061376.9</v>
      </c>
      <c r="E67" s="104">
        <v>900000</v>
      </c>
      <c r="F67" s="37">
        <f>+C67+D67+E67</f>
        <v>12961376.9</v>
      </c>
      <c r="G67" s="60"/>
    </row>
    <row r="68" spans="1:8" ht="16.5" thickBot="1" x14ac:dyDescent="0.3">
      <c r="A68" s="95" t="s">
        <v>227</v>
      </c>
      <c r="B68" s="92" t="s">
        <v>226</v>
      </c>
      <c r="C68" s="95"/>
      <c r="D68" s="105"/>
      <c r="E68" s="104">
        <v>8000000</v>
      </c>
      <c r="F68" s="37">
        <f>C68+D68+E68</f>
        <v>8000000</v>
      </c>
    </row>
    <row r="69" spans="1:8" ht="16.5" thickBot="1" x14ac:dyDescent="0.3">
      <c r="A69" s="99"/>
      <c r="B69" s="97" t="s">
        <v>82</v>
      </c>
      <c r="C69" s="102">
        <f>+C7+C11+C40+C63</f>
        <v>2386008.81</v>
      </c>
      <c r="D69" s="102">
        <f>+D7+D11+D40+D63</f>
        <v>71017269.900000006</v>
      </c>
      <c r="E69" s="102">
        <f>+E7+E11+E40+E63</f>
        <v>150000000</v>
      </c>
      <c r="F69" s="116">
        <f>C69+D69+E69</f>
        <v>223403278.71000001</v>
      </c>
      <c r="G69" s="19"/>
      <c r="H69" s="107"/>
    </row>
    <row r="70" spans="1:8" ht="15.75" x14ac:dyDescent="0.25">
      <c r="A70" s="121" t="s">
        <v>240</v>
      </c>
      <c r="G70" s="107"/>
    </row>
    <row r="71" spans="1:8" ht="15.75" x14ac:dyDescent="0.25">
      <c r="A71" s="121" t="s">
        <v>236</v>
      </c>
    </row>
    <row r="72" spans="1:8" ht="15.75" x14ac:dyDescent="0.25">
      <c r="A72" s="121" t="s">
        <v>244</v>
      </c>
      <c r="C72" s="91"/>
      <c r="D72" s="91"/>
      <c r="E72" s="91"/>
    </row>
  </sheetData>
  <pageMargins left="0.25" right="0.25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topLeftCell="B1" workbookViewId="0">
      <selection activeCell="AB14" sqref="AB14"/>
    </sheetView>
  </sheetViews>
  <sheetFormatPr baseColWidth="10" defaultRowHeight="15" x14ac:dyDescent="0.25"/>
  <cols>
    <col min="1" max="1" width="11.42578125" style="46" hidden="1" customWidth="1"/>
    <col min="2" max="2" width="9.28515625" style="46" customWidth="1"/>
    <col min="3" max="3" width="6.42578125" style="46" hidden="1" customWidth="1"/>
    <col min="4" max="4" width="46.85546875" style="47" customWidth="1"/>
    <col min="5" max="5" width="10.140625" style="46" customWidth="1"/>
    <col min="6" max="6" width="10.42578125" style="46" customWidth="1"/>
    <col min="7" max="7" width="9" style="46" hidden="1" customWidth="1"/>
    <col min="8" max="8" width="10.28515625" style="46" hidden="1" customWidth="1"/>
    <col min="9" max="9" width="10" customWidth="1"/>
    <col min="10" max="10" width="12.28515625" customWidth="1"/>
    <col min="11" max="11" width="9.7109375" style="43" hidden="1" customWidth="1"/>
    <col min="12" max="12" width="8" hidden="1" customWidth="1"/>
    <col min="13" max="15" width="10.42578125" style="43" hidden="1" customWidth="1"/>
    <col min="16" max="17" width="8.7109375" style="43" hidden="1" customWidth="1"/>
    <col min="18" max="18" width="8" hidden="1" customWidth="1"/>
    <col min="19" max="21" width="8.42578125" style="43" hidden="1" customWidth="1"/>
    <col min="22" max="22" width="10.140625" style="43" hidden="1" customWidth="1"/>
    <col min="23" max="23" width="10.85546875" style="43" hidden="1" customWidth="1"/>
    <col min="24" max="24" width="9.7109375" style="43" hidden="1" customWidth="1"/>
    <col min="25" max="25" width="11.42578125" hidden="1" customWidth="1"/>
    <col min="257" max="257" width="0" hidden="1" customWidth="1"/>
    <col min="258" max="258" width="10" customWidth="1"/>
    <col min="259" max="259" width="0" hidden="1" customWidth="1"/>
    <col min="260" max="260" width="58.28515625" customWidth="1"/>
    <col min="261" max="262" width="11.42578125" customWidth="1"/>
    <col min="263" max="264" width="0" hidden="1" customWidth="1"/>
    <col min="265" max="265" width="13.7109375" bestFit="1" customWidth="1"/>
    <col min="266" max="266" width="18.7109375" customWidth="1"/>
    <col min="267" max="281" width="0" hidden="1" customWidth="1"/>
    <col min="513" max="513" width="0" hidden="1" customWidth="1"/>
    <col min="514" max="514" width="10" customWidth="1"/>
    <col min="515" max="515" width="0" hidden="1" customWidth="1"/>
    <col min="516" max="516" width="58.28515625" customWidth="1"/>
    <col min="517" max="518" width="11.42578125" customWidth="1"/>
    <col min="519" max="520" width="0" hidden="1" customWidth="1"/>
    <col min="521" max="521" width="13.7109375" bestFit="1" customWidth="1"/>
    <col min="522" max="522" width="18.7109375" customWidth="1"/>
    <col min="523" max="537" width="0" hidden="1" customWidth="1"/>
    <col min="769" max="769" width="0" hidden="1" customWidth="1"/>
    <col min="770" max="770" width="10" customWidth="1"/>
    <col min="771" max="771" width="0" hidden="1" customWidth="1"/>
    <col min="772" max="772" width="58.28515625" customWidth="1"/>
    <col min="773" max="774" width="11.42578125" customWidth="1"/>
    <col min="775" max="776" width="0" hidden="1" customWidth="1"/>
    <col min="777" max="777" width="13.7109375" bestFit="1" customWidth="1"/>
    <col min="778" max="778" width="18.7109375" customWidth="1"/>
    <col min="779" max="793" width="0" hidden="1" customWidth="1"/>
    <col min="1025" max="1025" width="0" hidden="1" customWidth="1"/>
    <col min="1026" max="1026" width="10" customWidth="1"/>
    <col min="1027" max="1027" width="0" hidden="1" customWidth="1"/>
    <col min="1028" max="1028" width="58.28515625" customWidth="1"/>
    <col min="1029" max="1030" width="11.42578125" customWidth="1"/>
    <col min="1031" max="1032" width="0" hidden="1" customWidth="1"/>
    <col min="1033" max="1033" width="13.7109375" bestFit="1" customWidth="1"/>
    <col min="1034" max="1034" width="18.7109375" customWidth="1"/>
    <col min="1035" max="1049" width="0" hidden="1" customWidth="1"/>
    <col min="1281" max="1281" width="0" hidden="1" customWidth="1"/>
    <col min="1282" max="1282" width="10" customWidth="1"/>
    <col min="1283" max="1283" width="0" hidden="1" customWidth="1"/>
    <col min="1284" max="1284" width="58.28515625" customWidth="1"/>
    <col min="1285" max="1286" width="11.42578125" customWidth="1"/>
    <col min="1287" max="1288" width="0" hidden="1" customWidth="1"/>
    <col min="1289" max="1289" width="13.7109375" bestFit="1" customWidth="1"/>
    <col min="1290" max="1290" width="18.7109375" customWidth="1"/>
    <col min="1291" max="1305" width="0" hidden="1" customWidth="1"/>
    <col min="1537" max="1537" width="0" hidden="1" customWidth="1"/>
    <col min="1538" max="1538" width="10" customWidth="1"/>
    <col min="1539" max="1539" width="0" hidden="1" customWidth="1"/>
    <col min="1540" max="1540" width="58.28515625" customWidth="1"/>
    <col min="1541" max="1542" width="11.42578125" customWidth="1"/>
    <col min="1543" max="1544" width="0" hidden="1" customWidth="1"/>
    <col min="1545" max="1545" width="13.7109375" bestFit="1" customWidth="1"/>
    <col min="1546" max="1546" width="18.7109375" customWidth="1"/>
    <col min="1547" max="1561" width="0" hidden="1" customWidth="1"/>
    <col min="1793" max="1793" width="0" hidden="1" customWidth="1"/>
    <col min="1794" max="1794" width="10" customWidth="1"/>
    <col min="1795" max="1795" width="0" hidden="1" customWidth="1"/>
    <col min="1796" max="1796" width="58.28515625" customWidth="1"/>
    <col min="1797" max="1798" width="11.42578125" customWidth="1"/>
    <col min="1799" max="1800" width="0" hidden="1" customWidth="1"/>
    <col min="1801" max="1801" width="13.7109375" bestFit="1" customWidth="1"/>
    <col min="1802" max="1802" width="18.7109375" customWidth="1"/>
    <col min="1803" max="1817" width="0" hidden="1" customWidth="1"/>
    <col min="2049" max="2049" width="0" hidden="1" customWidth="1"/>
    <col min="2050" max="2050" width="10" customWidth="1"/>
    <col min="2051" max="2051" width="0" hidden="1" customWidth="1"/>
    <col min="2052" max="2052" width="58.28515625" customWidth="1"/>
    <col min="2053" max="2054" width="11.42578125" customWidth="1"/>
    <col min="2055" max="2056" width="0" hidden="1" customWidth="1"/>
    <col min="2057" max="2057" width="13.7109375" bestFit="1" customWidth="1"/>
    <col min="2058" max="2058" width="18.7109375" customWidth="1"/>
    <col min="2059" max="2073" width="0" hidden="1" customWidth="1"/>
    <col min="2305" max="2305" width="0" hidden="1" customWidth="1"/>
    <col min="2306" max="2306" width="10" customWidth="1"/>
    <col min="2307" max="2307" width="0" hidden="1" customWidth="1"/>
    <col min="2308" max="2308" width="58.28515625" customWidth="1"/>
    <col min="2309" max="2310" width="11.42578125" customWidth="1"/>
    <col min="2311" max="2312" width="0" hidden="1" customWidth="1"/>
    <col min="2313" max="2313" width="13.7109375" bestFit="1" customWidth="1"/>
    <col min="2314" max="2314" width="18.7109375" customWidth="1"/>
    <col min="2315" max="2329" width="0" hidden="1" customWidth="1"/>
    <col min="2561" max="2561" width="0" hidden="1" customWidth="1"/>
    <col min="2562" max="2562" width="10" customWidth="1"/>
    <col min="2563" max="2563" width="0" hidden="1" customWidth="1"/>
    <col min="2564" max="2564" width="58.28515625" customWidth="1"/>
    <col min="2565" max="2566" width="11.42578125" customWidth="1"/>
    <col min="2567" max="2568" width="0" hidden="1" customWidth="1"/>
    <col min="2569" max="2569" width="13.7109375" bestFit="1" customWidth="1"/>
    <col min="2570" max="2570" width="18.7109375" customWidth="1"/>
    <col min="2571" max="2585" width="0" hidden="1" customWidth="1"/>
    <col min="2817" max="2817" width="0" hidden="1" customWidth="1"/>
    <col min="2818" max="2818" width="10" customWidth="1"/>
    <col min="2819" max="2819" width="0" hidden="1" customWidth="1"/>
    <col min="2820" max="2820" width="58.28515625" customWidth="1"/>
    <col min="2821" max="2822" width="11.42578125" customWidth="1"/>
    <col min="2823" max="2824" width="0" hidden="1" customWidth="1"/>
    <col min="2825" max="2825" width="13.7109375" bestFit="1" customWidth="1"/>
    <col min="2826" max="2826" width="18.7109375" customWidth="1"/>
    <col min="2827" max="2841" width="0" hidden="1" customWidth="1"/>
    <col min="3073" max="3073" width="0" hidden="1" customWidth="1"/>
    <col min="3074" max="3074" width="10" customWidth="1"/>
    <col min="3075" max="3075" width="0" hidden="1" customWidth="1"/>
    <col min="3076" max="3076" width="58.28515625" customWidth="1"/>
    <col min="3077" max="3078" width="11.42578125" customWidth="1"/>
    <col min="3079" max="3080" width="0" hidden="1" customWidth="1"/>
    <col min="3081" max="3081" width="13.7109375" bestFit="1" customWidth="1"/>
    <col min="3082" max="3082" width="18.7109375" customWidth="1"/>
    <col min="3083" max="3097" width="0" hidden="1" customWidth="1"/>
    <col min="3329" max="3329" width="0" hidden="1" customWidth="1"/>
    <col min="3330" max="3330" width="10" customWidth="1"/>
    <col min="3331" max="3331" width="0" hidden="1" customWidth="1"/>
    <col min="3332" max="3332" width="58.28515625" customWidth="1"/>
    <col min="3333" max="3334" width="11.42578125" customWidth="1"/>
    <col min="3335" max="3336" width="0" hidden="1" customWidth="1"/>
    <col min="3337" max="3337" width="13.7109375" bestFit="1" customWidth="1"/>
    <col min="3338" max="3338" width="18.7109375" customWidth="1"/>
    <col min="3339" max="3353" width="0" hidden="1" customWidth="1"/>
    <col min="3585" max="3585" width="0" hidden="1" customWidth="1"/>
    <col min="3586" max="3586" width="10" customWidth="1"/>
    <col min="3587" max="3587" width="0" hidden="1" customWidth="1"/>
    <col min="3588" max="3588" width="58.28515625" customWidth="1"/>
    <col min="3589" max="3590" width="11.42578125" customWidth="1"/>
    <col min="3591" max="3592" width="0" hidden="1" customWidth="1"/>
    <col min="3593" max="3593" width="13.7109375" bestFit="1" customWidth="1"/>
    <col min="3594" max="3594" width="18.7109375" customWidth="1"/>
    <col min="3595" max="3609" width="0" hidden="1" customWidth="1"/>
    <col min="3841" max="3841" width="0" hidden="1" customWidth="1"/>
    <col min="3842" max="3842" width="10" customWidth="1"/>
    <col min="3843" max="3843" width="0" hidden="1" customWidth="1"/>
    <col min="3844" max="3844" width="58.28515625" customWidth="1"/>
    <col min="3845" max="3846" width="11.42578125" customWidth="1"/>
    <col min="3847" max="3848" width="0" hidden="1" customWidth="1"/>
    <col min="3849" max="3849" width="13.7109375" bestFit="1" customWidth="1"/>
    <col min="3850" max="3850" width="18.7109375" customWidth="1"/>
    <col min="3851" max="3865" width="0" hidden="1" customWidth="1"/>
    <col min="4097" max="4097" width="0" hidden="1" customWidth="1"/>
    <col min="4098" max="4098" width="10" customWidth="1"/>
    <col min="4099" max="4099" width="0" hidden="1" customWidth="1"/>
    <col min="4100" max="4100" width="58.28515625" customWidth="1"/>
    <col min="4101" max="4102" width="11.42578125" customWidth="1"/>
    <col min="4103" max="4104" width="0" hidden="1" customWidth="1"/>
    <col min="4105" max="4105" width="13.7109375" bestFit="1" customWidth="1"/>
    <col min="4106" max="4106" width="18.7109375" customWidth="1"/>
    <col min="4107" max="4121" width="0" hidden="1" customWidth="1"/>
    <col min="4353" max="4353" width="0" hidden="1" customWidth="1"/>
    <col min="4354" max="4354" width="10" customWidth="1"/>
    <col min="4355" max="4355" width="0" hidden="1" customWidth="1"/>
    <col min="4356" max="4356" width="58.28515625" customWidth="1"/>
    <col min="4357" max="4358" width="11.42578125" customWidth="1"/>
    <col min="4359" max="4360" width="0" hidden="1" customWidth="1"/>
    <col min="4361" max="4361" width="13.7109375" bestFit="1" customWidth="1"/>
    <col min="4362" max="4362" width="18.7109375" customWidth="1"/>
    <col min="4363" max="4377" width="0" hidden="1" customWidth="1"/>
    <col min="4609" max="4609" width="0" hidden="1" customWidth="1"/>
    <col min="4610" max="4610" width="10" customWidth="1"/>
    <col min="4611" max="4611" width="0" hidden="1" customWidth="1"/>
    <col min="4612" max="4612" width="58.28515625" customWidth="1"/>
    <col min="4613" max="4614" width="11.42578125" customWidth="1"/>
    <col min="4615" max="4616" width="0" hidden="1" customWidth="1"/>
    <col min="4617" max="4617" width="13.7109375" bestFit="1" customWidth="1"/>
    <col min="4618" max="4618" width="18.7109375" customWidth="1"/>
    <col min="4619" max="4633" width="0" hidden="1" customWidth="1"/>
    <col min="4865" max="4865" width="0" hidden="1" customWidth="1"/>
    <col min="4866" max="4866" width="10" customWidth="1"/>
    <col min="4867" max="4867" width="0" hidden="1" customWidth="1"/>
    <col min="4868" max="4868" width="58.28515625" customWidth="1"/>
    <col min="4869" max="4870" width="11.42578125" customWidth="1"/>
    <col min="4871" max="4872" width="0" hidden="1" customWidth="1"/>
    <col min="4873" max="4873" width="13.7109375" bestFit="1" customWidth="1"/>
    <col min="4874" max="4874" width="18.7109375" customWidth="1"/>
    <col min="4875" max="4889" width="0" hidden="1" customWidth="1"/>
    <col min="5121" max="5121" width="0" hidden="1" customWidth="1"/>
    <col min="5122" max="5122" width="10" customWidth="1"/>
    <col min="5123" max="5123" width="0" hidden="1" customWidth="1"/>
    <col min="5124" max="5124" width="58.28515625" customWidth="1"/>
    <col min="5125" max="5126" width="11.42578125" customWidth="1"/>
    <col min="5127" max="5128" width="0" hidden="1" customWidth="1"/>
    <col min="5129" max="5129" width="13.7109375" bestFit="1" customWidth="1"/>
    <col min="5130" max="5130" width="18.7109375" customWidth="1"/>
    <col min="5131" max="5145" width="0" hidden="1" customWidth="1"/>
    <col min="5377" max="5377" width="0" hidden="1" customWidth="1"/>
    <col min="5378" max="5378" width="10" customWidth="1"/>
    <col min="5379" max="5379" width="0" hidden="1" customWidth="1"/>
    <col min="5380" max="5380" width="58.28515625" customWidth="1"/>
    <col min="5381" max="5382" width="11.42578125" customWidth="1"/>
    <col min="5383" max="5384" width="0" hidden="1" customWidth="1"/>
    <col min="5385" max="5385" width="13.7109375" bestFit="1" customWidth="1"/>
    <col min="5386" max="5386" width="18.7109375" customWidth="1"/>
    <col min="5387" max="5401" width="0" hidden="1" customWidth="1"/>
    <col min="5633" max="5633" width="0" hidden="1" customWidth="1"/>
    <col min="5634" max="5634" width="10" customWidth="1"/>
    <col min="5635" max="5635" width="0" hidden="1" customWidth="1"/>
    <col min="5636" max="5636" width="58.28515625" customWidth="1"/>
    <col min="5637" max="5638" width="11.42578125" customWidth="1"/>
    <col min="5639" max="5640" width="0" hidden="1" customWidth="1"/>
    <col min="5641" max="5641" width="13.7109375" bestFit="1" customWidth="1"/>
    <col min="5642" max="5642" width="18.7109375" customWidth="1"/>
    <col min="5643" max="5657" width="0" hidden="1" customWidth="1"/>
    <col min="5889" max="5889" width="0" hidden="1" customWidth="1"/>
    <col min="5890" max="5890" width="10" customWidth="1"/>
    <col min="5891" max="5891" width="0" hidden="1" customWidth="1"/>
    <col min="5892" max="5892" width="58.28515625" customWidth="1"/>
    <col min="5893" max="5894" width="11.42578125" customWidth="1"/>
    <col min="5895" max="5896" width="0" hidden="1" customWidth="1"/>
    <col min="5897" max="5897" width="13.7109375" bestFit="1" customWidth="1"/>
    <col min="5898" max="5898" width="18.7109375" customWidth="1"/>
    <col min="5899" max="5913" width="0" hidden="1" customWidth="1"/>
    <col min="6145" max="6145" width="0" hidden="1" customWidth="1"/>
    <col min="6146" max="6146" width="10" customWidth="1"/>
    <col min="6147" max="6147" width="0" hidden="1" customWidth="1"/>
    <col min="6148" max="6148" width="58.28515625" customWidth="1"/>
    <col min="6149" max="6150" width="11.42578125" customWidth="1"/>
    <col min="6151" max="6152" width="0" hidden="1" customWidth="1"/>
    <col min="6153" max="6153" width="13.7109375" bestFit="1" customWidth="1"/>
    <col min="6154" max="6154" width="18.7109375" customWidth="1"/>
    <col min="6155" max="6169" width="0" hidden="1" customWidth="1"/>
    <col min="6401" max="6401" width="0" hidden="1" customWidth="1"/>
    <col min="6402" max="6402" width="10" customWidth="1"/>
    <col min="6403" max="6403" width="0" hidden="1" customWidth="1"/>
    <col min="6404" max="6404" width="58.28515625" customWidth="1"/>
    <col min="6405" max="6406" width="11.42578125" customWidth="1"/>
    <col min="6407" max="6408" width="0" hidden="1" customWidth="1"/>
    <col min="6409" max="6409" width="13.7109375" bestFit="1" customWidth="1"/>
    <col min="6410" max="6410" width="18.7109375" customWidth="1"/>
    <col min="6411" max="6425" width="0" hidden="1" customWidth="1"/>
    <col min="6657" max="6657" width="0" hidden="1" customWidth="1"/>
    <col min="6658" max="6658" width="10" customWidth="1"/>
    <col min="6659" max="6659" width="0" hidden="1" customWidth="1"/>
    <col min="6660" max="6660" width="58.28515625" customWidth="1"/>
    <col min="6661" max="6662" width="11.42578125" customWidth="1"/>
    <col min="6663" max="6664" width="0" hidden="1" customWidth="1"/>
    <col min="6665" max="6665" width="13.7109375" bestFit="1" customWidth="1"/>
    <col min="6666" max="6666" width="18.7109375" customWidth="1"/>
    <col min="6667" max="6681" width="0" hidden="1" customWidth="1"/>
    <col min="6913" max="6913" width="0" hidden="1" customWidth="1"/>
    <col min="6914" max="6914" width="10" customWidth="1"/>
    <col min="6915" max="6915" width="0" hidden="1" customWidth="1"/>
    <col min="6916" max="6916" width="58.28515625" customWidth="1"/>
    <col min="6917" max="6918" width="11.42578125" customWidth="1"/>
    <col min="6919" max="6920" width="0" hidden="1" customWidth="1"/>
    <col min="6921" max="6921" width="13.7109375" bestFit="1" customWidth="1"/>
    <col min="6922" max="6922" width="18.7109375" customWidth="1"/>
    <col min="6923" max="6937" width="0" hidden="1" customWidth="1"/>
    <col min="7169" max="7169" width="0" hidden="1" customWidth="1"/>
    <col min="7170" max="7170" width="10" customWidth="1"/>
    <col min="7171" max="7171" width="0" hidden="1" customWidth="1"/>
    <col min="7172" max="7172" width="58.28515625" customWidth="1"/>
    <col min="7173" max="7174" width="11.42578125" customWidth="1"/>
    <col min="7175" max="7176" width="0" hidden="1" customWidth="1"/>
    <col min="7177" max="7177" width="13.7109375" bestFit="1" customWidth="1"/>
    <col min="7178" max="7178" width="18.7109375" customWidth="1"/>
    <col min="7179" max="7193" width="0" hidden="1" customWidth="1"/>
    <col min="7425" max="7425" width="0" hidden="1" customWidth="1"/>
    <col min="7426" max="7426" width="10" customWidth="1"/>
    <col min="7427" max="7427" width="0" hidden="1" customWidth="1"/>
    <col min="7428" max="7428" width="58.28515625" customWidth="1"/>
    <col min="7429" max="7430" width="11.42578125" customWidth="1"/>
    <col min="7431" max="7432" width="0" hidden="1" customWidth="1"/>
    <col min="7433" max="7433" width="13.7109375" bestFit="1" customWidth="1"/>
    <col min="7434" max="7434" width="18.7109375" customWidth="1"/>
    <col min="7435" max="7449" width="0" hidden="1" customWidth="1"/>
    <col min="7681" max="7681" width="0" hidden="1" customWidth="1"/>
    <col min="7682" max="7682" width="10" customWidth="1"/>
    <col min="7683" max="7683" width="0" hidden="1" customWidth="1"/>
    <col min="7684" max="7684" width="58.28515625" customWidth="1"/>
    <col min="7685" max="7686" width="11.42578125" customWidth="1"/>
    <col min="7687" max="7688" width="0" hidden="1" customWidth="1"/>
    <col min="7689" max="7689" width="13.7109375" bestFit="1" customWidth="1"/>
    <col min="7690" max="7690" width="18.7109375" customWidth="1"/>
    <col min="7691" max="7705" width="0" hidden="1" customWidth="1"/>
    <col min="7937" max="7937" width="0" hidden="1" customWidth="1"/>
    <col min="7938" max="7938" width="10" customWidth="1"/>
    <col min="7939" max="7939" width="0" hidden="1" customWidth="1"/>
    <col min="7940" max="7940" width="58.28515625" customWidth="1"/>
    <col min="7941" max="7942" width="11.42578125" customWidth="1"/>
    <col min="7943" max="7944" width="0" hidden="1" customWidth="1"/>
    <col min="7945" max="7945" width="13.7109375" bestFit="1" customWidth="1"/>
    <col min="7946" max="7946" width="18.7109375" customWidth="1"/>
    <col min="7947" max="7961" width="0" hidden="1" customWidth="1"/>
    <col min="8193" max="8193" width="0" hidden="1" customWidth="1"/>
    <col min="8194" max="8194" width="10" customWidth="1"/>
    <col min="8195" max="8195" width="0" hidden="1" customWidth="1"/>
    <col min="8196" max="8196" width="58.28515625" customWidth="1"/>
    <col min="8197" max="8198" width="11.42578125" customWidth="1"/>
    <col min="8199" max="8200" width="0" hidden="1" customWidth="1"/>
    <col min="8201" max="8201" width="13.7109375" bestFit="1" customWidth="1"/>
    <col min="8202" max="8202" width="18.7109375" customWidth="1"/>
    <col min="8203" max="8217" width="0" hidden="1" customWidth="1"/>
    <col min="8449" max="8449" width="0" hidden="1" customWidth="1"/>
    <col min="8450" max="8450" width="10" customWidth="1"/>
    <col min="8451" max="8451" width="0" hidden="1" customWidth="1"/>
    <col min="8452" max="8452" width="58.28515625" customWidth="1"/>
    <col min="8453" max="8454" width="11.42578125" customWidth="1"/>
    <col min="8455" max="8456" width="0" hidden="1" customWidth="1"/>
    <col min="8457" max="8457" width="13.7109375" bestFit="1" customWidth="1"/>
    <col min="8458" max="8458" width="18.7109375" customWidth="1"/>
    <col min="8459" max="8473" width="0" hidden="1" customWidth="1"/>
    <col min="8705" max="8705" width="0" hidden="1" customWidth="1"/>
    <col min="8706" max="8706" width="10" customWidth="1"/>
    <col min="8707" max="8707" width="0" hidden="1" customWidth="1"/>
    <col min="8708" max="8708" width="58.28515625" customWidth="1"/>
    <col min="8709" max="8710" width="11.42578125" customWidth="1"/>
    <col min="8711" max="8712" width="0" hidden="1" customWidth="1"/>
    <col min="8713" max="8713" width="13.7109375" bestFit="1" customWidth="1"/>
    <col min="8714" max="8714" width="18.7109375" customWidth="1"/>
    <col min="8715" max="8729" width="0" hidden="1" customWidth="1"/>
    <col min="8961" max="8961" width="0" hidden="1" customWidth="1"/>
    <col min="8962" max="8962" width="10" customWidth="1"/>
    <col min="8963" max="8963" width="0" hidden="1" customWidth="1"/>
    <col min="8964" max="8964" width="58.28515625" customWidth="1"/>
    <col min="8965" max="8966" width="11.42578125" customWidth="1"/>
    <col min="8967" max="8968" width="0" hidden="1" customWidth="1"/>
    <col min="8969" max="8969" width="13.7109375" bestFit="1" customWidth="1"/>
    <col min="8970" max="8970" width="18.7109375" customWidth="1"/>
    <col min="8971" max="8985" width="0" hidden="1" customWidth="1"/>
    <col min="9217" max="9217" width="0" hidden="1" customWidth="1"/>
    <col min="9218" max="9218" width="10" customWidth="1"/>
    <col min="9219" max="9219" width="0" hidden="1" customWidth="1"/>
    <col min="9220" max="9220" width="58.28515625" customWidth="1"/>
    <col min="9221" max="9222" width="11.42578125" customWidth="1"/>
    <col min="9223" max="9224" width="0" hidden="1" customWidth="1"/>
    <col min="9225" max="9225" width="13.7109375" bestFit="1" customWidth="1"/>
    <col min="9226" max="9226" width="18.7109375" customWidth="1"/>
    <col min="9227" max="9241" width="0" hidden="1" customWidth="1"/>
    <col min="9473" max="9473" width="0" hidden="1" customWidth="1"/>
    <col min="9474" max="9474" width="10" customWidth="1"/>
    <col min="9475" max="9475" width="0" hidden="1" customWidth="1"/>
    <col min="9476" max="9476" width="58.28515625" customWidth="1"/>
    <col min="9477" max="9478" width="11.42578125" customWidth="1"/>
    <col min="9479" max="9480" width="0" hidden="1" customWidth="1"/>
    <col min="9481" max="9481" width="13.7109375" bestFit="1" customWidth="1"/>
    <col min="9482" max="9482" width="18.7109375" customWidth="1"/>
    <col min="9483" max="9497" width="0" hidden="1" customWidth="1"/>
    <col min="9729" max="9729" width="0" hidden="1" customWidth="1"/>
    <col min="9730" max="9730" width="10" customWidth="1"/>
    <col min="9731" max="9731" width="0" hidden="1" customWidth="1"/>
    <col min="9732" max="9732" width="58.28515625" customWidth="1"/>
    <col min="9733" max="9734" width="11.42578125" customWidth="1"/>
    <col min="9735" max="9736" width="0" hidden="1" customWidth="1"/>
    <col min="9737" max="9737" width="13.7109375" bestFit="1" customWidth="1"/>
    <col min="9738" max="9738" width="18.7109375" customWidth="1"/>
    <col min="9739" max="9753" width="0" hidden="1" customWidth="1"/>
    <col min="9985" max="9985" width="0" hidden="1" customWidth="1"/>
    <col min="9986" max="9986" width="10" customWidth="1"/>
    <col min="9987" max="9987" width="0" hidden="1" customWidth="1"/>
    <col min="9988" max="9988" width="58.28515625" customWidth="1"/>
    <col min="9989" max="9990" width="11.42578125" customWidth="1"/>
    <col min="9991" max="9992" width="0" hidden="1" customWidth="1"/>
    <col min="9993" max="9993" width="13.7109375" bestFit="1" customWidth="1"/>
    <col min="9994" max="9994" width="18.7109375" customWidth="1"/>
    <col min="9995" max="10009" width="0" hidden="1" customWidth="1"/>
    <col min="10241" max="10241" width="0" hidden="1" customWidth="1"/>
    <col min="10242" max="10242" width="10" customWidth="1"/>
    <col min="10243" max="10243" width="0" hidden="1" customWidth="1"/>
    <col min="10244" max="10244" width="58.28515625" customWidth="1"/>
    <col min="10245" max="10246" width="11.42578125" customWidth="1"/>
    <col min="10247" max="10248" width="0" hidden="1" customWidth="1"/>
    <col min="10249" max="10249" width="13.7109375" bestFit="1" customWidth="1"/>
    <col min="10250" max="10250" width="18.7109375" customWidth="1"/>
    <col min="10251" max="10265" width="0" hidden="1" customWidth="1"/>
    <col min="10497" max="10497" width="0" hidden="1" customWidth="1"/>
    <col min="10498" max="10498" width="10" customWidth="1"/>
    <col min="10499" max="10499" width="0" hidden="1" customWidth="1"/>
    <col min="10500" max="10500" width="58.28515625" customWidth="1"/>
    <col min="10501" max="10502" width="11.42578125" customWidth="1"/>
    <col min="10503" max="10504" width="0" hidden="1" customWidth="1"/>
    <col min="10505" max="10505" width="13.7109375" bestFit="1" customWidth="1"/>
    <col min="10506" max="10506" width="18.7109375" customWidth="1"/>
    <col min="10507" max="10521" width="0" hidden="1" customWidth="1"/>
    <col min="10753" max="10753" width="0" hidden="1" customWidth="1"/>
    <col min="10754" max="10754" width="10" customWidth="1"/>
    <col min="10755" max="10755" width="0" hidden="1" customWidth="1"/>
    <col min="10756" max="10756" width="58.28515625" customWidth="1"/>
    <col min="10757" max="10758" width="11.42578125" customWidth="1"/>
    <col min="10759" max="10760" width="0" hidden="1" customWidth="1"/>
    <col min="10761" max="10761" width="13.7109375" bestFit="1" customWidth="1"/>
    <col min="10762" max="10762" width="18.7109375" customWidth="1"/>
    <col min="10763" max="10777" width="0" hidden="1" customWidth="1"/>
    <col min="11009" max="11009" width="0" hidden="1" customWidth="1"/>
    <col min="11010" max="11010" width="10" customWidth="1"/>
    <col min="11011" max="11011" width="0" hidden="1" customWidth="1"/>
    <col min="11012" max="11012" width="58.28515625" customWidth="1"/>
    <col min="11013" max="11014" width="11.42578125" customWidth="1"/>
    <col min="11015" max="11016" width="0" hidden="1" customWidth="1"/>
    <col min="11017" max="11017" width="13.7109375" bestFit="1" customWidth="1"/>
    <col min="11018" max="11018" width="18.7109375" customWidth="1"/>
    <col min="11019" max="11033" width="0" hidden="1" customWidth="1"/>
    <col min="11265" max="11265" width="0" hidden="1" customWidth="1"/>
    <col min="11266" max="11266" width="10" customWidth="1"/>
    <col min="11267" max="11267" width="0" hidden="1" customWidth="1"/>
    <col min="11268" max="11268" width="58.28515625" customWidth="1"/>
    <col min="11269" max="11270" width="11.42578125" customWidth="1"/>
    <col min="11271" max="11272" width="0" hidden="1" customWidth="1"/>
    <col min="11273" max="11273" width="13.7109375" bestFit="1" customWidth="1"/>
    <col min="11274" max="11274" width="18.7109375" customWidth="1"/>
    <col min="11275" max="11289" width="0" hidden="1" customWidth="1"/>
    <col min="11521" max="11521" width="0" hidden="1" customWidth="1"/>
    <col min="11522" max="11522" width="10" customWidth="1"/>
    <col min="11523" max="11523" width="0" hidden="1" customWidth="1"/>
    <col min="11524" max="11524" width="58.28515625" customWidth="1"/>
    <col min="11525" max="11526" width="11.42578125" customWidth="1"/>
    <col min="11527" max="11528" width="0" hidden="1" customWidth="1"/>
    <col min="11529" max="11529" width="13.7109375" bestFit="1" customWidth="1"/>
    <col min="11530" max="11530" width="18.7109375" customWidth="1"/>
    <col min="11531" max="11545" width="0" hidden="1" customWidth="1"/>
    <col min="11777" max="11777" width="0" hidden="1" customWidth="1"/>
    <col min="11778" max="11778" width="10" customWidth="1"/>
    <col min="11779" max="11779" width="0" hidden="1" customWidth="1"/>
    <col min="11780" max="11780" width="58.28515625" customWidth="1"/>
    <col min="11781" max="11782" width="11.42578125" customWidth="1"/>
    <col min="11783" max="11784" width="0" hidden="1" customWidth="1"/>
    <col min="11785" max="11785" width="13.7109375" bestFit="1" customWidth="1"/>
    <col min="11786" max="11786" width="18.7109375" customWidth="1"/>
    <col min="11787" max="11801" width="0" hidden="1" customWidth="1"/>
    <col min="12033" max="12033" width="0" hidden="1" customWidth="1"/>
    <col min="12034" max="12034" width="10" customWidth="1"/>
    <col min="12035" max="12035" width="0" hidden="1" customWidth="1"/>
    <col min="12036" max="12036" width="58.28515625" customWidth="1"/>
    <col min="12037" max="12038" width="11.42578125" customWidth="1"/>
    <col min="12039" max="12040" width="0" hidden="1" customWidth="1"/>
    <col min="12041" max="12041" width="13.7109375" bestFit="1" customWidth="1"/>
    <col min="12042" max="12042" width="18.7109375" customWidth="1"/>
    <col min="12043" max="12057" width="0" hidden="1" customWidth="1"/>
    <col min="12289" max="12289" width="0" hidden="1" customWidth="1"/>
    <col min="12290" max="12290" width="10" customWidth="1"/>
    <col min="12291" max="12291" width="0" hidden="1" customWidth="1"/>
    <col min="12292" max="12292" width="58.28515625" customWidth="1"/>
    <col min="12293" max="12294" width="11.42578125" customWidth="1"/>
    <col min="12295" max="12296" width="0" hidden="1" customWidth="1"/>
    <col min="12297" max="12297" width="13.7109375" bestFit="1" customWidth="1"/>
    <col min="12298" max="12298" width="18.7109375" customWidth="1"/>
    <col min="12299" max="12313" width="0" hidden="1" customWidth="1"/>
    <col min="12545" max="12545" width="0" hidden="1" customWidth="1"/>
    <col min="12546" max="12546" width="10" customWidth="1"/>
    <col min="12547" max="12547" width="0" hidden="1" customWidth="1"/>
    <col min="12548" max="12548" width="58.28515625" customWidth="1"/>
    <col min="12549" max="12550" width="11.42578125" customWidth="1"/>
    <col min="12551" max="12552" width="0" hidden="1" customWidth="1"/>
    <col min="12553" max="12553" width="13.7109375" bestFit="1" customWidth="1"/>
    <col min="12554" max="12554" width="18.7109375" customWidth="1"/>
    <col min="12555" max="12569" width="0" hidden="1" customWidth="1"/>
    <col min="12801" max="12801" width="0" hidden="1" customWidth="1"/>
    <col min="12802" max="12802" width="10" customWidth="1"/>
    <col min="12803" max="12803" width="0" hidden="1" customWidth="1"/>
    <col min="12804" max="12804" width="58.28515625" customWidth="1"/>
    <col min="12805" max="12806" width="11.42578125" customWidth="1"/>
    <col min="12807" max="12808" width="0" hidden="1" customWidth="1"/>
    <col min="12809" max="12809" width="13.7109375" bestFit="1" customWidth="1"/>
    <col min="12810" max="12810" width="18.7109375" customWidth="1"/>
    <col min="12811" max="12825" width="0" hidden="1" customWidth="1"/>
    <col min="13057" max="13057" width="0" hidden="1" customWidth="1"/>
    <col min="13058" max="13058" width="10" customWidth="1"/>
    <col min="13059" max="13059" width="0" hidden="1" customWidth="1"/>
    <col min="13060" max="13060" width="58.28515625" customWidth="1"/>
    <col min="13061" max="13062" width="11.42578125" customWidth="1"/>
    <col min="13063" max="13064" width="0" hidden="1" customWidth="1"/>
    <col min="13065" max="13065" width="13.7109375" bestFit="1" customWidth="1"/>
    <col min="13066" max="13066" width="18.7109375" customWidth="1"/>
    <col min="13067" max="13081" width="0" hidden="1" customWidth="1"/>
    <col min="13313" max="13313" width="0" hidden="1" customWidth="1"/>
    <col min="13314" max="13314" width="10" customWidth="1"/>
    <col min="13315" max="13315" width="0" hidden="1" customWidth="1"/>
    <col min="13316" max="13316" width="58.28515625" customWidth="1"/>
    <col min="13317" max="13318" width="11.42578125" customWidth="1"/>
    <col min="13319" max="13320" width="0" hidden="1" customWidth="1"/>
    <col min="13321" max="13321" width="13.7109375" bestFit="1" customWidth="1"/>
    <col min="13322" max="13322" width="18.7109375" customWidth="1"/>
    <col min="13323" max="13337" width="0" hidden="1" customWidth="1"/>
    <col min="13569" max="13569" width="0" hidden="1" customWidth="1"/>
    <col min="13570" max="13570" width="10" customWidth="1"/>
    <col min="13571" max="13571" width="0" hidden="1" customWidth="1"/>
    <col min="13572" max="13572" width="58.28515625" customWidth="1"/>
    <col min="13573" max="13574" width="11.42578125" customWidth="1"/>
    <col min="13575" max="13576" width="0" hidden="1" customWidth="1"/>
    <col min="13577" max="13577" width="13.7109375" bestFit="1" customWidth="1"/>
    <col min="13578" max="13578" width="18.7109375" customWidth="1"/>
    <col min="13579" max="13593" width="0" hidden="1" customWidth="1"/>
    <col min="13825" max="13825" width="0" hidden="1" customWidth="1"/>
    <col min="13826" max="13826" width="10" customWidth="1"/>
    <col min="13827" max="13827" width="0" hidden="1" customWidth="1"/>
    <col min="13828" max="13828" width="58.28515625" customWidth="1"/>
    <col min="13829" max="13830" width="11.42578125" customWidth="1"/>
    <col min="13831" max="13832" width="0" hidden="1" customWidth="1"/>
    <col min="13833" max="13833" width="13.7109375" bestFit="1" customWidth="1"/>
    <col min="13834" max="13834" width="18.7109375" customWidth="1"/>
    <col min="13835" max="13849" width="0" hidden="1" customWidth="1"/>
    <col min="14081" max="14081" width="0" hidden="1" customWidth="1"/>
    <col min="14082" max="14082" width="10" customWidth="1"/>
    <col min="14083" max="14083" width="0" hidden="1" customWidth="1"/>
    <col min="14084" max="14084" width="58.28515625" customWidth="1"/>
    <col min="14085" max="14086" width="11.42578125" customWidth="1"/>
    <col min="14087" max="14088" width="0" hidden="1" customWidth="1"/>
    <col min="14089" max="14089" width="13.7109375" bestFit="1" customWidth="1"/>
    <col min="14090" max="14090" width="18.7109375" customWidth="1"/>
    <col min="14091" max="14105" width="0" hidden="1" customWidth="1"/>
    <col min="14337" max="14337" width="0" hidden="1" customWidth="1"/>
    <col min="14338" max="14338" width="10" customWidth="1"/>
    <col min="14339" max="14339" width="0" hidden="1" customWidth="1"/>
    <col min="14340" max="14340" width="58.28515625" customWidth="1"/>
    <col min="14341" max="14342" width="11.42578125" customWidth="1"/>
    <col min="14343" max="14344" width="0" hidden="1" customWidth="1"/>
    <col min="14345" max="14345" width="13.7109375" bestFit="1" customWidth="1"/>
    <col min="14346" max="14346" width="18.7109375" customWidth="1"/>
    <col min="14347" max="14361" width="0" hidden="1" customWidth="1"/>
    <col min="14593" max="14593" width="0" hidden="1" customWidth="1"/>
    <col min="14594" max="14594" width="10" customWidth="1"/>
    <col min="14595" max="14595" width="0" hidden="1" customWidth="1"/>
    <col min="14596" max="14596" width="58.28515625" customWidth="1"/>
    <col min="14597" max="14598" width="11.42578125" customWidth="1"/>
    <col min="14599" max="14600" width="0" hidden="1" customWidth="1"/>
    <col min="14601" max="14601" width="13.7109375" bestFit="1" customWidth="1"/>
    <col min="14602" max="14602" width="18.7109375" customWidth="1"/>
    <col min="14603" max="14617" width="0" hidden="1" customWidth="1"/>
    <col min="14849" max="14849" width="0" hidden="1" customWidth="1"/>
    <col min="14850" max="14850" width="10" customWidth="1"/>
    <col min="14851" max="14851" width="0" hidden="1" customWidth="1"/>
    <col min="14852" max="14852" width="58.28515625" customWidth="1"/>
    <col min="14853" max="14854" width="11.42578125" customWidth="1"/>
    <col min="14855" max="14856" width="0" hidden="1" customWidth="1"/>
    <col min="14857" max="14857" width="13.7109375" bestFit="1" customWidth="1"/>
    <col min="14858" max="14858" width="18.7109375" customWidth="1"/>
    <col min="14859" max="14873" width="0" hidden="1" customWidth="1"/>
    <col min="15105" max="15105" width="0" hidden="1" customWidth="1"/>
    <col min="15106" max="15106" width="10" customWidth="1"/>
    <col min="15107" max="15107" width="0" hidden="1" customWidth="1"/>
    <col min="15108" max="15108" width="58.28515625" customWidth="1"/>
    <col min="15109" max="15110" width="11.42578125" customWidth="1"/>
    <col min="15111" max="15112" width="0" hidden="1" customWidth="1"/>
    <col min="15113" max="15113" width="13.7109375" bestFit="1" customWidth="1"/>
    <col min="15114" max="15114" width="18.7109375" customWidth="1"/>
    <col min="15115" max="15129" width="0" hidden="1" customWidth="1"/>
    <col min="15361" max="15361" width="0" hidden="1" customWidth="1"/>
    <col min="15362" max="15362" width="10" customWidth="1"/>
    <col min="15363" max="15363" width="0" hidden="1" customWidth="1"/>
    <col min="15364" max="15364" width="58.28515625" customWidth="1"/>
    <col min="15365" max="15366" width="11.42578125" customWidth="1"/>
    <col min="15367" max="15368" width="0" hidden="1" customWidth="1"/>
    <col min="15369" max="15369" width="13.7109375" bestFit="1" customWidth="1"/>
    <col min="15370" max="15370" width="18.7109375" customWidth="1"/>
    <col min="15371" max="15385" width="0" hidden="1" customWidth="1"/>
    <col min="15617" max="15617" width="0" hidden="1" customWidth="1"/>
    <col min="15618" max="15618" width="10" customWidth="1"/>
    <col min="15619" max="15619" width="0" hidden="1" customWidth="1"/>
    <col min="15620" max="15620" width="58.28515625" customWidth="1"/>
    <col min="15621" max="15622" width="11.42578125" customWidth="1"/>
    <col min="15623" max="15624" width="0" hidden="1" customWidth="1"/>
    <col min="15625" max="15625" width="13.7109375" bestFit="1" customWidth="1"/>
    <col min="15626" max="15626" width="18.7109375" customWidth="1"/>
    <col min="15627" max="15641" width="0" hidden="1" customWidth="1"/>
    <col min="15873" max="15873" width="0" hidden="1" customWidth="1"/>
    <col min="15874" max="15874" width="10" customWidth="1"/>
    <col min="15875" max="15875" width="0" hidden="1" customWidth="1"/>
    <col min="15876" max="15876" width="58.28515625" customWidth="1"/>
    <col min="15877" max="15878" width="11.42578125" customWidth="1"/>
    <col min="15879" max="15880" width="0" hidden="1" customWidth="1"/>
    <col min="15881" max="15881" width="13.7109375" bestFit="1" customWidth="1"/>
    <col min="15882" max="15882" width="18.7109375" customWidth="1"/>
    <col min="15883" max="15897" width="0" hidden="1" customWidth="1"/>
    <col min="16129" max="16129" width="0" hidden="1" customWidth="1"/>
    <col min="16130" max="16130" width="10" customWidth="1"/>
    <col min="16131" max="16131" width="0" hidden="1" customWidth="1"/>
    <col min="16132" max="16132" width="58.28515625" customWidth="1"/>
    <col min="16133" max="16134" width="11.42578125" customWidth="1"/>
    <col min="16135" max="16136" width="0" hidden="1" customWidth="1"/>
    <col min="16137" max="16137" width="13.7109375" bestFit="1" customWidth="1"/>
    <col min="16138" max="16138" width="18.7109375" customWidth="1"/>
    <col min="16139" max="16153" width="0" hidden="1" customWidth="1"/>
  </cols>
  <sheetData>
    <row r="1" spans="1:25" ht="18.75" x14ac:dyDescent="0.3">
      <c r="A1" s="132" t="s">
        <v>132</v>
      </c>
      <c r="B1" s="132"/>
      <c r="C1" s="132"/>
      <c r="D1" s="132"/>
      <c r="E1" s="132"/>
      <c r="F1" s="132"/>
      <c r="G1" s="132"/>
      <c r="H1" s="132"/>
      <c r="I1" s="132"/>
      <c r="J1" s="132"/>
      <c r="R1" s="44"/>
    </row>
    <row r="2" spans="1:25" ht="18.75" x14ac:dyDescent="0.3">
      <c r="A2" s="132" t="s">
        <v>231</v>
      </c>
      <c r="B2" s="132"/>
      <c r="C2" s="132"/>
      <c r="D2" s="132"/>
      <c r="E2" s="132"/>
      <c r="F2" s="132"/>
      <c r="G2" s="132"/>
      <c r="H2" s="132"/>
      <c r="I2" s="132"/>
      <c r="J2" s="132"/>
      <c r="R2" s="44"/>
    </row>
    <row r="3" spans="1:25" ht="18.75" x14ac:dyDescent="0.3">
      <c r="A3" s="132" t="s">
        <v>232</v>
      </c>
      <c r="B3" s="132"/>
      <c r="C3" s="132"/>
      <c r="D3" s="132"/>
      <c r="E3" s="132"/>
      <c r="F3" s="132"/>
      <c r="G3" s="132"/>
      <c r="H3" s="132"/>
      <c r="I3" s="132"/>
      <c r="J3" s="132"/>
      <c r="R3" s="44"/>
    </row>
    <row r="4" spans="1:25" ht="15" customHeight="1" x14ac:dyDescent="0.3">
      <c r="A4" s="45"/>
      <c r="B4" s="133" t="s">
        <v>204</v>
      </c>
      <c r="C4" s="133"/>
      <c r="D4" s="133"/>
      <c r="E4" s="133"/>
      <c r="F4" s="133"/>
      <c r="G4" s="133"/>
      <c r="H4" s="133"/>
      <c r="I4" s="133"/>
      <c r="J4" s="133"/>
    </row>
    <row r="5" spans="1:25" ht="45" x14ac:dyDescent="0.25">
      <c r="B5" s="134" t="s">
        <v>136</v>
      </c>
      <c r="C5" s="134"/>
      <c r="D5" s="48" t="s">
        <v>137</v>
      </c>
      <c r="E5" s="48" t="s">
        <v>138</v>
      </c>
      <c r="F5" s="48" t="s">
        <v>139</v>
      </c>
      <c r="G5" s="48" t="s">
        <v>140</v>
      </c>
      <c r="H5" s="48" t="s">
        <v>141</v>
      </c>
      <c r="I5" s="48" t="s">
        <v>142</v>
      </c>
      <c r="J5" s="48" t="s">
        <v>143</v>
      </c>
    </row>
    <row r="6" spans="1:25" ht="27.75" customHeight="1" x14ac:dyDescent="0.25">
      <c r="A6" s="48" t="s">
        <v>135</v>
      </c>
      <c r="B6" s="64" t="s">
        <v>87</v>
      </c>
      <c r="C6" s="64">
        <v>1</v>
      </c>
      <c r="D6" s="65" t="s">
        <v>88</v>
      </c>
      <c r="E6" s="64" t="s">
        <v>159</v>
      </c>
      <c r="F6" s="64" t="s">
        <v>160</v>
      </c>
      <c r="G6" s="64">
        <v>1</v>
      </c>
      <c r="H6" s="64">
        <v>1</v>
      </c>
      <c r="I6" s="66">
        <f>J6/12</f>
        <v>16666.666666666668</v>
      </c>
      <c r="J6" s="73">
        <v>200000</v>
      </c>
      <c r="K6" s="48" t="s">
        <v>144</v>
      </c>
      <c r="L6" s="48" t="s">
        <v>145</v>
      </c>
      <c r="M6" s="48" t="s">
        <v>146</v>
      </c>
      <c r="N6" s="48" t="s">
        <v>147</v>
      </c>
      <c r="O6" s="48" t="s">
        <v>148</v>
      </c>
      <c r="P6" s="48" t="s">
        <v>149</v>
      </c>
      <c r="Q6" s="48" t="s">
        <v>150</v>
      </c>
      <c r="R6" s="48" t="s">
        <v>151</v>
      </c>
      <c r="S6" s="48" t="s">
        <v>152</v>
      </c>
      <c r="T6" s="48" t="s">
        <v>153</v>
      </c>
      <c r="U6" s="48" t="s">
        <v>154</v>
      </c>
      <c r="V6" s="48" t="s">
        <v>155</v>
      </c>
      <c r="W6" s="48" t="s">
        <v>156</v>
      </c>
      <c r="X6" s="48" t="s">
        <v>157</v>
      </c>
      <c r="Y6" s="48" t="s">
        <v>158</v>
      </c>
    </row>
    <row r="7" spans="1:25" x14ac:dyDescent="0.25">
      <c r="A7" s="41">
        <v>169</v>
      </c>
      <c r="B7" s="64">
        <v>10202</v>
      </c>
      <c r="C7" s="68" t="s">
        <v>89</v>
      </c>
      <c r="D7" s="65" t="s">
        <v>90</v>
      </c>
      <c r="E7" s="64" t="s">
        <v>159</v>
      </c>
      <c r="F7" s="64" t="s">
        <v>160</v>
      </c>
      <c r="G7" s="64">
        <v>1</v>
      </c>
      <c r="H7" s="64">
        <v>1</v>
      </c>
      <c r="I7" s="66">
        <f>141700</f>
        <v>141700</v>
      </c>
      <c r="J7" s="73">
        <f t="shared" ref="J7:J42" si="0">I7*12</f>
        <v>1700400</v>
      </c>
      <c r="K7" s="49"/>
      <c r="L7" s="50"/>
      <c r="M7" s="49"/>
      <c r="N7" s="49"/>
      <c r="O7" s="49">
        <v>1</v>
      </c>
      <c r="P7" s="49"/>
      <c r="Q7" s="49"/>
      <c r="R7" s="41"/>
      <c r="S7" s="49"/>
      <c r="T7" s="49"/>
      <c r="U7" s="49"/>
      <c r="V7" s="49"/>
      <c r="W7" s="49"/>
      <c r="X7" s="49"/>
      <c r="Y7" s="50"/>
    </row>
    <row r="8" spans="1:25" x14ac:dyDescent="0.25">
      <c r="A8" s="41">
        <v>169</v>
      </c>
      <c r="B8" s="119" t="s">
        <v>91</v>
      </c>
      <c r="C8" s="119" t="s">
        <v>89</v>
      </c>
      <c r="D8" s="120" t="s">
        <v>92</v>
      </c>
      <c r="E8" s="119" t="s">
        <v>159</v>
      </c>
      <c r="F8" s="119" t="s">
        <v>160</v>
      </c>
      <c r="G8" s="119" t="s">
        <v>89</v>
      </c>
      <c r="H8" s="119">
        <v>4</v>
      </c>
      <c r="I8" s="67">
        <f>J8/12</f>
        <v>3000</v>
      </c>
      <c r="J8" s="67">
        <v>36000</v>
      </c>
      <c r="K8" s="49"/>
      <c r="L8" s="50"/>
      <c r="M8" s="49"/>
      <c r="N8" s="49"/>
      <c r="O8" s="49">
        <v>1</v>
      </c>
      <c r="P8" s="49"/>
      <c r="Q8" s="49"/>
      <c r="R8" s="41"/>
      <c r="S8" s="49"/>
      <c r="T8" s="49"/>
      <c r="U8" s="49"/>
      <c r="V8" s="49"/>
      <c r="W8" s="49"/>
      <c r="X8" s="49"/>
      <c r="Y8" s="50"/>
    </row>
    <row r="9" spans="1:25" x14ac:dyDescent="0.25">
      <c r="A9" s="41">
        <v>169</v>
      </c>
      <c r="B9" s="64" t="s">
        <v>93</v>
      </c>
      <c r="C9" s="64" t="s">
        <v>89</v>
      </c>
      <c r="D9" s="65" t="s">
        <v>94</v>
      </c>
      <c r="E9" s="64" t="s">
        <v>159</v>
      </c>
      <c r="F9" s="64" t="s">
        <v>160</v>
      </c>
      <c r="G9" s="64" t="s">
        <v>89</v>
      </c>
      <c r="H9" s="64">
        <f>SUM(K10:Y10)</f>
        <v>12</v>
      </c>
      <c r="I9" s="66">
        <v>300000</v>
      </c>
      <c r="J9" s="73">
        <v>1500000</v>
      </c>
      <c r="K9" s="49"/>
      <c r="L9" s="50">
        <v>1</v>
      </c>
      <c r="M9" s="49">
        <v>1</v>
      </c>
      <c r="N9" s="49"/>
      <c r="O9" s="49">
        <v>1</v>
      </c>
      <c r="P9" s="49"/>
      <c r="Q9" s="49"/>
      <c r="R9" s="41"/>
      <c r="S9" s="49">
        <v>1</v>
      </c>
      <c r="T9" s="49"/>
      <c r="U9" s="49"/>
      <c r="V9" s="49"/>
      <c r="W9" s="49"/>
      <c r="X9" s="49"/>
      <c r="Y9" s="50"/>
    </row>
    <row r="10" spans="1:25" x14ac:dyDescent="0.25">
      <c r="A10" s="41">
        <v>169</v>
      </c>
      <c r="B10" s="64">
        <v>10301</v>
      </c>
      <c r="C10" s="64" t="s">
        <v>89</v>
      </c>
      <c r="D10" s="65" t="s">
        <v>95</v>
      </c>
      <c r="E10" s="64" t="s">
        <v>161</v>
      </c>
      <c r="F10" s="64" t="s">
        <v>160</v>
      </c>
      <c r="G10" s="64" t="s">
        <v>89</v>
      </c>
      <c r="H10" s="64">
        <f>SUM(K12:Y12)</f>
        <v>3</v>
      </c>
      <c r="I10" s="66">
        <f>J10/12</f>
        <v>83333.333333333328</v>
      </c>
      <c r="J10" s="73">
        <v>1000000</v>
      </c>
      <c r="K10" s="49">
        <v>1</v>
      </c>
      <c r="L10" s="50"/>
      <c r="M10" s="49">
        <v>1</v>
      </c>
      <c r="N10" s="49"/>
      <c r="O10" s="49">
        <v>10</v>
      </c>
      <c r="P10" s="49"/>
      <c r="Q10" s="49"/>
      <c r="R10" s="41"/>
      <c r="S10" s="49"/>
      <c r="T10" s="49"/>
      <c r="U10" s="49"/>
      <c r="V10" s="49"/>
      <c r="W10" s="49"/>
      <c r="X10" s="49"/>
      <c r="Y10" s="50"/>
    </row>
    <row r="11" spans="1:25" x14ac:dyDescent="0.25">
      <c r="A11" s="41">
        <v>169</v>
      </c>
      <c r="B11" s="64">
        <v>10302</v>
      </c>
      <c r="C11" s="64" t="s">
        <v>89</v>
      </c>
      <c r="D11" s="65" t="s">
        <v>96</v>
      </c>
      <c r="E11" s="64" t="s">
        <v>161</v>
      </c>
      <c r="F11" s="64" t="s">
        <v>160</v>
      </c>
      <c r="G11" s="64" t="s">
        <v>89</v>
      </c>
      <c r="H11" s="64">
        <v>4</v>
      </c>
      <c r="I11" s="66">
        <v>300000</v>
      </c>
      <c r="J11" s="73">
        <f t="shared" si="0"/>
        <v>3600000</v>
      </c>
      <c r="K11" s="49"/>
      <c r="L11" s="50"/>
      <c r="M11" s="49"/>
      <c r="N11" s="49"/>
      <c r="O11" s="49"/>
      <c r="P11" s="49"/>
      <c r="Q11" s="49"/>
      <c r="R11" s="41"/>
      <c r="S11" s="49"/>
      <c r="T11" s="49"/>
      <c r="U11" s="49"/>
      <c r="V11" s="49"/>
      <c r="W11" s="49"/>
      <c r="X11" s="49"/>
      <c r="Y11" s="50"/>
    </row>
    <row r="12" spans="1:25" x14ac:dyDescent="0.25">
      <c r="A12" s="41">
        <v>169</v>
      </c>
      <c r="B12" s="64" t="s">
        <v>97</v>
      </c>
      <c r="C12" s="64" t="s">
        <v>89</v>
      </c>
      <c r="D12" s="65" t="s">
        <v>98</v>
      </c>
      <c r="E12" s="64" t="s">
        <v>161</v>
      </c>
      <c r="F12" s="64" t="s">
        <v>160</v>
      </c>
      <c r="G12" s="64" t="s">
        <v>89</v>
      </c>
      <c r="H12" s="64">
        <v>10</v>
      </c>
      <c r="I12" s="66">
        <v>400000</v>
      </c>
      <c r="J12" s="73">
        <f t="shared" si="0"/>
        <v>4800000</v>
      </c>
      <c r="K12" s="49">
        <v>1</v>
      </c>
      <c r="L12" s="50">
        <v>1</v>
      </c>
      <c r="M12" s="49"/>
      <c r="N12" s="49"/>
      <c r="O12" s="49"/>
      <c r="P12" s="49"/>
      <c r="Q12" s="49"/>
      <c r="R12" s="41">
        <v>1</v>
      </c>
      <c r="S12" s="49"/>
      <c r="T12" s="49"/>
      <c r="U12" s="49"/>
      <c r="V12" s="49"/>
      <c r="W12" s="49"/>
      <c r="X12" s="49"/>
      <c r="Y12" s="50"/>
    </row>
    <row r="13" spans="1:25" ht="24.75" x14ac:dyDescent="0.25">
      <c r="A13" s="41">
        <v>169</v>
      </c>
      <c r="B13" s="64">
        <v>10306</v>
      </c>
      <c r="C13" s="64" t="s">
        <v>99</v>
      </c>
      <c r="D13" s="65" t="s">
        <v>100</v>
      </c>
      <c r="E13" s="64" t="s">
        <v>161</v>
      </c>
      <c r="F13" s="64" t="s">
        <v>160</v>
      </c>
      <c r="G13" s="64" t="s">
        <v>89</v>
      </c>
      <c r="H13" s="64">
        <v>1</v>
      </c>
      <c r="I13" s="66">
        <v>20000</v>
      </c>
      <c r="J13" s="73">
        <f t="shared" si="0"/>
        <v>240000</v>
      </c>
      <c r="K13" s="49">
        <v>1</v>
      </c>
      <c r="L13" s="50">
        <v>1</v>
      </c>
      <c r="M13" s="49"/>
      <c r="N13" s="49"/>
      <c r="O13" s="49"/>
      <c r="P13" s="49">
        <v>1</v>
      </c>
      <c r="Q13" s="49"/>
      <c r="R13" s="41"/>
      <c r="S13" s="49"/>
      <c r="T13" s="49"/>
      <c r="U13" s="49"/>
      <c r="V13" s="49"/>
      <c r="W13" s="49"/>
      <c r="X13" s="49"/>
      <c r="Y13" s="50">
        <v>1</v>
      </c>
    </row>
    <row r="14" spans="1:25" x14ac:dyDescent="0.25">
      <c r="A14" s="41">
        <v>169</v>
      </c>
      <c r="B14" s="69">
        <v>10406</v>
      </c>
      <c r="C14" s="69" t="s">
        <v>89</v>
      </c>
      <c r="D14" s="70" t="s">
        <v>101</v>
      </c>
      <c r="E14" s="69" t="s">
        <v>161</v>
      </c>
      <c r="F14" s="69" t="s">
        <v>160</v>
      </c>
      <c r="G14" s="69" t="s">
        <v>89</v>
      </c>
      <c r="H14" s="69">
        <v>5</v>
      </c>
      <c r="I14" s="71">
        <v>400000</v>
      </c>
      <c r="J14" s="73">
        <f t="shared" si="0"/>
        <v>4800000</v>
      </c>
      <c r="K14" s="49">
        <v>1</v>
      </c>
      <c r="L14" s="50">
        <v>1</v>
      </c>
      <c r="M14" s="49">
        <v>1</v>
      </c>
      <c r="N14" s="49">
        <v>1</v>
      </c>
      <c r="O14" s="49">
        <v>1</v>
      </c>
      <c r="P14" s="49">
        <v>1</v>
      </c>
      <c r="Q14" s="49">
        <v>1</v>
      </c>
      <c r="R14" s="41"/>
      <c r="S14" s="49">
        <v>1</v>
      </c>
      <c r="T14" s="49"/>
      <c r="U14" s="49"/>
      <c r="V14" s="49">
        <v>1</v>
      </c>
      <c r="W14" s="49">
        <v>1</v>
      </c>
      <c r="X14" s="49"/>
      <c r="Y14" s="50"/>
    </row>
    <row r="15" spans="1:25" x14ac:dyDescent="0.25">
      <c r="A15" s="41">
        <v>169</v>
      </c>
      <c r="B15" s="69">
        <v>10406</v>
      </c>
      <c r="C15" s="69" t="s">
        <v>102</v>
      </c>
      <c r="D15" s="70" t="s">
        <v>103</v>
      </c>
      <c r="E15" s="69" t="s">
        <v>161</v>
      </c>
      <c r="F15" s="69" t="s">
        <v>160</v>
      </c>
      <c r="G15" s="69" t="s">
        <v>89</v>
      </c>
      <c r="H15" s="69">
        <f>SUM(K19:Y19)</f>
        <v>5</v>
      </c>
      <c r="I15" s="71">
        <v>20000</v>
      </c>
      <c r="J15" s="73">
        <f t="shared" si="0"/>
        <v>240000</v>
      </c>
      <c r="K15" s="49">
        <v>1</v>
      </c>
      <c r="L15" s="50">
        <v>1</v>
      </c>
      <c r="M15" s="49">
        <v>1</v>
      </c>
      <c r="N15" s="49">
        <v>1</v>
      </c>
      <c r="O15" s="49">
        <v>1</v>
      </c>
      <c r="P15" s="49">
        <v>1</v>
      </c>
      <c r="Q15" s="49">
        <v>1</v>
      </c>
      <c r="R15" s="41"/>
      <c r="S15" s="49">
        <v>1</v>
      </c>
      <c r="T15" s="49"/>
      <c r="U15" s="49"/>
      <c r="V15" s="49">
        <v>1</v>
      </c>
      <c r="W15" s="49">
        <v>1</v>
      </c>
      <c r="X15" s="49"/>
      <c r="Y15" s="50"/>
    </row>
    <row r="16" spans="1:25" x14ac:dyDescent="0.25">
      <c r="A16" s="41">
        <v>169</v>
      </c>
      <c r="B16" s="69">
        <v>10406</v>
      </c>
      <c r="C16" s="69" t="s">
        <v>104</v>
      </c>
      <c r="D16" s="70" t="s">
        <v>105</v>
      </c>
      <c r="E16" s="69" t="s">
        <v>161</v>
      </c>
      <c r="F16" s="69" t="s">
        <v>160</v>
      </c>
      <c r="G16" s="69" t="s">
        <v>89</v>
      </c>
      <c r="H16" s="69">
        <f>SUM(K20:Y20)</f>
        <v>1</v>
      </c>
      <c r="I16" s="71">
        <v>200000</v>
      </c>
      <c r="J16" s="73">
        <f t="shared" si="0"/>
        <v>2400000</v>
      </c>
      <c r="K16" s="49">
        <v>1</v>
      </c>
      <c r="L16" s="50">
        <v>1</v>
      </c>
      <c r="M16" s="42">
        <v>1</v>
      </c>
      <c r="N16" s="42">
        <v>1</v>
      </c>
      <c r="O16" s="42">
        <v>1</v>
      </c>
      <c r="P16" s="42">
        <v>1</v>
      </c>
      <c r="Q16" s="42">
        <v>1</v>
      </c>
      <c r="R16" s="41"/>
      <c r="S16" s="49">
        <v>1</v>
      </c>
      <c r="T16" s="49"/>
      <c r="U16" s="49"/>
      <c r="V16" s="49">
        <v>1</v>
      </c>
      <c r="W16" s="49">
        <v>1</v>
      </c>
      <c r="X16" s="49"/>
      <c r="Y16" s="50"/>
    </row>
    <row r="17" spans="1:25" x14ac:dyDescent="0.25">
      <c r="A17" s="41">
        <v>169</v>
      </c>
      <c r="B17" s="64">
        <v>10499</v>
      </c>
      <c r="C17" s="64" t="s">
        <v>99</v>
      </c>
      <c r="D17" s="65" t="s">
        <v>106</v>
      </c>
      <c r="E17" s="64" t="s">
        <v>161</v>
      </c>
      <c r="F17" s="64" t="s">
        <v>160</v>
      </c>
      <c r="G17" s="64" t="s">
        <v>89</v>
      </c>
      <c r="H17" s="64">
        <v>2</v>
      </c>
      <c r="I17" s="66">
        <v>10000</v>
      </c>
      <c r="J17" s="73">
        <f t="shared" si="0"/>
        <v>120000</v>
      </c>
      <c r="K17" s="49">
        <v>1</v>
      </c>
      <c r="L17" s="50"/>
      <c r="M17" s="49"/>
      <c r="N17" s="49"/>
      <c r="O17" s="49"/>
      <c r="P17" s="49"/>
      <c r="Q17" s="49">
        <v>1</v>
      </c>
      <c r="R17" s="41"/>
      <c r="S17" s="49"/>
      <c r="T17" s="49"/>
      <c r="U17" s="49"/>
      <c r="V17" s="49"/>
      <c r="W17" s="49"/>
      <c r="X17" s="49"/>
      <c r="Y17" s="50"/>
    </row>
    <row r="18" spans="1:25" x14ac:dyDescent="0.25">
      <c r="A18" s="42">
        <v>169</v>
      </c>
      <c r="B18" s="64">
        <v>10501</v>
      </c>
      <c r="C18" s="64" t="s">
        <v>89</v>
      </c>
      <c r="D18" s="65" t="s">
        <v>107</v>
      </c>
      <c r="E18" s="64" t="s">
        <v>161</v>
      </c>
      <c r="F18" s="64" t="s">
        <v>160</v>
      </c>
      <c r="G18" s="64" t="s">
        <v>89</v>
      </c>
      <c r="H18" s="64">
        <v>5</v>
      </c>
      <c r="I18" s="66">
        <v>100000</v>
      </c>
      <c r="J18" s="73">
        <f t="shared" si="0"/>
        <v>1200000</v>
      </c>
      <c r="K18" s="49"/>
      <c r="L18" s="50">
        <v>1</v>
      </c>
      <c r="M18" s="49"/>
      <c r="N18" s="49">
        <v>1</v>
      </c>
      <c r="O18" s="49">
        <v>1</v>
      </c>
      <c r="P18" s="49"/>
      <c r="Q18" s="49"/>
      <c r="R18" s="41"/>
      <c r="S18" s="49"/>
      <c r="T18" s="49"/>
      <c r="U18" s="49"/>
      <c r="V18" s="49"/>
      <c r="W18" s="49">
        <v>1</v>
      </c>
      <c r="X18" s="49"/>
      <c r="Y18" s="50">
        <v>1</v>
      </c>
    </row>
    <row r="19" spans="1:25" x14ac:dyDescent="0.25">
      <c r="A19" s="42">
        <v>169</v>
      </c>
      <c r="B19" s="64">
        <v>10501</v>
      </c>
      <c r="C19" s="64" t="s">
        <v>89</v>
      </c>
      <c r="D19" s="65" t="s">
        <v>108</v>
      </c>
      <c r="E19" s="64" t="s">
        <v>161</v>
      </c>
      <c r="F19" s="64" t="s">
        <v>160</v>
      </c>
      <c r="G19" s="64" t="s">
        <v>89</v>
      </c>
      <c r="H19" s="64">
        <v>5</v>
      </c>
      <c r="I19" s="66">
        <v>500000</v>
      </c>
      <c r="J19" s="73">
        <f t="shared" si="0"/>
        <v>6000000</v>
      </c>
      <c r="K19" s="49"/>
      <c r="L19" s="50">
        <v>1</v>
      </c>
      <c r="M19" s="49"/>
      <c r="N19" s="49">
        <v>1</v>
      </c>
      <c r="O19" s="49">
        <v>1</v>
      </c>
      <c r="P19" s="49"/>
      <c r="Q19" s="49"/>
      <c r="R19" s="41"/>
      <c r="S19" s="49"/>
      <c r="T19" s="49"/>
      <c r="U19" s="49"/>
      <c r="V19" s="49"/>
      <c r="W19" s="49">
        <v>1</v>
      </c>
      <c r="X19" s="49"/>
      <c r="Y19" s="50">
        <v>1</v>
      </c>
    </row>
    <row r="20" spans="1:25" x14ac:dyDescent="0.25">
      <c r="A20" s="42">
        <v>169</v>
      </c>
      <c r="B20" s="64">
        <v>10502</v>
      </c>
      <c r="C20" s="64" t="s">
        <v>109</v>
      </c>
      <c r="D20" s="65" t="s">
        <v>110</v>
      </c>
      <c r="E20" s="64" t="s">
        <v>161</v>
      </c>
      <c r="F20" s="64" t="s">
        <v>160</v>
      </c>
      <c r="G20" s="64" t="s">
        <v>89</v>
      </c>
      <c r="H20" s="64">
        <v>15</v>
      </c>
      <c r="I20" s="66">
        <v>1250000</v>
      </c>
      <c r="J20" s="73">
        <f t="shared" si="0"/>
        <v>15000000</v>
      </c>
      <c r="K20" s="49"/>
      <c r="L20" s="50"/>
      <c r="M20" s="49"/>
      <c r="N20" s="49"/>
      <c r="O20" s="49">
        <v>1</v>
      </c>
      <c r="P20" s="49"/>
      <c r="Q20" s="49"/>
      <c r="R20" s="41"/>
      <c r="S20" s="49"/>
      <c r="T20" s="49"/>
      <c r="U20" s="49"/>
      <c r="V20" s="49"/>
      <c r="W20" s="49"/>
      <c r="X20" s="49"/>
      <c r="Y20" s="50"/>
    </row>
    <row r="21" spans="1:25" x14ac:dyDescent="0.25">
      <c r="A21" s="41">
        <v>169</v>
      </c>
      <c r="B21" s="64">
        <v>10503</v>
      </c>
      <c r="C21" s="64"/>
      <c r="D21" s="65" t="s">
        <v>111</v>
      </c>
      <c r="E21" s="64" t="s">
        <v>161</v>
      </c>
      <c r="F21" s="64" t="s">
        <v>160</v>
      </c>
      <c r="G21" s="64"/>
      <c r="H21" s="64"/>
      <c r="I21" s="66">
        <v>200000</v>
      </c>
      <c r="J21" s="73">
        <f t="shared" si="0"/>
        <v>2400000</v>
      </c>
      <c r="K21" s="49">
        <v>1</v>
      </c>
      <c r="L21" s="50"/>
      <c r="M21" s="49"/>
      <c r="N21" s="49"/>
      <c r="O21" s="49">
        <v>1</v>
      </c>
      <c r="P21" s="49"/>
      <c r="Q21" s="49"/>
      <c r="R21" s="41"/>
      <c r="S21" s="49"/>
      <c r="T21" s="49"/>
      <c r="U21" s="49"/>
      <c r="V21" s="49"/>
      <c r="W21" s="49"/>
      <c r="X21" s="49"/>
      <c r="Y21" s="50"/>
    </row>
    <row r="22" spans="1:25" x14ac:dyDescent="0.25">
      <c r="A22" s="41">
        <v>169</v>
      </c>
      <c r="B22" s="64">
        <v>10504</v>
      </c>
      <c r="C22" s="64" t="s">
        <v>89</v>
      </c>
      <c r="D22" s="65" t="s">
        <v>112</v>
      </c>
      <c r="E22" s="64" t="s">
        <v>161</v>
      </c>
      <c r="F22" s="64" t="s">
        <v>160</v>
      </c>
      <c r="G22" s="64" t="s">
        <v>89</v>
      </c>
      <c r="H22" s="64">
        <v>6</v>
      </c>
      <c r="I22" s="66">
        <v>100000</v>
      </c>
      <c r="J22" s="73">
        <f t="shared" si="0"/>
        <v>1200000</v>
      </c>
      <c r="K22" s="49">
        <v>1</v>
      </c>
      <c r="L22" s="50">
        <v>1</v>
      </c>
      <c r="M22" s="49">
        <v>1</v>
      </c>
      <c r="N22" s="49">
        <v>1</v>
      </c>
      <c r="O22" s="49">
        <v>1</v>
      </c>
      <c r="P22" s="49"/>
      <c r="Q22" s="49"/>
      <c r="R22" s="41"/>
      <c r="S22" s="49"/>
      <c r="T22" s="49"/>
      <c r="U22" s="49"/>
      <c r="V22" s="49"/>
      <c r="W22" s="49"/>
      <c r="X22" s="49"/>
      <c r="Y22" s="50"/>
    </row>
    <row r="23" spans="1:25" x14ac:dyDescent="0.25">
      <c r="A23" s="41">
        <v>169</v>
      </c>
      <c r="B23" s="64">
        <v>10701</v>
      </c>
      <c r="C23" s="64" t="s">
        <v>113</v>
      </c>
      <c r="D23" s="65" t="s">
        <v>114</v>
      </c>
      <c r="E23" s="64" t="s">
        <v>161</v>
      </c>
      <c r="F23" s="64" t="s">
        <v>160</v>
      </c>
      <c r="G23" s="64" t="s">
        <v>89</v>
      </c>
      <c r="H23" s="64">
        <v>4</v>
      </c>
      <c r="I23" s="66">
        <v>2500000</v>
      </c>
      <c r="J23" s="73">
        <f t="shared" si="0"/>
        <v>30000000</v>
      </c>
      <c r="K23" s="49">
        <v>1</v>
      </c>
      <c r="L23" s="50">
        <v>1</v>
      </c>
      <c r="M23" s="49">
        <v>1</v>
      </c>
      <c r="N23" s="49">
        <v>1</v>
      </c>
      <c r="O23" s="49">
        <v>1</v>
      </c>
      <c r="P23" s="49"/>
      <c r="Q23" s="49"/>
      <c r="R23" s="41"/>
      <c r="S23" s="49"/>
      <c r="T23" s="49"/>
      <c r="U23" s="49"/>
      <c r="V23" s="49"/>
      <c r="W23" s="49"/>
      <c r="X23" s="49"/>
      <c r="Y23" s="50"/>
    </row>
    <row r="24" spans="1:25" x14ac:dyDescent="0.25">
      <c r="A24" s="41">
        <v>169</v>
      </c>
      <c r="B24" s="64" t="s">
        <v>115</v>
      </c>
      <c r="C24" s="64" t="s">
        <v>89</v>
      </c>
      <c r="D24" s="65" t="s">
        <v>116</v>
      </c>
      <c r="E24" s="64" t="s">
        <v>161</v>
      </c>
      <c r="F24" s="64" t="s">
        <v>160</v>
      </c>
      <c r="G24" s="64" t="s">
        <v>89</v>
      </c>
      <c r="H24" s="64">
        <v>8</v>
      </c>
      <c r="I24" s="66">
        <v>20000</v>
      </c>
      <c r="J24" s="73">
        <f t="shared" si="0"/>
        <v>240000</v>
      </c>
      <c r="K24" s="49">
        <v>1</v>
      </c>
      <c r="L24" s="50">
        <v>1</v>
      </c>
      <c r="M24" s="49">
        <v>1</v>
      </c>
      <c r="N24" s="49">
        <v>1</v>
      </c>
      <c r="O24" s="49">
        <v>1</v>
      </c>
      <c r="P24" s="49">
        <v>1</v>
      </c>
      <c r="Q24" s="49">
        <v>1</v>
      </c>
      <c r="R24" s="41">
        <v>1</v>
      </c>
      <c r="S24" s="49">
        <v>1</v>
      </c>
      <c r="T24" s="49">
        <v>1</v>
      </c>
      <c r="U24" s="49">
        <v>1</v>
      </c>
      <c r="V24" s="49">
        <v>1</v>
      </c>
      <c r="W24" s="49">
        <v>1</v>
      </c>
      <c r="X24" s="49">
        <v>1</v>
      </c>
      <c r="Y24" s="50">
        <v>1</v>
      </c>
    </row>
    <row r="25" spans="1:25" x14ac:dyDescent="0.25">
      <c r="A25" s="41"/>
      <c r="B25" s="64" t="s">
        <v>117</v>
      </c>
      <c r="C25" s="64" t="s">
        <v>89</v>
      </c>
      <c r="D25" s="65" t="s">
        <v>118</v>
      </c>
      <c r="E25" s="64" t="s">
        <v>161</v>
      </c>
      <c r="F25" s="64" t="s">
        <v>160</v>
      </c>
      <c r="G25" s="64" t="s">
        <v>89</v>
      </c>
      <c r="H25" s="64">
        <v>8</v>
      </c>
      <c r="I25" s="66">
        <v>400000</v>
      </c>
      <c r="J25" s="73">
        <f t="shared" si="0"/>
        <v>4800000</v>
      </c>
      <c r="K25" s="49"/>
      <c r="L25" s="50"/>
      <c r="M25" s="49"/>
      <c r="N25" s="49"/>
      <c r="O25" s="49"/>
      <c r="P25" s="49"/>
      <c r="Q25" s="49"/>
      <c r="R25" s="41"/>
      <c r="S25" s="49"/>
      <c r="T25" s="49"/>
      <c r="U25" s="49"/>
      <c r="V25" s="49"/>
      <c r="W25" s="49"/>
      <c r="X25" s="49"/>
      <c r="Y25" s="50"/>
    </row>
    <row r="26" spans="1:25" ht="24.75" x14ac:dyDescent="0.25">
      <c r="A26" s="41">
        <v>169</v>
      </c>
      <c r="B26" s="64" t="s">
        <v>119</v>
      </c>
      <c r="C26" s="64" t="s">
        <v>120</v>
      </c>
      <c r="D26" s="65" t="s">
        <v>121</v>
      </c>
      <c r="E26" s="64" t="s">
        <v>161</v>
      </c>
      <c r="F26" s="64" t="s">
        <v>160</v>
      </c>
      <c r="G26" s="64" t="s">
        <v>89</v>
      </c>
      <c r="H26" s="64">
        <v>7</v>
      </c>
      <c r="I26" s="66">
        <v>20000</v>
      </c>
      <c r="J26" s="73">
        <f t="shared" si="0"/>
        <v>240000</v>
      </c>
      <c r="K26" s="49">
        <v>1</v>
      </c>
      <c r="L26" s="50">
        <v>1</v>
      </c>
      <c r="M26" s="49">
        <v>1</v>
      </c>
      <c r="N26" s="49">
        <v>1</v>
      </c>
      <c r="O26" s="49"/>
      <c r="P26" s="49"/>
      <c r="Q26" s="49"/>
      <c r="R26" s="41"/>
      <c r="S26" s="49"/>
      <c r="T26" s="49"/>
      <c r="U26" s="49"/>
      <c r="V26" s="49"/>
      <c r="W26" s="49">
        <v>1</v>
      </c>
      <c r="X26" s="49">
        <v>1</v>
      </c>
      <c r="Y26" s="50"/>
    </row>
    <row r="27" spans="1:25" ht="36.75" x14ac:dyDescent="0.25">
      <c r="A27" s="41">
        <v>169</v>
      </c>
      <c r="B27" s="64" t="s">
        <v>122</v>
      </c>
      <c r="C27" s="64" t="s">
        <v>113</v>
      </c>
      <c r="D27" s="65" t="s">
        <v>123</v>
      </c>
      <c r="E27" s="64" t="s">
        <v>159</v>
      </c>
      <c r="F27" s="64" t="s">
        <v>160</v>
      </c>
      <c r="G27" s="64" t="s">
        <v>89</v>
      </c>
      <c r="H27" s="64">
        <v>12</v>
      </c>
      <c r="I27" s="66">
        <v>40000</v>
      </c>
      <c r="J27" s="73">
        <f t="shared" si="0"/>
        <v>480000</v>
      </c>
      <c r="K27" s="49">
        <v>1</v>
      </c>
      <c r="L27" s="50">
        <v>1</v>
      </c>
      <c r="M27" s="49">
        <v>1</v>
      </c>
      <c r="N27" s="49">
        <v>1</v>
      </c>
      <c r="O27" s="49"/>
      <c r="P27" s="49"/>
      <c r="Q27" s="49"/>
      <c r="R27" s="41"/>
      <c r="S27" s="49"/>
      <c r="T27" s="49"/>
      <c r="U27" s="49"/>
      <c r="V27" s="49"/>
      <c r="W27" s="49"/>
      <c r="X27" s="49"/>
      <c r="Y27" s="50"/>
    </row>
    <row r="28" spans="1:25" x14ac:dyDescent="0.25">
      <c r="A28" s="41">
        <v>169</v>
      </c>
      <c r="B28" s="64" t="s">
        <v>122</v>
      </c>
      <c r="C28" s="64" t="s">
        <v>102</v>
      </c>
      <c r="D28" s="65" t="s">
        <v>124</v>
      </c>
      <c r="E28" s="64" t="s">
        <v>161</v>
      </c>
      <c r="F28" s="64" t="s">
        <v>160</v>
      </c>
      <c r="G28" s="64" t="s">
        <v>89</v>
      </c>
      <c r="H28" s="64">
        <v>12</v>
      </c>
      <c r="I28" s="66">
        <v>50000</v>
      </c>
      <c r="J28" s="73">
        <f t="shared" si="0"/>
        <v>600000</v>
      </c>
      <c r="K28" s="49"/>
      <c r="L28" s="50"/>
      <c r="M28" s="49">
        <v>1</v>
      </c>
      <c r="N28" s="49">
        <v>1</v>
      </c>
      <c r="O28" s="49">
        <v>1</v>
      </c>
      <c r="P28" s="49">
        <v>1</v>
      </c>
      <c r="Q28" s="49"/>
      <c r="R28" s="41">
        <v>1</v>
      </c>
      <c r="S28" s="49"/>
      <c r="T28" s="49">
        <v>1</v>
      </c>
      <c r="U28" s="49">
        <v>1</v>
      </c>
      <c r="V28" s="49"/>
      <c r="W28" s="49"/>
      <c r="X28" s="49">
        <v>1</v>
      </c>
      <c r="Y28" s="50"/>
    </row>
    <row r="29" spans="1:25" ht="24.75" x14ac:dyDescent="0.25">
      <c r="A29" s="41">
        <v>9</v>
      </c>
      <c r="B29" s="64" t="s">
        <v>125</v>
      </c>
      <c r="C29" s="64" t="s">
        <v>126</v>
      </c>
      <c r="D29" s="65" t="s">
        <v>127</v>
      </c>
      <c r="E29" s="64" t="s">
        <v>159</v>
      </c>
      <c r="F29" s="64" t="s">
        <v>160</v>
      </c>
      <c r="G29" s="64" t="s">
        <v>89</v>
      </c>
      <c r="H29" s="64">
        <v>12</v>
      </c>
      <c r="I29" s="66">
        <v>30000</v>
      </c>
      <c r="J29" s="73">
        <f t="shared" si="0"/>
        <v>360000</v>
      </c>
      <c r="K29" s="49">
        <v>1</v>
      </c>
      <c r="L29" s="50">
        <v>1</v>
      </c>
      <c r="M29" s="49">
        <v>1</v>
      </c>
      <c r="N29" s="49">
        <v>1</v>
      </c>
      <c r="O29" s="49">
        <v>1</v>
      </c>
      <c r="P29" s="49"/>
      <c r="Q29" s="49"/>
      <c r="R29" s="41">
        <v>1</v>
      </c>
      <c r="S29" s="49"/>
      <c r="T29" s="49"/>
      <c r="U29" s="49"/>
      <c r="V29" s="49">
        <v>1</v>
      </c>
      <c r="W29" s="49">
        <v>1</v>
      </c>
      <c r="X29" s="49"/>
      <c r="Y29" s="50"/>
    </row>
    <row r="30" spans="1:25" x14ac:dyDescent="0.25">
      <c r="A30" s="41">
        <v>169</v>
      </c>
      <c r="B30" s="64" t="s">
        <v>128</v>
      </c>
      <c r="C30" s="64" t="s">
        <v>129</v>
      </c>
      <c r="D30" s="65" t="s">
        <v>130</v>
      </c>
      <c r="E30" s="64" t="s">
        <v>161</v>
      </c>
      <c r="F30" s="64" t="s">
        <v>160</v>
      </c>
      <c r="G30" s="64" t="s">
        <v>89</v>
      </c>
      <c r="H30" s="64">
        <v>3</v>
      </c>
      <c r="I30" s="66">
        <v>20000</v>
      </c>
      <c r="J30" s="73">
        <f t="shared" si="0"/>
        <v>240000</v>
      </c>
      <c r="K30" s="49">
        <v>1</v>
      </c>
      <c r="L30" s="50">
        <v>1</v>
      </c>
      <c r="M30" s="49"/>
      <c r="N30" s="49">
        <v>1</v>
      </c>
      <c r="O30" s="49">
        <v>1</v>
      </c>
      <c r="P30" s="49">
        <v>1</v>
      </c>
      <c r="Q30" s="49">
        <v>1</v>
      </c>
      <c r="R30" s="41"/>
      <c r="S30" s="49"/>
      <c r="T30" s="49"/>
      <c r="U30" s="49"/>
      <c r="V30" s="49"/>
      <c r="W30" s="49">
        <v>1</v>
      </c>
      <c r="X30" s="49"/>
      <c r="Y30" s="50"/>
    </row>
    <row r="31" spans="1:25" x14ac:dyDescent="0.25">
      <c r="A31" s="41">
        <v>169</v>
      </c>
      <c r="B31" s="64">
        <v>10999</v>
      </c>
      <c r="C31" s="64"/>
      <c r="D31" s="65" t="s">
        <v>131</v>
      </c>
      <c r="E31" s="64" t="s">
        <v>161</v>
      </c>
      <c r="F31" s="64" t="s">
        <v>160</v>
      </c>
      <c r="G31" s="64"/>
      <c r="H31" s="64"/>
      <c r="I31" s="66">
        <v>30000</v>
      </c>
      <c r="J31" s="73">
        <f t="shared" si="0"/>
        <v>360000</v>
      </c>
      <c r="K31" s="49">
        <v>1</v>
      </c>
      <c r="L31" s="50">
        <v>1</v>
      </c>
      <c r="M31" s="49">
        <v>1</v>
      </c>
      <c r="N31" s="49">
        <v>1</v>
      </c>
      <c r="O31" s="49">
        <v>1</v>
      </c>
      <c r="P31" s="49">
        <v>1</v>
      </c>
      <c r="Q31" s="49">
        <v>1</v>
      </c>
      <c r="R31" s="41">
        <v>1</v>
      </c>
      <c r="S31" s="49">
        <v>1</v>
      </c>
      <c r="T31" s="49">
        <v>1</v>
      </c>
      <c r="U31" s="49"/>
      <c r="V31" s="49">
        <v>1</v>
      </c>
      <c r="W31" s="49">
        <v>1</v>
      </c>
      <c r="X31" s="49"/>
      <c r="Y31" s="50"/>
    </row>
    <row r="32" spans="1:25" x14ac:dyDescent="0.25">
      <c r="A32" s="41"/>
      <c r="B32" s="64">
        <v>19902</v>
      </c>
      <c r="C32" s="64"/>
      <c r="D32" s="65" t="s">
        <v>162</v>
      </c>
      <c r="E32" s="64"/>
      <c r="F32" s="64"/>
      <c r="G32" s="64"/>
      <c r="H32" s="64"/>
      <c r="I32" s="66">
        <v>20000</v>
      </c>
      <c r="J32" s="73">
        <f t="shared" si="0"/>
        <v>240000</v>
      </c>
      <c r="K32" s="49"/>
      <c r="L32" s="50"/>
      <c r="M32" s="49"/>
      <c r="N32" s="49"/>
      <c r="O32" s="49"/>
      <c r="P32" s="49"/>
      <c r="Q32" s="49"/>
      <c r="R32" s="41"/>
      <c r="S32" s="49"/>
      <c r="T32" s="49"/>
      <c r="U32" s="49"/>
      <c r="V32" s="49"/>
      <c r="W32" s="49"/>
      <c r="X32" s="49"/>
      <c r="Y32" s="50"/>
    </row>
    <row r="33" spans="1:25" x14ac:dyDescent="0.25">
      <c r="A33" s="41">
        <v>169</v>
      </c>
      <c r="B33" s="64">
        <v>20101</v>
      </c>
      <c r="C33" s="64" t="s">
        <v>89</v>
      </c>
      <c r="D33" s="65" t="s">
        <v>163</v>
      </c>
      <c r="E33" s="64" t="s">
        <v>161</v>
      </c>
      <c r="F33" s="64" t="s">
        <v>160</v>
      </c>
      <c r="G33" s="64" t="s">
        <v>89</v>
      </c>
      <c r="H33" s="64">
        <v>6</v>
      </c>
      <c r="I33" s="66">
        <v>225000</v>
      </c>
      <c r="J33" s="73">
        <f t="shared" si="0"/>
        <v>2700000</v>
      </c>
      <c r="K33" s="49">
        <v>1</v>
      </c>
      <c r="L33" s="50">
        <v>1</v>
      </c>
      <c r="M33" s="49">
        <v>1</v>
      </c>
      <c r="N33" s="49">
        <v>1</v>
      </c>
      <c r="O33" s="49">
        <v>1</v>
      </c>
      <c r="P33" s="49">
        <v>1</v>
      </c>
      <c r="Q33" s="49">
        <v>1</v>
      </c>
      <c r="R33" s="41">
        <v>1</v>
      </c>
      <c r="S33" s="49">
        <v>1</v>
      </c>
      <c r="T33" s="49">
        <v>1</v>
      </c>
      <c r="U33" s="49"/>
      <c r="V33" s="49">
        <v>1</v>
      </c>
      <c r="W33" s="49">
        <v>1</v>
      </c>
      <c r="X33" s="49"/>
      <c r="Y33" s="50"/>
    </row>
    <row r="34" spans="1:25" x14ac:dyDescent="0.25">
      <c r="A34" s="41">
        <v>169</v>
      </c>
      <c r="B34" s="64" t="s">
        <v>164</v>
      </c>
      <c r="C34" s="64" t="s">
        <v>102</v>
      </c>
      <c r="D34" s="65" t="s">
        <v>165</v>
      </c>
      <c r="E34" s="64" t="s">
        <v>161</v>
      </c>
      <c r="F34" s="64" t="s">
        <v>160</v>
      </c>
      <c r="G34" s="64" t="s">
        <v>89</v>
      </c>
      <c r="H34" s="64">
        <f>SUM(K39:Y39)</f>
        <v>3</v>
      </c>
      <c r="I34" s="66">
        <v>10000</v>
      </c>
      <c r="J34" s="73">
        <f t="shared" si="0"/>
        <v>120000</v>
      </c>
      <c r="K34" s="49">
        <v>1</v>
      </c>
      <c r="L34" s="50">
        <v>1</v>
      </c>
      <c r="M34" s="49">
        <v>1</v>
      </c>
      <c r="N34" s="49">
        <v>1</v>
      </c>
      <c r="O34" s="49">
        <v>1</v>
      </c>
      <c r="P34" s="49">
        <v>1</v>
      </c>
      <c r="Q34" s="49"/>
      <c r="R34" s="41">
        <v>1</v>
      </c>
      <c r="S34" s="49">
        <v>1</v>
      </c>
      <c r="T34" s="49">
        <v>1</v>
      </c>
      <c r="U34" s="49"/>
      <c r="V34" s="49">
        <v>1</v>
      </c>
      <c r="W34" s="49">
        <v>1</v>
      </c>
      <c r="X34" s="49">
        <v>1</v>
      </c>
      <c r="Y34" s="50"/>
    </row>
    <row r="35" spans="1:25" x14ac:dyDescent="0.25">
      <c r="A35" s="41">
        <v>169</v>
      </c>
      <c r="B35" s="64" t="s">
        <v>166</v>
      </c>
      <c r="C35" s="64" t="s">
        <v>167</v>
      </c>
      <c r="D35" s="65" t="s">
        <v>168</v>
      </c>
      <c r="E35" s="64" t="s">
        <v>161</v>
      </c>
      <c r="F35" s="64" t="s">
        <v>160</v>
      </c>
      <c r="G35" s="64" t="s">
        <v>89</v>
      </c>
      <c r="H35" s="64">
        <v>50</v>
      </c>
      <c r="I35" s="66">
        <v>70000</v>
      </c>
      <c r="J35" s="73">
        <f t="shared" si="0"/>
        <v>840000</v>
      </c>
      <c r="K35" s="49"/>
      <c r="L35" s="50"/>
      <c r="M35" s="49"/>
      <c r="N35" s="49">
        <v>1</v>
      </c>
      <c r="O35" s="49">
        <v>1</v>
      </c>
      <c r="P35" s="49"/>
      <c r="Q35" s="49"/>
      <c r="R35" s="41"/>
      <c r="S35" s="49"/>
      <c r="T35" s="49"/>
      <c r="U35" s="49">
        <v>1</v>
      </c>
      <c r="V35" s="49"/>
      <c r="W35" s="49"/>
      <c r="X35" s="49"/>
      <c r="Y35" s="50"/>
    </row>
    <row r="36" spans="1:25" x14ac:dyDescent="0.25">
      <c r="A36" s="41"/>
      <c r="B36" s="64">
        <v>20199</v>
      </c>
      <c r="C36" s="64">
        <v>50</v>
      </c>
      <c r="D36" s="65" t="s">
        <v>169</v>
      </c>
      <c r="E36" s="64" t="s">
        <v>161</v>
      </c>
      <c r="F36" s="64" t="s">
        <v>160</v>
      </c>
      <c r="G36" s="64" t="s">
        <v>89</v>
      </c>
      <c r="H36" s="64">
        <v>12</v>
      </c>
      <c r="I36" s="66">
        <v>275000</v>
      </c>
      <c r="J36" s="73">
        <f t="shared" si="0"/>
        <v>3300000</v>
      </c>
      <c r="K36" s="49"/>
      <c r="L36" s="50"/>
      <c r="M36" s="49"/>
      <c r="N36" s="49"/>
      <c r="O36" s="49"/>
      <c r="P36" s="49"/>
      <c r="Q36" s="49"/>
      <c r="R36" s="41"/>
      <c r="S36" s="49"/>
      <c r="T36" s="49"/>
      <c r="U36" s="49"/>
      <c r="V36" s="49"/>
      <c r="W36" s="49"/>
      <c r="X36" s="49"/>
      <c r="Y36" s="50"/>
    </row>
    <row r="37" spans="1:25" x14ac:dyDescent="0.25">
      <c r="A37" s="41"/>
      <c r="B37" s="64">
        <v>20203</v>
      </c>
      <c r="C37" s="64"/>
      <c r="D37" s="65" t="s">
        <v>170</v>
      </c>
      <c r="E37" s="64"/>
      <c r="F37" s="64"/>
      <c r="G37" s="64"/>
      <c r="H37" s="64"/>
      <c r="I37" s="66">
        <v>350000</v>
      </c>
      <c r="J37" s="73">
        <f t="shared" si="0"/>
        <v>4200000</v>
      </c>
      <c r="K37" s="49"/>
      <c r="L37" s="50"/>
      <c r="M37" s="49"/>
      <c r="N37" s="49"/>
      <c r="O37" s="49"/>
      <c r="P37" s="49"/>
      <c r="Q37" s="49"/>
      <c r="R37" s="41"/>
      <c r="S37" s="49"/>
      <c r="T37" s="49"/>
      <c r="U37" s="49"/>
      <c r="V37" s="49"/>
      <c r="W37" s="49"/>
      <c r="X37" s="49"/>
      <c r="Y37" s="50"/>
    </row>
    <row r="38" spans="1:25" x14ac:dyDescent="0.25">
      <c r="A38" s="41">
        <v>169</v>
      </c>
      <c r="B38" s="64">
        <v>20301</v>
      </c>
      <c r="C38" s="64"/>
      <c r="D38" s="65" t="s">
        <v>171</v>
      </c>
      <c r="E38" s="64"/>
      <c r="F38" s="64"/>
      <c r="G38" s="64"/>
      <c r="H38" s="64"/>
      <c r="I38" s="66">
        <v>450000</v>
      </c>
      <c r="J38" s="73">
        <f>I38*12</f>
        <v>5400000</v>
      </c>
      <c r="K38" s="49">
        <v>1</v>
      </c>
      <c r="L38" s="50"/>
      <c r="M38" s="49"/>
      <c r="N38" s="49">
        <v>1</v>
      </c>
      <c r="O38" s="49">
        <v>1</v>
      </c>
      <c r="P38" s="49">
        <v>1</v>
      </c>
      <c r="Q38" s="49"/>
      <c r="R38" s="41"/>
      <c r="S38" s="49"/>
      <c r="T38" s="49"/>
      <c r="U38" s="49"/>
      <c r="V38" s="49">
        <v>1</v>
      </c>
      <c r="W38" s="49">
        <v>1</v>
      </c>
      <c r="X38" s="49"/>
      <c r="Y38" s="50"/>
    </row>
    <row r="39" spans="1:25" x14ac:dyDescent="0.25">
      <c r="A39" s="41">
        <v>169</v>
      </c>
      <c r="B39" s="64">
        <v>20302</v>
      </c>
      <c r="C39" s="64">
        <v>900</v>
      </c>
      <c r="D39" s="65" t="s">
        <v>172</v>
      </c>
      <c r="E39" s="64" t="s">
        <v>161</v>
      </c>
      <c r="F39" s="64" t="s">
        <v>160</v>
      </c>
      <c r="G39" s="64" t="s">
        <v>89</v>
      </c>
      <c r="H39" s="64">
        <v>1</v>
      </c>
      <c r="I39" s="66">
        <v>595000</v>
      </c>
      <c r="J39" s="73">
        <f>I39*12</f>
        <v>7140000</v>
      </c>
      <c r="K39" s="49"/>
      <c r="L39" s="50"/>
      <c r="M39" s="49"/>
      <c r="N39" s="49"/>
      <c r="O39" s="49"/>
      <c r="P39" s="49"/>
      <c r="Q39" s="49"/>
      <c r="R39" s="41"/>
      <c r="S39" s="49"/>
      <c r="T39" s="49"/>
      <c r="U39" s="49">
        <v>3</v>
      </c>
      <c r="V39" s="49"/>
      <c r="W39" s="49"/>
      <c r="X39" s="49"/>
      <c r="Y39" s="50"/>
    </row>
    <row r="40" spans="1:25" x14ac:dyDescent="0.25">
      <c r="A40" s="41">
        <v>169</v>
      </c>
      <c r="B40" s="64">
        <v>20303</v>
      </c>
      <c r="C40" s="64"/>
      <c r="D40" s="65" t="s">
        <v>173</v>
      </c>
      <c r="E40" s="64"/>
      <c r="F40" s="64"/>
      <c r="G40" s="64"/>
      <c r="H40" s="64"/>
      <c r="I40" s="66">
        <v>130000</v>
      </c>
      <c r="J40" s="73">
        <f>I40*12</f>
        <v>1560000</v>
      </c>
      <c r="K40" s="49">
        <v>12</v>
      </c>
      <c r="L40" s="50"/>
      <c r="M40" s="49">
        <v>5</v>
      </c>
      <c r="N40" s="49">
        <v>2</v>
      </c>
      <c r="O40" s="49"/>
      <c r="P40" s="49"/>
      <c r="Q40" s="49">
        <v>10</v>
      </c>
      <c r="R40" s="41">
        <v>8</v>
      </c>
      <c r="S40" s="49"/>
      <c r="T40" s="49"/>
      <c r="U40" s="49">
        <v>2</v>
      </c>
      <c r="V40" s="49"/>
      <c r="W40" s="49">
        <v>1</v>
      </c>
      <c r="X40" s="49">
        <v>10</v>
      </c>
      <c r="Y40" s="50"/>
    </row>
    <row r="41" spans="1:25" ht="24.75" x14ac:dyDescent="0.25">
      <c r="A41" s="41">
        <v>169</v>
      </c>
      <c r="B41" s="64">
        <v>20304</v>
      </c>
      <c r="C41" s="64">
        <v>900</v>
      </c>
      <c r="D41" s="65" t="s">
        <v>174</v>
      </c>
      <c r="E41" s="64" t="s">
        <v>161</v>
      </c>
      <c r="F41" s="64" t="s">
        <v>160</v>
      </c>
      <c r="G41" s="64" t="s">
        <v>89</v>
      </c>
      <c r="H41" s="64">
        <v>2</v>
      </c>
      <c r="I41" s="66">
        <v>501695</v>
      </c>
      <c r="J41" s="73">
        <f t="shared" si="0"/>
        <v>6020340</v>
      </c>
      <c r="K41" s="49"/>
      <c r="L41" s="50"/>
      <c r="M41" s="49"/>
      <c r="N41" s="49"/>
      <c r="O41" s="49">
        <v>1</v>
      </c>
      <c r="P41" s="49"/>
      <c r="Q41" s="49">
        <v>1</v>
      </c>
      <c r="R41" s="41"/>
      <c r="S41" s="49"/>
      <c r="T41" s="49"/>
      <c r="U41" s="49"/>
      <c r="V41" s="49"/>
      <c r="W41" s="49"/>
      <c r="X41" s="49"/>
      <c r="Y41" s="50"/>
    </row>
    <row r="42" spans="1:25" x14ac:dyDescent="0.25">
      <c r="A42" s="41"/>
      <c r="B42" s="64">
        <v>20306</v>
      </c>
      <c r="C42" s="64"/>
      <c r="D42" s="65" t="s">
        <v>175</v>
      </c>
      <c r="E42" s="64" t="s">
        <v>176</v>
      </c>
      <c r="F42" s="64" t="s">
        <v>160</v>
      </c>
      <c r="G42" s="64" t="s">
        <v>177</v>
      </c>
      <c r="H42" s="64">
        <v>12</v>
      </c>
      <c r="I42" s="66">
        <v>495841</v>
      </c>
      <c r="J42" s="73">
        <f t="shared" si="0"/>
        <v>5950092</v>
      </c>
      <c r="K42" s="49"/>
      <c r="L42" s="50"/>
      <c r="M42" s="49"/>
      <c r="N42" s="49"/>
      <c r="O42" s="49"/>
      <c r="P42" s="49"/>
      <c r="Q42" s="49"/>
      <c r="R42" s="41"/>
      <c r="S42" s="49"/>
      <c r="T42" s="49"/>
      <c r="U42" s="49"/>
      <c r="V42" s="49"/>
      <c r="W42" s="49"/>
      <c r="X42" s="49"/>
      <c r="Y42" s="50"/>
    </row>
    <row r="43" spans="1:25" x14ac:dyDescent="0.25">
      <c r="A43" s="41"/>
      <c r="K43" s="49"/>
      <c r="L43" s="50"/>
      <c r="M43" s="49"/>
      <c r="N43" s="49"/>
      <c r="O43" s="49"/>
      <c r="P43" s="49"/>
      <c r="Q43" s="49"/>
      <c r="R43" s="41"/>
      <c r="S43" s="49"/>
      <c r="T43" s="49"/>
      <c r="U43" s="49"/>
      <c r="V43" s="49"/>
      <c r="W43" s="49"/>
      <c r="X43" s="49"/>
      <c r="Y43" s="50"/>
    </row>
    <row r="44" spans="1:25" x14ac:dyDescent="0.25">
      <c r="A44" s="41">
        <v>169</v>
      </c>
      <c r="K44" s="49"/>
      <c r="L44" s="50"/>
      <c r="M44" s="49"/>
      <c r="N44" s="49"/>
      <c r="O44" s="49">
        <v>1</v>
      </c>
      <c r="P44" s="49"/>
      <c r="Q44" s="49"/>
      <c r="R44" s="41"/>
      <c r="S44" s="49"/>
      <c r="T44" s="49"/>
      <c r="U44" s="49"/>
      <c r="V44" s="49"/>
      <c r="W44" s="49"/>
      <c r="X44" s="49"/>
      <c r="Y44" s="50"/>
    </row>
    <row r="45" spans="1:25" x14ac:dyDescent="0.25">
      <c r="A45" s="41"/>
      <c r="K45" s="49"/>
      <c r="L45" s="50"/>
      <c r="M45" s="49"/>
      <c r="N45" s="49"/>
      <c r="O45" s="49"/>
      <c r="P45" s="49"/>
      <c r="Q45" s="49"/>
      <c r="R45" s="41"/>
      <c r="S45" s="49"/>
      <c r="T45" s="49"/>
      <c r="U45" s="49"/>
      <c r="V45" s="49"/>
      <c r="W45" s="49"/>
      <c r="X45" s="49"/>
      <c r="Y45" s="50"/>
    </row>
    <row r="46" spans="1:25" x14ac:dyDescent="0.25">
      <c r="A46" s="41">
        <v>169</v>
      </c>
      <c r="K46" s="49"/>
      <c r="L46" s="50"/>
      <c r="M46" s="49"/>
      <c r="N46" s="49"/>
      <c r="O46" s="49"/>
      <c r="P46" s="49"/>
      <c r="Q46" s="49"/>
      <c r="R46" s="41"/>
      <c r="S46" s="49"/>
      <c r="T46" s="49"/>
      <c r="U46" s="49"/>
      <c r="V46" s="49"/>
      <c r="W46" s="49">
        <v>1</v>
      </c>
      <c r="X46" s="49"/>
      <c r="Y46" s="50"/>
    </row>
    <row r="47" spans="1:25" x14ac:dyDescent="0.25">
      <c r="A47" s="41">
        <v>169</v>
      </c>
      <c r="K47" s="49">
        <v>12</v>
      </c>
      <c r="L47" s="50"/>
      <c r="M47" s="49"/>
      <c r="N47" s="49">
        <v>4</v>
      </c>
      <c r="O47" s="49">
        <v>4</v>
      </c>
      <c r="P47" s="49">
        <v>4</v>
      </c>
      <c r="Q47" s="49"/>
      <c r="R47" s="41"/>
      <c r="S47" s="49"/>
      <c r="T47" s="49"/>
      <c r="U47" s="49"/>
      <c r="V47" s="49"/>
      <c r="W47" s="49"/>
      <c r="X47" s="49"/>
      <c r="Y47" s="50"/>
    </row>
    <row r="48" spans="1:25" x14ac:dyDescent="0.25">
      <c r="A48" s="41"/>
      <c r="K48" s="49"/>
      <c r="L48" s="50"/>
      <c r="M48" s="49"/>
      <c r="N48" s="49"/>
      <c r="O48" s="49"/>
      <c r="P48" s="49"/>
      <c r="Q48" s="49"/>
      <c r="R48" s="41"/>
      <c r="S48" s="49"/>
      <c r="T48" s="49"/>
      <c r="U48" s="49"/>
      <c r="V48" s="49"/>
      <c r="W48" s="49"/>
      <c r="X48" s="49"/>
      <c r="Y48" s="50"/>
    </row>
    <row r="49" spans="1:26" x14ac:dyDescent="0.25">
      <c r="A49" s="41">
        <v>169</v>
      </c>
      <c r="K49" s="49">
        <v>5</v>
      </c>
      <c r="L49" s="50"/>
      <c r="M49" s="49"/>
      <c r="N49" s="49">
        <v>1</v>
      </c>
      <c r="O49" s="49"/>
      <c r="P49" s="49"/>
      <c r="Q49" s="49"/>
      <c r="R49" s="41">
        <v>5</v>
      </c>
      <c r="S49" s="49"/>
      <c r="T49" s="49"/>
      <c r="U49" s="49"/>
      <c r="V49" s="49"/>
      <c r="W49" s="49"/>
      <c r="X49" s="49"/>
      <c r="Y49" s="50"/>
    </row>
    <row r="50" spans="1:26" s="51" customFormat="1" ht="15" customHeight="1" x14ac:dyDescent="0.3">
      <c r="A50" s="41">
        <v>169</v>
      </c>
      <c r="B50" s="125" t="s">
        <v>132</v>
      </c>
      <c r="C50" s="126"/>
      <c r="D50" s="126"/>
      <c r="E50" s="126"/>
      <c r="F50" s="126"/>
      <c r="G50" s="126"/>
      <c r="H50" s="126"/>
      <c r="I50" s="126"/>
      <c r="J50" s="126"/>
      <c r="K50" s="127"/>
      <c r="L50" s="50"/>
      <c r="M50" s="49"/>
      <c r="N50" s="49">
        <v>50</v>
      </c>
      <c r="O50" s="49"/>
      <c r="P50" s="49"/>
      <c r="Q50" s="49"/>
      <c r="R50" s="41">
        <v>30</v>
      </c>
      <c r="S50" s="49"/>
      <c r="T50" s="49"/>
      <c r="U50" s="49">
        <v>300</v>
      </c>
      <c r="V50" s="49"/>
      <c r="W50" s="49"/>
      <c r="X50" s="49"/>
      <c r="Y50" s="50">
        <v>20</v>
      </c>
      <c r="Z50"/>
    </row>
    <row r="51" spans="1:26" ht="15" customHeight="1" x14ac:dyDescent="0.3">
      <c r="A51" s="41">
        <v>169</v>
      </c>
      <c r="B51" s="125" t="s">
        <v>133</v>
      </c>
      <c r="C51" s="126"/>
      <c r="D51" s="126"/>
      <c r="E51" s="126"/>
      <c r="F51" s="126"/>
      <c r="G51" s="126"/>
      <c r="H51" s="126"/>
      <c r="I51" s="126"/>
      <c r="J51" s="126"/>
      <c r="K51" s="127"/>
      <c r="L51" s="50"/>
      <c r="M51" s="49"/>
      <c r="N51" s="49"/>
      <c r="O51" s="49"/>
      <c r="P51" s="49">
        <v>1</v>
      </c>
      <c r="Q51" s="49"/>
      <c r="R51" s="41"/>
      <c r="S51" s="49"/>
      <c r="T51" s="49"/>
      <c r="U51" s="49"/>
      <c r="V51" s="49"/>
      <c r="W51" s="49"/>
      <c r="X51" s="49"/>
      <c r="Y51" s="50"/>
    </row>
    <row r="52" spans="1:26" ht="15" customHeight="1" x14ac:dyDescent="0.3">
      <c r="A52" s="41">
        <v>169</v>
      </c>
      <c r="B52" s="125" t="s">
        <v>134</v>
      </c>
      <c r="C52" s="126"/>
      <c r="D52" s="126"/>
      <c r="E52" s="126"/>
      <c r="F52" s="126"/>
      <c r="G52" s="126"/>
      <c r="H52" s="126"/>
      <c r="I52" s="126"/>
      <c r="J52" s="126"/>
      <c r="K52" s="127"/>
      <c r="L52" s="50"/>
      <c r="M52" s="49"/>
      <c r="N52" s="49"/>
      <c r="O52" s="49"/>
      <c r="P52" s="49"/>
      <c r="Q52" s="49"/>
      <c r="R52" s="41">
        <v>5</v>
      </c>
      <c r="S52" s="49"/>
      <c r="T52" s="49"/>
      <c r="U52" s="49"/>
      <c r="V52" s="49"/>
      <c r="W52" s="49"/>
      <c r="X52" s="49"/>
      <c r="Y52" s="50"/>
    </row>
    <row r="53" spans="1:26" ht="19.5" thickBot="1" x14ac:dyDescent="0.35">
      <c r="A53" s="41">
        <v>169</v>
      </c>
      <c r="B53" s="45"/>
      <c r="C53" s="128" t="s">
        <v>205</v>
      </c>
      <c r="D53" s="128"/>
      <c r="E53" s="128"/>
      <c r="F53" s="128"/>
      <c r="G53" s="128"/>
      <c r="H53" s="128"/>
      <c r="I53" s="128"/>
      <c r="J53" s="128"/>
      <c r="K53" s="129"/>
      <c r="L53" s="50"/>
      <c r="M53" s="49"/>
      <c r="N53" s="49">
        <v>1</v>
      </c>
      <c r="O53" s="49"/>
      <c r="P53" s="49"/>
      <c r="Q53" s="49"/>
      <c r="R53" s="41"/>
      <c r="S53" s="49"/>
      <c r="T53" s="49"/>
      <c r="U53" s="49"/>
      <c r="V53" s="49"/>
      <c r="W53" s="49"/>
      <c r="X53" s="49"/>
      <c r="Y53" s="50"/>
    </row>
    <row r="54" spans="1:26" ht="45" customHeight="1" thickBot="1" x14ac:dyDescent="0.3">
      <c r="A54" s="74"/>
      <c r="B54" s="76"/>
      <c r="C54" s="130" t="s">
        <v>136</v>
      </c>
      <c r="D54" s="131"/>
      <c r="E54" s="61" t="s">
        <v>137</v>
      </c>
      <c r="F54" s="61" t="s">
        <v>138</v>
      </c>
      <c r="G54" s="61" t="s">
        <v>139</v>
      </c>
      <c r="H54" s="61" t="s">
        <v>140</v>
      </c>
      <c r="I54" s="61" t="s">
        <v>141</v>
      </c>
      <c r="J54" s="61" t="s">
        <v>142</v>
      </c>
      <c r="K54" s="61" t="s">
        <v>143</v>
      </c>
      <c r="L54" s="50"/>
      <c r="M54" s="49"/>
      <c r="N54" s="49"/>
      <c r="O54" s="49"/>
      <c r="P54" s="49"/>
      <c r="Q54" s="49"/>
      <c r="R54" s="41"/>
      <c r="S54" s="49"/>
      <c r="T54" s="49"/>
      <c r="U54" s="49"/>
      <c r="V54" s="49"/>
      <c r="W54" s="49"/>
      <c r="X54" s="49"/>
      <c r="Y54" s="50"/>
    </row>
    <row r="55" spans="1:26" x14ac:dyDescent="0.25">
      <c r="A55" s="41">
        <v>169</v>
      </c>
      <c r="B55" s="75">
        <v>20401</v>
      </c>
      <c r="C55" s="64"/>
      <c r="D55" s="65" t="s">
        <v>178</v>
      </c>
      <c r="E55" s="64"/>
      <c r="F55" s="64"/>
      <c r="G55" s="64"/>
      <c r="H55" s="64"/>
      <c r="I55" s="66">
        <v>55000</v>
      </c>
      <c r="J55" s="73">
        <f t="shared" ref="J55:J67" si="1">I55*12</f>
        <v>660000</v>
      </c>
      <c r="K55" s="52"/>
      <c r="L55" s="53"/>
      <c r="M55" s="52"/>
      <c r="N55" s="52"/>
      <c r="O55" s="52"/>
      <c r="P55" s="52"/>
      <c r="Q55" s="52"/>
      <c r="R55" s="54"/>
      <c r="S55" s="52"/>
      <c r="T55" s="52"/>
      <c r="U55" s="52">
        <v>1</v>
      </c>
      <c r="V55" s="52"/>
      <c r="W55" s="52"/>
      <c r="X55" s="52"/>
      <c r="Y55" s="53"/>
    </row>
    <row r="56" spans="1:26" x14ac:dyDescent="0.25">
      <c r="A56" s="41">
        <v>169</v>
      </c>
      <c r="B56" s="64">
        <v>29903</v>
      </c>
      <c r="C56" s="64">
        <v>900</v>
      </c>
      <c r="D56" s="65" t="s">
        <v>179</v>
      </c>
      <c r="E56" s="64" t="s">
        <v>161</v>
      </c>
      <c r="F56" s="64" t="s">
        <v>160</v>
      </c>
      <c r="G56" s="64" t="s">
        <v>89</v>
      </c>
      <c r="H56" s="64">
        <v>500</v>
      </c>
      <c r="I56" s="66">
        <v>50000</v>
      </c>
      <c r="J56" s="73">
        <f t="shared" si="1"/>
        <v>600000</v>
      </c>
      <c r="K56" s="52">
        <v>2</v>
      </c>
      <c r="L56" s="53"/>
      <c r="M56" s="52"/>
      <c r="N56" s="52"/>
      <c r="O56" s="52"/>
      <c r="P56" s="52"/>
      <c r="Q56" s="52"/>
      <c r="R56" s="54"/>
      <c r="S56" s="52"/>
      <c r="T56" s="52"/>
      <c r="U56" s="52"/>
      <c r="V56" s="52"/>
      <c r="W56" s="52"/>
      <c r="X56" s="52"/>
      <c r="Y56" s="53"/>
    </row>
    <row r="57" spans="1:26" ht="15" customHeight="1" x14ac:dyDescent="0.25">
      <c r="A57" s="41">
        <v>169</v>
      </c>
      <c r="B57" s="64">
        <v>29904</v>
      </c>
      <c r="C57" s="64" t="s">
        <v>89</v>
      </c>
      <c r="D57" s="65" t="s">
        <v>180</v>
      </c>
      <c r="E57" s="64" t="s">
        <v>161</v>
      </c>
      <c r="F57" s="64" t="s">
        <v>160</v>
      </c>
      <c r="G57" s="64" t="s">
        <v>89</v>
      </c>
      <c r="H57" s="64">
        <f>SUM(K51:Y51)</f>
        <v>1</v>
      </c>
      <c r="I57" s="66">
        <v>375000</v>
      </c>
      <c r="J57" s="73">
        <f t="shared" si="1"/>
        <v>4500000</v>
      </c>
      <c r="K57" s="52">
        <v>1</v>
      </c>
      <c r="L57" s="53"/>
      <c r="M57" s="52"/>
      <c r="N57" s="52">
        <v>1</v>
      </c>
      <c r="O57" s="52"/>
      <c r="P57" s="52"/>
      <c r="Q57" s="52"/>
      <c r="R57" s="54"/>
      <c r="S57" s="52">
        <v>1</v>
      </c>
      <c r="T57" s="52"/>
      <c r="U57" s="52"/>
      <c r="V57" s="52"/>
      <c r="W57" s="52"/>
      <c r="X57" s="52"/>
      <c r="Y57" s="53"/>
    </row>
    <row r="58" spans="1:26" x14ac:dyDescent="0.25">
      <c r="A58" s="41">
        <v>169</v>
      </c>
      <c r="B58" s="64">
        <v>29905</v>
      </c>
      <c r="C58" s="64" t="s">
        <v>102</v>
      </c>
      <c r="D58" s="65" t="s">
        <v>181</v>
      </c>
      <c r="E58" s="64" t="s">
        <v>161</v>
      </c>
      <c r="F58" s="64" t="s">
        <v>160</v>
      </c>
      <c r="G58" s="64" t="s">
        <v>89</v>
      </c>
      <c r="H58" s="64">
        <v>5</v>
      </c>
      <c r="I58" s="66">
        <v>35000</v>
      </c>
      <c r="J58" s="73">
        <f t="shared" si="1"/>
        <v>420000</v>
      </c>
      <c r="K58" s="52">
        <v>1</v>
      </c>
      <c r="L58" s="53"/>
      <c r="M58" s="52"/>
      <c r="N58" s="52">
        <v>1</v>
      </c>
      <c r="O58" s="52">
        <v>1</v>
      </c>
      <c r="P58" s="52">
        <v>1</v>
      </c>
      <c r="Q58" s="52">
        <v>1</v>
      </c>
      <c r="R58" s="54">
        <v>1</v>
      </c>
      <c r="S58" s="52"/>
      <c r="T58" s="52"/>
      <c r="U58" s="52"/>
      <c r="V58" s="52"/>
      <c r="W58" s="52"/>
      <c r="X58" s="52"/>
      <c r="Y58" s="53"/>
    </row>
    <row r="59" spans="1:26" ht="15" customHeight="1" x14ac:dyDescent="0.25">
      <c r="A59" s="41">
        <v>169</v>
      </c>
      <c r="B59" s="64">
        <v>29907</v>
      </c>
      <c r="C59" s="64" t="s">
        <v>182</v>
      </c>
      <c r="D59" s="65" t="s">
        <v>183</v>
      </c>
      <c r="E59" s="64" t="s">
        <v>161</v>
      </c>
      <c r="F59" s="64" t="s">
        <v>160</v>
      </c>
      <c r="G59" s="64" t="s">
        <v>89</v>
      </c>
      <c r="H59" s="64">
        <f>SUM(K53:Y53)</f>
        <v>1</v>
      </c>
      <c r="I59" s="66">
        <v>40000</v>
      </c>
      <c r="J59" s="73">
        <f t="shared" si="1"/>
        <v>480000</v>
      </c>
      <c r="K59" s="52"/>
      <c r="L59" s="53"/>
      <c r="M59" s="52"/>
      <c r="N59" s="52"/>
      <c r="O59" s="52"/>
      <c r="P59" s="52"/>
      <c r="Q59" s="52"/>
      <c r="R59" s="54"/>
      <c r="S59" s="52"/>
      <c r="T59" s="52">
        <v>1</v>
      </c>
      <c r="U59" s="52"/>
      <c r="V59" s="52"/>
      <c r="W59" s="52"/>
      <c r="X59" s="52"/>
      <c r="Y59" s="53"/>
    </row>
    <row r="60" spans="1:26" x14ac:dyDescent="0.25">
      <c r="A60" s="41">
        <v>169</v>
      </c>
      <c r="B60" s="64">
        <v>29999</v>
      </c>
      <c r="C60" s="64"/>
      <c r="D60" s="65" t="s">
        <v>184</v>
      </c>
      <c r="E60" s="64"/>
      <c r="F60" s="64"/>
      <c r="G60" s="64"/>
      <c r="H60" s="64"/>
      <c r="I60" s="66">
        <v>10000</v>
      </c>
      <c r="J60" s="67">
        <f t="shared" si="1"/>
        <v>120000</v>
      </c>
      <c r="K60" s="52">
        <v>2</v>
      </c>
      <c r="L60" s="53"/>
      <c r="M60" s="52"/>
      <c r="N60" s="52">
        <v>1</v>
      </c>
      <c r="O60" s="52"/>
      <c r="P60" s="52"/>
      <c r="Q60" s="52"/>
      <c r="R60" s="54"/>
      <c r="S60" s="52"/>
      <c r="T60" s="52"/>
      <c r="U60" s="52">
        <v>1</v>
      </c>
      <c r="V60" s="52">
        <v>1</v>
      </c>
      <c r="W60" s="52"/>
      <c r="X60" s="52"/>
      <c r="Y60" s="53"/>
    </row>
    <row r="61" spans="1:26" x14ac:dyDescent="0.25">
      <c r="A61" s="41">
        <v>169</v>
      </c>
      <c r="B61" s="64">
        <v>50101</v>
      </c>
      <c r="C61" s="64" t="s">
        <v>129</v>
      </c>
      <c r="D61" s="65" t="s">
        <v>185</v>
      </c>
      <c r="E61" s="64" t="s">
        <v>161</v>
      </c>
      <c r="F61" s="64" t="s">
        <v>160</v>
      </c>
      <c r="G61" s="64" t="s">
        <v>186</v>
      </c>
      <c r="H61" s="64">
        <f>SUM(K55:Y55)</f>
        <v>1</v>
      </c>
      <c r="I61" s="66">
        <v>300000</v>
      </c>
      <c r="J61" s="67">
        <f t="shared" si="1"/>
        <v>3600000</v>
      </c>
      <c r="K61" s="52">
        <v>2</v>
      </c>
      <c r="L61" s="53"/>
      <c r="M61" s="52"/>
      <c r="N61" s="52"/>
      <c r="O61" s="52"/>
      <c r="P61" s="52"/>
      <c r="Q61" s="52"/>
      <c r="R61" s="54"/>
      <c r="S61" s="52"/>
      <c r="T61" s="52"/>
      <c r="U61" s="52">
        <v>1</v>
      </c>
      <c r="V61" s="52">
        <v>1</v>
      </c>
      <c r="W61" s="52"/>
      <c r="X61" s="52"/>
      <c r="Y61" s="53"/>
    </row>
    <row r="62" spans="1:26" x14ac:dyDescent="0.25">
      <c r="B62" s="64">
        <v>50102</v>
      </c>
      <c r="C62" s="64" t="s">
        <v>187</v>
      </c>
      <c r="D62" s="65" t="s">
        <v>188</v>
      </c>
      <c r="E62" s="64" t="s">
        <v>161</v>
      </c>
      <c r="F62" s="64" t="s">
        <v>160</v>
      </c>
      <c r="G62" s="64" t="s">
        <v>186</v>
      </c>
      <c r="H62" s="64">
        <f>SUM(K56:Y56)</f>
        <v>2</v>
      </c>
      <c r="I62" s="66">
        <v>3500000</v>
      </c>
      <c r="J62" s="67">
        <f t="shared" si="1"/>
        <v>42000000</v>
      </c>
    </row>
    <row r="63" spans="1:26" x14ac:dyDescent="0.25">
      <c r="B63" s="64">
        <v>50103</v>
      </c>
      <c r="C63" s="64" t="s">
        <v>99</v>
      </c>
      <c r="D63" s="65" t="s">
        <v>189</v>
      </c>
      <c r="E63" s="64" t="s">
        <v>161</v>
      </c>
      <c r="F63" s="64" t="s">
        <v>160</v>
      </c>
      <c r="G63" s="64" t="s">
        <v>186</v>
      </c>
      <c r="H63" s="64">
        <f>SUM(K57:Y57)</f>
        <v>3</v>
      </c>
      <c r="I63" s="66">
        <v>12000</v>
      </c>
      <c r="J63" s="67">
        <f t="shared" si="1"/>
        <v>144000</v>
      </c>
    </row>
    <row r="64" spans="1:26" x14ac:dyDescent="0.25">
      <c r="B64" s="64">
        <v>50104</v>
      </c>
      <c r="C64" s="64" t="s">
        <v>113</v>
      </c>
      <c r="D64" s="65" t="s">
        <v>190</v>
      </c>
      <c r="E64" s="64" t="s">
        <v>161</v>
      </c>
      <c r="F64" s="64" t="s">
        <v>160</v>
      </c>
      <c r="G64" s="64" t="s">
        <v>186</v>
      </c>
      <c r="H64" s="64">
        <v>5</v>
      </c>
      <c r="I64" s="66">
        <v>500000</v>
      </c>
      <c r="J64" s="67">
        <f t="shared" si="1"/>
        <v>6000000</v>
      </c>
    </row>
    <row r="65" spans="2:10" x14ac:dyDescent="0.25">
      <c r="B65" s="64" t="s">
        <v>191</v>
      </c>
      <c r="C65" s="64" t="s">
        <v>192</v>
      </c>
      <c r="D65" s="65" t="s">
        <v>193</v>
      </c>
      <c r="E65" s="64" t="s">
        <v>161</v>
      </c>
      <c r="F65" s="64" t="s">
        <v>160</v>
      </c>
      <c r="G65" s="64" t="s">
        <v>186</v>
      </c>
      <c r="H65" s="64">
        <f>SUM(K59:Y59)</f>
        <v>1</v>
      </c>
      <c r="I65" s="66">
        <v>250000</v>
      </c>
      <c r="J65" s="67">
        <f t="shared" si="1"/>
        <v>3000000</v>
      </c>
    </row>
    <row r="66" spans="2:10" x14ac:dyDescent="0.25">
      <c r="B66" s="64">
        <v>50107</v>
      </c>
      <c r="C66" s="64" t="s">
        <v>194</v>
      </c>
      <c r="D66" s="65" t="s">
        <v>195</v>
      </c>
      <c r="E66" s="64" t="s">
        <v>161</v>
      </c>
      <c r="F66" s="64" t="s">
        <v>160</v>
      </c>
      <c r="G66" s="64" t="s">
        <v>186</v>
      </c>
      <c r="H66" s="64">
        <f>SUM(K60:Y60)</f>
        <v>5</v>
      </c>
      <c r="I66" s="66">
        <v>75000</v>
      </c>
      <c r="J66" s="67">
        <f t="shared" si="1"/>
        <v>900000</v>
      </c>
    </row>
    <row r="67" spans="2:10" x14ac:dyDescent="0.25">
      <c r="B67" s="64">
        <v>50199</v>
      </c>
      <c r="C67" s="64" t="s">
        <v>99</v>
      </c>
      <c r="D67" s="65" t="s">
        <v>196</v>
      </c>
      <c r="E67" s="64" t="s">
        <v>161</v>
      </c>
      <c r="F67" s="64" t="s">
        <v>160</v>
      </c>
      <c r="G67" s="64" t="s">
        <v>186</v>
      </c>
      <c r="H67" s="64">
        <f>SUM(K61:Y61)</f>
        <v>4</v>
      </c>
      <c r="I67" s="66">
        <v>550000</v>
      </c>
      <c r="J67" s="67">
        <f t="shared" si="1"/>
        <v>6600000</v>
      </c>
    </row>
    <row r="68" spans="2:10" x14ac:dyDescent="0.25">
      <c r="J68" s="72">
        <f>SUM(J6:J67)</f>
        <v>190250832</v>
      </c>
    </row>
  </sheetData>
  <mergeCells count="10">
    <mergeCell ref="A1:J1"/>
    <mergeCell ref="A2:J2"/>
    <mergeCell ref="A3:J3"/>
    <mergeCell ref="B4:J4"/>
    <mergeCell ref="B5:C5"/>
    <mergeCell ref="B50:K50"/>
    <mergeCell ref="B51:K51"/>
    <mergeCell ref="B52:K52"/>
    <mergeCell ref="C53:K53"/>
    <mergeCell ref="C54:D5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PRESPUESTO CONSOLIDADO 2016</vt:lpstr>
      <vt:lpstr>plan de compras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Freddy Perez</cp:lastModifiedBy>
  <cp:lastPrinted>2016-02-19T15:59:31Z</cp:lastPrinted>
  <dcterms:created xsi:type="dcterms:W3CDTF">2014-01-29T23:04:04Z</dcterms:created>
  <dcterms:modified xsi:type="dcterms:W3CDTF">2016-02-19T19:58:40Z</dcterms:modified>
</cp:coreProperties>
</file>