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Users\jlizano\Downloads\"/>
    </mc:Choice>
  </mc:AlternateContent>
  <xr:revisionPtr revIDLastSave="0" documentId="13_ncr:1_{7A906C5A-AAC3-4B76-97C5-F40703461A2A}" xr6:coauthVersionLast="45" xr6:coauthVersionMax="45" xr10:uidLastSave="{00000000-0000-0000-0000-000000000000}"/>
  <bookViews>
    <workbookView xWindow="-120" yWindow="-120" windowWidth="20730" windowHeight="11760" tabRatio="775" firstSheet="5" activeTab="5" xr2:uid="{00000000-000D-0000-FFFF-FFFF00000000}"/>
  </bookViews>
  <sheets>
    <sheet name="Hoja1" sheetId="1" state="hidden" r:id="rId1"/>
    <sheet name="Hoja2" sheetId="2" state="hidden" r:id="rId2"/>
    <sheet name="Hoja3" sheetId="3" state="hidden" r:id="rId3"/>
    <sheet name="Hoja4" sheetId="4" state="hidden" r:id="rId4"/>
    <sheet name="Efectividad" sheetId="100" state="hidden" r:id="rId5"/>
    <sheet name="EJEC.ORG.DESC." sheetId="112" r:id="rId6"/>
    <sheet name="Programación" sheetId="110" r:id="rId7"/>
    <sheet name="Financiero T.207" sheetId="102" r:id="rId8"/>
    <sheet name="Liquidación" sheetId="103" r:id="rId9"/>
    <sheet name="Financiero169" sheetId="107" r:id="rId10"/>
    <sheet name="FACTORES 169" sheetId="113" r:id="rId11"/>
    <sheet name="169" sheetId="104" r:id="rId12"/>
    <sheet name="Financiero170" sheetId="108" r:id="rId13"/>
    <sheet name="FACTORES 170" sheetId="114" r:id="rId14"/>
    <sheet name="170" sheetId="105" r:id="rId15"/>
    <sheet name="Financiero175" sheetId="109" r:id="rId16"/>
    <sheet name="FACTORES 175" sheetId="116" r:id="rId17"/>
    <sheet name="175" sheetId="106" r:id="rId18"/>
  </sheets>
  <externalReferences>
    <externalReference r:id="rId19"/>
  </externalReferences>
  <calcPr calcId="191029"/>
</workbook>
</file>

<file path=xl/calcChain.xml><?xml version="1.0" encoding="utf-8"?>
<calcChain xmlns="http://schemas.openxmlformats.org/spreadsheetml/2006/main">
  <c r="E14" i="112" l="1"/>
  <c r="E13" i="112"/>
  <c r="E12" i="112"/>
  <c r="E11" i="112"/>
  <c r="E10" i="112"/>
  <c r="E9" i="112"/>
  <c r="E8" i="112"/>
  <c r="E7" i="112"/>
  <c r="L14" i="110" l="1"/>
  <c r="L13" i="110"/>
  <c r="L12" i="110"/>
  <c r="L11" i="110"/>
  <c r="L10" i="110"/>
  <c r="F10" i="110"/>
  <c r="L9" i="110"/>
  <c r="F9" i="110"/>
  <c r="L8" i="110"/>
  <c r="F8" i="110"/>
  <c r="L7" i="110"/>
  <c r="F7" i="110"/>
  <c r="L6" i="110"/>
  <c r="F6" i="110"/>
  <c r="A6" i="110"/>
  <c r="F4" i="110"/>
  <c r="A4" i="110"/>
  <c r="F2" i="110"/>
  <c r="A2" i="110"/>
  <c r="L1" i="110"/>
  <c r="AS60" i="106" l="1"/>
  <c r="AS61" i="106"/>
  <c r="AS62" i="106"/>
  <c r="AS63" i="106"/>
  <c r="AS64" i="106"/>
  <c r="AS3" i="106"/>
  <c r="AS4" i="106"/>
  <c r="AS5" i="106"/>
  <c r="AS6" i="106"/>
  <c r="AS7" i="106"/>
  <c r="AS8" i="106"/>
  <c r="AS9" i="106"/>
  <c r="AS10" i="106"/>
  <c r="AS11" i="106"/>
  <c r="AS12" i="106"/>
  <c r="AS13" i="106"/>
  <c r="AS14" i="106"/>
  <c r="AS15" i="106"/>
  <c r="AS16" i="106"/>
  <c r="AS18" i="106"/>
  <c r="AS19" i="106"/>
  <c r="AS20" i="106"/>
  <c r="AS21" i="106"/>
  <c r="AS22" i="106"/>
  <c r="AS23" i="106"/>
  <c r="AS24" i="106"/>
  <c r="AS25" i="106"/>
  <c r="AS26" i="106"/>
  <c r="AS27" i="106"/>
  <c r="AS28" i="106"/>
  <c r="AS29" i="106"/>
  <c r="AS30" i="106"/>
  <c r="AS31" i="106"/>
  <c r="AS33" i="106"/>
  <c r="AS34" i="106"/>
  <c r="AS35" i="106"/>
  <c r="AS36" i="106"/>
  <c r="AS37" i="106"/>
  <c r="AS38" i="106"/>
  <c r="AS39" i="106"/>
  <c r="AS40" i="106"/>
  <c r="AS41" i="106"/>
  <c r="AS42" i="106"/>
  <c r="AS43" i="106"/>
  <c r="AS44" i="106"/>
  <c r="AS45" i="106"/>
  <c r="AS46" i="106"/>
  <c r="AS47" i="106"/>
  <c r="AS48" i="106"/>
  <c r="AS49" i="106"/>
  <c r="AS51" i="106"/>
  <c r="AS52" i="106"/>
  <c r="AS53" i="106"/>
  <c r="AS55" i="106"/>
  <c r="AS56" i="106"/>
  <c r="AS57" i="106"/>
  <c r="AS58" i="106"/>
  <c r="L2" i="106"/>
  <c r="M2" i="106"/>
  <c r="N2" i="106"/>
  <c r="O2" i="106"/>
  <c r="P2" i="106"/>
  <c r="Q2" i="106"/>
  <c r="K2" i="106"/>
  <c r="L17" i="106"/>
  <c r="M17" i="106"/>
  <c r="M67" i="106" s="1"/>
  <c r="N17" i="106"/>
  <c r="O17" i="106"/>
  <c r="O67" i="106" s="1"/>
  <c r="P17" i="106"/>
  <c r="P67" i="106" s="1"/>
  <c r="Q17" i="106"/>
  <c r="K17" i="106"/>
  <c r="L32" i="106"/>
  <c r="AS32" i="106" s="1"/>
  <c r="M32" i="106"/>
  <c r="N32" i="106"/>
  <c r="O32" i="106"/>
  <c r="P32" i="106"/>
  <c r="Q32" i="106"/>
  <c r="K32" i="106"/>
  <c r="L50" i="106"/>
  <c r="M50" i="106"/>
  <c r="N50" i="106"/>
  <c r="O50" i="106"/>
  <c r="P50" i="106"/>
  <c r="Q50" i="106"/>
  <c r="AS50" i="106" s="1"/>
  <c r="K50" i="106"/>
  <c r="L54" i="106"/>
  <c r="M54" i="106"/>
  <c r="N54" i="106"/>
  <c r="O54" i="106"/>
  <c r="P54" i="106"/>
  <c r="Q54" i="106"/>
  <c r="K54" i="106"/>
  <c r="L59" i="106"/>
  <c r="M59" i="106"/>
  <c r="N59" i="106"/>
  <c r="O59" i="106"/>
  <c r="P59" i="106"/>
  <c r="Q59" i="106"/>
  <c r="K59" i="106"/>
  <c r="AS34" i="105"/>
  <c r="AS35" i="105"/>
  <c r="AS36" i="105"/>
  <c r="AS3" i="105"/>
  <c r="AS4" i="105"/>
  <c r="AS5" i="105"/>
  <c r="AS6" i="105"/>
  <c r="AS7" i="105"/>
  <c r="AS8" i="105"/>
  <c r="AS9" i="105"/>
  <c r="AS10" i="105"/>
  <c r="AS11" i="105"/>
  <c r="AS12" i="105"/>
  <c r="AS13" i="105"/>
  <c r="AS14" i="105"/>
  <c r="AS15" i="105"/>
  <c r="AS17" i="105"/>
  <c r="AS18" i="105"/>
  <c r="AS19" i="105"/>
  <c r="AS20" i="105"/>
  <c r="AS21" i="105"/>
  <c r="AS22" i="105"/>
  <c r="AS23" i="105"/>
  <c r="AS24" i="105"/>
  <c r="AS26" i="105"/>
  <c r="AS27" i="105"/>
  <c r="AS28" i="105"/>
  <c r="AS29" i="105"/>
  <c r="AS31" i="105"/>
  <c r="AS32" i="105"/>
  <c r="L2" i="105"/>
  <c r="AS2" i="105" s="1"/>
  <c r="M2" i="105"/>
  <c r="N2" i="105"/>
  <c r="O2" i="105"/>
  <c r="P2" i="105"/>
  <c r="Q2" i="105"/>
  <c r="K2" i="105"/>
  <c r="K37" i="105" s="1"/>
  <c r="L16" i="105"/>
  <c r="M16" i="105"/>
  <c r="M39" i="105" s="1"/>
  <c r="N16" i="105"/>
  <c r="N39" i="105" s="1"/>
  <c r="O16" i="105"/>
  <c r="P16" i="105"/>
  <c r="Q16" i="105"/>
  <c r="K16" i="105"/>
  <c r="L25" i="105"/>
  <c r="M25" i="105"/>
  <c r="N25" i="105"/>
  <c r="O25" i="105"/>
  <c r="P25" i="105"/>
  <c r="Q25" i="105"/>
  <c r="K25" i="105"/>
  <c r="L30" i="105"/>
  <c r="M30" i="105"/>
  <c r="N30" i="105"/>
  <c r="O30" i="105"/>
  <c r="P30" i="105"/>
  <c r="Q30" i="105"/>
  <c r="AS30" i="105" s="1"/>
  <c r="K30" i="105"/>
  <c r="L33" i="105"/>
  <c r="M33" i="105"/>
  <c r="N33" i="105"/>
  <c r="O33" i="105"/>
  <c r="P33" i="105"/>
  <c r="Q33" i="105"/>
  <c r="AS33" i="105" s="1"/>
  <c r="K33" i="105"/>
  <c r="AS99" i="104"/>
  <c r="AS100" i="104"/>
  <c r="AS101" i="104"/>
  <c r="L2" i="104"/>
  <c r="M2" i="104"/>
  <c r="M103" i="104" s="1"/>
  <c r="N2" i="104"/>
  <c r="O2" i="104"/>
  <c r="P2" i="104"/>
  <c r="Q2" i="104"/>
  <c r="K2" i="104"/>
  <c r="AS19" i="104"/>
  <c r="AS20" i="104"/>
  <c r="L18" i="104"/>
  <c r="M18" i="104"/>
  <c r="N18" i="104"/>
  <c r="O18" i="104"/>
  <c r="P18" i="104"/>
  <c r="Q18" i="104"/>
  <c r="K18" i="104"/>
  <c r="AS51" i="104"/>
  <c r="L50" i="104"/>
  <c r="M50" i="104"/>
  <c r="N50" i="104"/>
  <c r="O50" i="104"/>
  <c r="P50" i="104"/>
  <c r="Q50" i="104"/>
  <c r="R50" i="104"/>
  <c r="S50" i="104"/>
  <c r="T50" i="104"/>
  <c r="U50" i="104"/>
  <c r="V50" i="104"/>
  <c r="W50" i="104"/>
  <c r="X50" i="104"/>
  <c r="Y50" i="104"/>
  <c r="Z50" i="104"/>
  <c r="AA50" i="104"/>
  <c r="AB50" i="104"/>
  <c r="AC50" i="104"/>
  <c r="AD50" i="104"/>
  <c r="AE50" i="104"/>
  <c r="AF50" i="104"/>
  <c r="AG50" i="104"/>
  <c r="AH50" i="104"/>
  <c r="AI50" i="104"/>
  <c r="AJ50" i="104"/>
  <c r="AK50" i="104"/>
  <c r="AL50" i="104"/>
  <c r="AM50" i="104"/>
  <c r="AN50" i="104"/>
  <c r="AO50" i="104"/>
  <c r="AP50" i="104"/>
  <c r="AQ50" i="104"/>
  <c r="AR50" i="104"/>
  <c r="K50" i="104"/>
  <c r="L66" i="104"/>
  <c r="M66" i="104"/>
  <c r="N66" i="104"/>
  <c r="O66" i="104"/>
  <c r="P66" i="104"/>
  <c r="Q66" i="104"/>
  <c r="AS66" i="104" s="1"/>
  <c r="K66" i="104"/>
  <c r="AS74" i="104"/>
  <c r="L73" i="104"/>
  <c r="M73" i="104"/>
  <c r="N73" i="104"/>
  <c r="O73" i="104"/>
  <c r="P73" i="104"/>
  <c r="Q73" i="104"/>
  <c r="K73" i="104"/>
  <c r="L93" i="104"/>
  <c r="M93" i="104"/>
  <c r="N93" i="104"/>
  <c r="O93" i="104"/>
  <c r="P93" i="104"/>
  <c r="Q93" i="104"/>
  <c r="K98" i="104"/>
  <c r="K93" i="104"/>
  <c r="L98" i="104"/>
  <c r="M98" i="104"/>
  <c r="N98" i="104"/>
  <c r="O98" i="104"/>
  <c r="P98" i="104"/>
  <c r="Q98" i="104"/>
  <c r="AS4" i="104"/>
  <c r="AS5" i="104"/>
  <c r="AS6" i="104"/>
  <c r="AS7" i="104"/>
  <c r="AS8" i="104"/>
  <c r="AS9" i="104"/>
  <c r="AS10" i="104"/>
  <c r="AS11" i="104"/>
  <c r="AS12" i="104"/>
  <c r="AS13" i="104"/>
  <c r="AS14" i="104"/>
  <c r="AS15" i="104"/>
  <c r="AS16" i="104"/>
  <c r="AS17" i="104"/>
  <c r="AS21" i="104"/>
  <c r="AS22" i="104"/>
  <c r="AS23" i="104"/>
  <c r="AS24" i="104"/>
  <c r="AS25" i="104"/>
  <c r="AS26" i="104"/>
  <c r="AS27" i="104"/>
  <c r="AS28" i="104"/>
  <c r="AS29" i="104"/>
  <c r="AS30" i="104"/>
  <c r="AS31" i="104"/>
  <c r="AS32" i="104"/>
  <c r="AS33" i="104"/>
  <c r="AS34" i="104"/>
  <c r="AS35" i="104"/>
  <c r="AS36" i="104"/>
  <c r="AS37" i="104"/>
  <c r="AS38" i="104"/>
  <c r="AS39" i="104"/>
  <c r="AS40" i="104"/>
  <c r="AS41" i="104"/>
  <c r="AS42" i="104"/>
  <c r="AS43" i="104"/>
  <c r="AS44" i="104"/>
  <c r="AS45" i="104"/>
  <c r="AS46" i="104"/>
  <c r="AS47" i="104"/>
  <c r="AS48" i="104"/>
  <c r="AS49" i="104"/>
  <c r="AS52" i="104"/>
  <c r="AS53" i="104"/>
  <c r="AS54" i="104"/>
  <c r="AS56" i="104"/>
  <c r="AS57" i="104"/>
  <c r="AS59" i="104"/>
  <c r="AS60" i="104"/>
  <c r="AS61" i="104"/>
  <c r="AS62" i="104"/>
  <c r="AS63" i="104"/>
  <c r="AS67" i="104"/>
  <c r="AS68" i="104"/>
  <c r="AS69" i="104"/>
  <c r="AS70" i="104"/>
  <c r="AS71" i="104"/>
  <c r="AS72" i="104"/>
  <c r="AS75" i="104"/>
  <c r="AS76" i="104"/>
  <c r="AS77" i="104"/>
  <c r="AS78" i="104"/>
  <c r="AS79" i="104"/>
  <c r="AS80" i="104"/>
  <c r="AS81" i="104"/>
  <c r="AS82" i="104"/>
  <c r="AS83" i="104"/>
  <c r="AS84" i="104"/>
  <c r="AS85" i="104"/>
  <c r="AS86" i="104"/>
  <c r="AS87" i="104"/>
  <c r="AS88" i="104"/>
  <c r="AS89" i="104"/>
  <c r="AS90" i="104"/>
  <c r="AS91" i="104"/>
  <c r="AS92" i="104"/>
  <c r="AS95" i="104"/>
  <c r="AS96" i="104"/>
  <c r="AS97" i="104"/>
  <c r="AS3" i="104"/>
  <c r="E23" i="102"/>
  <c r="E18" i="102"/>
  <c r="E24" i="109"/>
  <c r="E23" i="109"/>
  <c r="E22" i="109"/>
  <c r="E21" i="109"/>
  <c r="E20" i="109"/>
  <c r="E19" i="109"/>
  <c r="E18" i="109"/>
  <c r="E17" i="109"/>
  <c r="E16" i="109"/>
  <c r="E15" i="109"/>
  <c r="D13" i="109"/>
  <c r="D9" i="109" s="1"/>
  <c r="C13" i="109"/>
  <c r="C9" i="109" s="1"/>
  <c r="B13" i="109"/>
  <c r="B9" i="109" s="1"/>
  <c r="E11" i="109"/>
  <c r="E24" i="108"/>
  <c r="E23" i="108"/>
  <c r="E22" i="108"/>
  <c r="E21" i="108"/>
  <c r="E20" i="108"/>
  <c r="E19" i="108"/>
  <c r="E18" i="108"/>
  <c r="E17" i="108"/>
  <c r="E16" i="108"/>
  <c r="E15" i="108"/>
  <c r="D13" i="108"/>
  <c r="C13" i="108"/>
  <c r="C9" i="108" s="1"/>
  <c r="B13" i="108"/>
  <c r="E11" i="108"/>
  <c r="B9" i="108"/>
  <c r="E24" i="107"/>
  <c r="E23" i="107"/>
  <c r="E22" i="107"/>
  <c r="E21" i="107"/>
  <c r="E20" i="107"/>
  <c r="E19" i="107"/>
  <c r="E18" i="107"/>
  <c r="E17" i="107"/>
  <c r="E16" i="107"/>
  <c r="E15" i="107"/>
  <c r="D13" i="107"/>
  <c r="D9" i="107" s="1"/>
  <c r="C13" i="107"/>
  <c r="C9" i="107" s="1"/>
  <c r="B13" i="107"/>
  <c r="B9" i="107" s="1"/>
  <c r="E11" i="107"/>
  <c r="AS153" i="103"/>
  <c r="AS154" i="103"/>
  <c r="AS155" i="103"/>
  <c r="AS156" i="103"/>
  <c r="AS157" i="103"/>
  <c r="AS158" i="103"/>
  <c r="AS159" i="103"/>
  <c r="AS160" i="103"/>
  <c r="AS161" i="103"/>
  <c r="AS162" i="103"/>
  <c r="AS163" i="103"/>
  <c r="AS164" i="103"/>
  <c r="AS165" i="103"/>
  <c r="AS166" i="103"/>
  <c r="AS167" i="103"/>
  <c r="AS168" i="103"/>
  <c r="AS169" i="103"/>
  <c r="AS170" i="103"/>
  <c r="AS171" i="103"/>
  <c r="AS172" i="103"/>
  <c r="AS173" i="103"/>
  <c r="AS174" i="103"/>
  <c r="AS175" i="103"/>
  <c r="AS176" i="103"/>
  <c r="AS177" i="103"/>
  <c r="AS178" i="103"/>
  <c r="L179" i="103"/>
  <c r="M179" i="103"/>
  <c r="N179" i="103"/>
  <c r="O179" i="103"/>
  <c r="P179" i="103"/>
  <c r="Q179" i="103"/>
  <c r="K179" i="103"/>
  <c r="L152" i="103"/>
  <c r="M152" i="103"/>
  <c r="N152" i="103"/>
  <c r="O152" i="103"/>
  <c r="P152" i="103"/>
  <c r="Q152" i="103"/>
  <c r="AS141" i="103"/>
  <c r="AS142" i="103"/>
  <c r="AS143" i="103"/>
  <c r="AS144" i="103"/>
  <c r="AS145" i="103"/>
  <c r="AS146" i="103"/>
  <c r="AS147" i="103"/>
  <c r="AS148" i="103"/>
  <c r="AS149" i="103"/>
  <c r="AS150" i="103"/>
  <c r="AS151" i="103"/>
  <c r="K152" i="103"/>
  <c r="AS104" i="103"/>
  <c r="AS105" i="103"/>
  <c r="AS106" i="103"/>
  <c r="AS107" i="103"/>
  <c r="AS108" i="103"/>
  <c r="AS109" i="103"/>
  <c r="AS110" i="103"/>
  <c r="AS111" i="103"/>
  <c r="AS112" i="103"/>
  <c r="AS113" i="103"/>
  <c r="AS114" i="103"/>
  <c r="AS115" i="103"/>
  <c r="AS116" i="103"/>
  <c r="AS117" i="103"/>
  <c r="AS118" i="103"/>
  <c r="AS119" i="103"/>
  <c r="AS120" i="103"/>
  <c r="AS121" i="103"/>
  <c r="AS122" i="103"/>
  <c r="AS123" i="103"/>
  <c r="AS124" i="103"/>
  <c r="AS125" i="103"/>
  <c r="AS126" i="103"/>
  <c r="AS127" i="103"/>
  <c r="AS128" i="103"/>
  <c r="AS129" i="103"/>
  <c r="AS130" i="103"/>
  <c r="AS131" i="103"/>
  <c r="AS132" i="103"/>
  <c r="AS133" i="103"/>
  <c r="AS134" i="103"/>
  <c r="AS135" i="103"/>
  <c r="AS136" i="103"/>
  <c r="AS137" i="103"/>
  <c r="AS138" i="103"/>
  <c r="AS139" i="103"/>
  <c r="L140" i="103"/>
  <c r="M140" i="103"/>
  <c r="N140" i="103"/>
  <c r="O140" i="103"/>
  <c r="P140" i="103"/>
  <c r="Q140" i="103"/>
  <c r="AS140" i="103" s="1"/>
  <c r="K140" i="103"/>
  <c r="AS50" i="103"/>
  <c r="AS51" i="103"/>
  <c r="AS52" i="103"/>
  <c r="AS53" i="103"/>
  <c r="AS54" i="103"/>
  <c r="AS55" i="103"/>
  <c r="AS56" i="103"/>
  <c r="AS57" i="103"/>
  <c r="AS58" i="103"/>
  <c r="AS59" i="103"/>
  <c r="AS60" i="103"/>
  <c r="AS61" i="103"/>
  <c r="AS62" i="103"/>
  <c r="AS63" i="103"/>
  <c r="AS64" i="103"/>
  <c r="AS65" i="103"/>
  <c r="AS66" i="103"/>
  <c r="AS67" i="103"/>
  <c r="AS68" i="103"/>
  <c r="AS69" i="103"/>
  <c r="AS70" i="103"/>
  <c r="AS71" i="103"/>
  <c r="AS72" i="103"/>
  <c r="AS73" i="103"/>
  <c r="AS74" i="103"/>
  <c r="AS75" i="103"/>
  <c r="AS76" i="103"/>
  <c r="AS77" i="103"/>
  <c r="AS78" i="103"/>
  <c r="AS79" i="103"/>
  <c r="AS80" i="103"/>
  <c r="AS81" i="103"/>
  <c r="AS82" i="103"/>
  <c r="AS83" i="103"/>
  <c r="AS84" i="103"/>
  <c r="AS85" i="103"/>
  <c r="AS86" i="103"/>
  <c r="AS87" i="103"/>
  <c r="AS88" i="103"/>
  <c r="AS89" i="103"/>
  <c r="AS90" i="103"/>
  <c r="AS91" i="103"/>
  <c r="AS92" i="103"/>
  <c r="AS93" i="103"/>
  <c r="AS94" i="103"/>
  <c r="AS95" i="103"/>
  <c r="AS96" i="103"/>
  <c r="AS97" i="103"/>
  <c r="AS98" i="103"/>
  <c r="AS99" i="103"/>
  <c r="AS100" i="103"/>
  <c r="AS101" i="103"/>
  <c r="AS102" i="103"/>
  <c r="L103" i="103"/>
  <c r="M103" i="103"/>
  <c r="N103" i="103"/>
  <c r="O103" i="103"/>
  <c r="P103" i="103"/>
  <c r="Q103" i="103"/>
  <c r="AS103" i="103" s="1"/>
  <c r="K103" i="103"/>
  <c r="AS7" i="103"/>
  <c r="AS8" i="103"/>
  <c r="AS9" i="103"/>
  <c r="AS10" i="103"/>
  <c r="AS11" i="103"/>
  <c r="AS12" i="103"/>
  <c r="AS13" i="103"/>
  <c r="AS14" i="103"/>
  <c r="AS15" i="103"/>
  <c r="AS16" i="103"/>
  <c r="AS17" i="103"/>
  <c r="AS18" i="103"/>
  <c r="AS19" i="103"/>
  <c r="AS20" i="103"/>
  <c r="AS21" i="103"/>
  <c r="AS22" i="103"/>
  <c r="AS23" i="103"/>
  <c r="AS24" i="103"/>
  <c r="AS25" i="103"/>
  <c r="AS26" i="103"/>
  <c r="AS27" i="103"/>
  <c r="AS28" i="103"/>
  <c r="AS29" i="103"/>
  <c r="AS30" i="103"/>
  <c r="AS31" i="103"/>
  <c r="AS32" i="103"/>
  <c r="AS33" i="103"/>
  <c r="AS34" i="103"/>
  <c r="AS35" i="103"/>
  <c r="AS36" i="103"/>
  <c r="AS37" i="103"/>
  <c r="AS38" i="103"/>
  <c r="AS39" i="103"/>
  <c r="AS40" i="103"/>
  <c r="AS41" i="103"/>
  <c r="AS42" i="103"/>
  <c r="AS43" i="103"/>
  <c r="AS44" i="103"/>
  <c r="AS45" i="103"/>
  <c r="AS46" i="103"/>
  <c r="AS47" i="103"/>
  <c r="AS48" i="103"/>
  <c r="L49" i="103"/>
  <c r="M49" i="103"/>
  <c r="N49" i="103"/>
  <c r="O49" i="103"/>
  <c r="P49" i="103"/>
  <c r="Q49" i="103"/>
  <c r="K49" i="103"/>
  <c r="L6" i="103"/>
  <c r="M6" i="103"/>
  <c r="N6" i="103"/>
  <c r="O6" i="103"/>
  <c r="P6" i="103"/>
  <c r="Q6" i="103"/>
  <c r="AS6" i="103" s="1"/>
  <c r="K6" i="103"/>
  <c r="AS3" i="103"/>
  <c r="AS4" i="103"/>
  <c r="AS5" i="103"/>
  <c r="AS181" i="103"/>
  <c r="AS184" i="103"/>
  <c r="AS185" i="103"/>
  <c r="AS186" i="103"/>
  <c r="AS187" i="103"/>
  <c r="AS188" i="103"/>
  <c r="L2" i="103"/>
  <c r="M2" i="103"/>
  <c r="N2" i="103"/>
  <c r="O2" i="103"/>
  <c r="P2" i="103"/>
  <c r="Q2" i="103"/>
  <c r="K2" i="103"/>
  <c r="M105" i="104" l="1"/>
  <c r="M106" i="104" s="1"/>
  <c r="K105" i="104"/>
  <c r="L105" i="104"/>
  <c r="P39" i="105"/>
  <c r="P40" i="105" s="1"/>
  <c r="Q37" i="105"/>
  <c r="K67" i="106"/>
  <c r="K68" i="106" s="1"/>
  <c r="L67" i="106"/>
  <c r="AS16" i="105"/>
  <c r="Q39" i="105"/>
  <c r="AS18" i="104"/>
  <c r="Q105" i="104"/>
  <c r="O39" i="105"/>
  <c r="O40" i="105" s="1"/>
  <c r="P37" i="105"/>
  <c r="AS17" i="106"/>
  <c r="Q67" i="106"/>
  <c r="P105" i="104"/>
  <c r="O37" i="105"/>
  <c r="AS59" i="106"/>
  <c r="O105" i="104"/>
  <c r="N37" i="105"/>
  <c r="N40" i="105" s="1"/>
  <c r="O68" i="106"/>
  <c r="AS49" i="103"/>
  <c r="AS152" i="103"/>
  <c r="N105" i="104"/>
  <c r="AS2" i="104"/>
  <c r="AS25" i="105"/>
  <c r="K39" i="105"/>
  <c r="K40" i="105" s="1"/>
  <c r="L39" i="105"/>
  <c r="M37" i="105"/>
  <c r="M40" i="105" s="1"/>
  <c r="N67" i="106"/>
  <c r="N68" i="106" s="1"/>
  <c r="L102" i="104"/>
  <c r="AS93" i="104"/>
  <c r="L103" i="104"/>
  <c r="L106" i="104" s="1"/>
  <c r="K103" i="104"/>
  <c r="K106" i="104" s="1"/>
  <c r="N103" i="104"/>
  <c r="N106" i="104" s="1"/>
  <c r="M102" i="104"/>
  <c r="K102" i="104"/>
  <c r="O103" i="104"/>
  <c r="O106" i="104" s="1"/>
  <c r="P103" i="104"/>
  <c r="P106" i="104" s="1"/>
  <c r="N65" i="106"/>
  <c r="AS54" i="106"/>
  <c r="O65" i="106"/>
  <c r="K65" i="106"/>
  <c r="M65" i="106"/>
  <c r="M68" i="106" s="1"/>
  <c r="Q65" i="106"/>
  <c r="P65" i="106"/>
  <c r="P68" i="106" s="1"/>
  <c r="L37" i="105"/>
  <c r="AS2" i="103"/>
  <c r="P102" i="104"/>
  <c r="Q103" i="104"/>
  <c r="Q106" i="104" s="1"/>
  <c r="AS2" i="106"/>
  <c r="AS98" i="104"/>
  <c r="Q102" i="104"/>
  <c r="O102" i="104"/>
  <c r="E13" i="108"/>
  <c r="AS73" i="104"/>
  <c r="AS50" i="104"/>
  <c r="N102" i="104"/>
  <c r="AS179" i="103"/>
  <c r="L65" i="106"/>
  <c r="E9" i="109"/>
  <c r="E13" i="109"/>
  <c r="D9" i="108"/>
  <c r="E9" i="108" s="1"/>
  <c r="E9" i="107"/>
  <c r="E13" i="107"/>
  <c r="AS65" i="106" l="1"/>
  <c r="Q68" i="106"/>
  <c r="Q40" i="105"/>
  <c r="AS37" i="105"/>
  <c r="L40" i="105"/>
  <c r="L68" i="106"/>
  <c r="AS103" i="104"/>
  <c r="AS102" i="104"/>
  <c r="D14" i="100" l="1"/>
  <c r="D13" i="100"/>
  <c r="D12" i="100"/>
  <c r="D11" i="100"/>
  <c r="E42" i="102"/>
  <c r="D10" i="100" s="1"/>
  <c r="E41" i="102"/>
  <c r="D9" i="100" s="1"/>
  <c r="E40" i="102"/>
  <c r="D8" i="100" s="1"/>
  <c r="D38" i="102"/>
  <c r="C38" i="102"/>
  <c r="B38" i="102"/>
  <c r="E24" i="102"/>
  <c r="E22" i="102"/>
  <c r="E21" i="102"/>
  <c r="E20" i="102"/>
  <c r="E19" i="102"/>
  <c r="E17" i="102"/>
  <c r="E16" i="102"/>
  <c r="E15" i="102"/>
  <c r="D13" i="102"/>
  <c r="C13" i="102"/>
  <c r="C9" i="102" s="1"/>
  <c r="B13" i="102"/>
  <c r="B9" i="102" s="1"/>
  <c r="E11" i="102"/>
  <c r="E38" i="102" l="1"/>
  <c r="E13" i="102"/>
  <c r="D9" i="102"/>
  <c r="E9" i="102" s="1"/>
  <c r="D6" i="100" l="1"/>
  <c r="E8" i="100" s="1"/>
  <c r="F8" i="100" s="1"/>
  <c r="E9" i="100" l="1"/>
  <c r="F9" i="100" s="1"/>
  <c r="E14" i="100"/>
  <c r="F14" i="100" s="1"/>
  <c r="E13" i="100"/>
  <c r="F13" i="100" s="1"/>
  <c r="E10" i="100"/>
  <c r="F10" i="100" s="1"/>
  <c r="E12" i="100"/>
  <c r="F12" i="100" s="1"/>
  <c r="E11" i="100"/>
  <c r="F11" i="100" s="1"/>
  <c r="E6" i="100"/>
  <c r="F45" i="3" l="1"/>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E45" i="3"/>
  <c r="D45" i="3"/>
  <c r="E44" i="3"/>
  <c r="D44" i="3"/>
  <c r="E43" i="3"/>
  <c r="D43" i="3"/>
  <c r="E42" i="3"/>
  <c r="D42" i="3"/>
  <c r="E41" i="3"/>
  <c r="D41" i="3"/>
  <c r="E40" i="3"/>
  <c r="D40" i="3"/>
  <c r="E39" i="3"/>
  <c r="D39" i="3"/>
  <c r="E38" i="3"/>
  <c r="D38" i="3"/>
  <c r="E37" i="3"/>
  <c r="D37" i="3"/>
  <c r="E36" i="3"/>
  <c r="D36" i="3"/>
  <c r="E35" i="3"/>
  <c r="D35" i="3"/>
  <c r="E34" i="3"/>
  <c r="D34" i="3"/>
  <c r="E33" i="3"/>
  <c r="D33" i="3"/>
  <c r="E32" i="3"/>
  <c r="D32" i="3"/>
  <c r="E31" i="3"/>
  <c r="D31" i="3"/>
  <c r="E30" i="3"/>
  <c r="D30" i="3"/>
  <c r="E29" i="3"/>
  <c r="D29" i="3"/>
  <c r="E28" i="3"/>
  <c r="D28" i="3"/>
  <c r="E27" i="3"/>
  <c r="D27" i="3"/>
  <c r="E26" i="3"/>
  <c r="D26" i="3"/>
  <c r="E25" i="3"/>
  <c r="D25" i="3"/>
  <c r="E24" i="3"/>
  <c r="D24" i="3"/>
  <c r="E23" i="3"/>
  <c r="D23" i="3"/>
  <c r="E22" i="3"/>
  <c r="D22" i="3"/>
  <c r="E21" i="3"/>
  <c r="D21" i="3"/>
  <c r="E20" i="3"/>
  <c r="D20" i="3"/>
  <c r="E19" i="3"/>
  <c r="D19" i="3"/>
  <c r="E18" i="3"/>
  <c r="D18" i="3"/>
  <c r="E17" i="3"/>
  <c r="D17" i="3"/>
  <c r="E16" i="3"/>
  <c r="D16" i="3"/>
  <c r="E15" i="3"/>
  <c r="D15" i="3"/>
  <c r="E14" i="3"/>
  <c r="D14" i="3"/>
  <c r="E13" i="3"/>
  <c r="D13" i="3"/>
  <c r="E12" i="3"/>
  <c r="D12" i="3"/>
  <c r="E11" i="3"/>
  <c r="D11" i="3"/>
  <c r="E10" i="3"/>
  <c r="D10" i="3"/>
  <c r="E9" i="3"/>
  <c r="D9" i="3"/>
  <c r="E8" i="3"/>
  <c r="D8" i="3"/>
  <c r="E7" i="3"/>
  <c r="D7" i="3"/>
  <c r="E6" i="3"/>
  <c r="D6" i="3"/>
  <c r="E5" i="3"/>
  <c r="D5" i="3"/>
  <c r="E4" i="3"/>
  <c r="D4" i="3"/>
  <c r="E3" i="3"/>
  <c r="D3" i="3"/>
  <c r="D133" i="2"/>
  <c r="C133" i="2"/>
  <c r="D132" i="2"/>
  <c r="C132" i="2"/>
  <c r="D131" i="2"/>
  <c r="C131" i="2"/>
  <c r="D130" i="2"/>
  <c r="C130" i="2"/>
  <c r="D129" i="2"/>
  <c r="C129" i="2"/>
  <c r="D128" i="2"/>
  <c r="C128" i="2"/>
  <c r="D127" i="2"/>
  <c r="C127" i="2"/>
  <c r="D126"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D32" i="2"/>
  <c r="C32" i="2"/>
  <c r="D31" i="2"/>
  <c r="C31" i="2"/>
  <c r="D30" i="2"/>
  <c r="C30" i="2"/>
  <c r="D29" i="2"/>
  <c r="C29" i="2"/>
  <c r="D28" i="2"/>
  <c r="C28" i="2"/>
  <c r="D27" i="2"/>
  <c r="C27" i="2"/>
  <c r="D26" i="2"/>
  <c r="C26" i="2"/>
  <c r="D25" i="2"/>
  <c r="C25" i="2"/>
  <c r="D24" i="2"/>
  <c r="C24" i="2"/>
  <c r="D23" i="2"/>
  <c r="C23" i="2"/>
  <c r="D22" i="2"/>
  <c r="C22" i="2"/>
  <c r="D21" i="2"/>
  <c r="C21" i="2"/>
  <c r="D20" i="2"/>
  <c r="C20" i="2"/>
  <c r="D19" i="2"/>
  <c r="C19" i="2"/>
  <c r="D18" i="2"/>
  <c r="C18" i="2"/>
  <c r="D17" i="2"/>
  <c r="C17" i="2"/>
  <c r="D16" i="2"/>
  <c r="C16" i="2"/>
  <c r="D15" i="2"/>
  <c r="C15" i="2"/>
  <c r="D14" i="2"/>
  <c r="C14" i="2"/>
  <c r="D13" i="2"/>
  <c r="C13" i="2"/>
  <c r="D12" i="2"/>
  <c r="C12" i="2"/>
  <c r="D11" i="2"/>
  <c r="C11" i="2"/>
  <c r="D10" i="2"/>
  <c r="C10" i="2"/>
  <c r="D9" i="2"/>
  <c r="C9" i="2"/>
  <c r="D8" i="2"/>
  <c r="C8" i="2"/>
  <c r="D7" i="2"/>
  <c r="C7" i="2"/>
  <c r="D6" i="2"/>
  <c r="C6" i="2"/>
  <c r="D5" i="2"/>
  <c r="C5" i="2"/>
  <c r="D4" i="2"/>
  <c r="C4" i="2"/>
  <c r="D3" i="2"/>
  <c r="C3" i="2"/>
  <c r="D2" i="2"/>
  <c r="C2" i="2"/>
</calcChain>
</file>

<file path=xl/sharedStrings.xml><?xml version="1.0" encoding="utf-8"?>
<sst xmlns="http://schemas.openxmlformats.org/spreadsheetml/2006/main" count="10693" uniqueCount="1032">
  <si>
    <t>ASAMBLEA LEGISLATIVA</t>
  </si>
  <si>
    <t>CONTRALORÍA GENERAL DE LA REPÚBLICA</t>
  </si>
  <si>
    <t>DEFENSORÍA DE LOS HABITANTES DE LA REPÚBLICA.</t>
  </si>
  <si>
    <t>PRESIDENCIA DE LA REPÚBLICA</t>
  </si>
  <si>
    <t>MINISTERIO DE LA PRESIDENCIA</t>
  </si>
  <si>
    <t>MINISTERIO DE GOBERNACIÓN Y POLICÍA</t>
  </si>
  <si>
    <t>MINISTERIO DE RELACIONES EXTERIORES Y CULTO</t>
  </si>
  <si>
    <t>MINISTERIO DE SEGURIDAD PÚBLICA</t>
  </si>
  <si>
    <t>MINISTERIO DE HACIENDA</t>
  </si>
  <si>
    <t>MINISTERIO DE AGRICULTURA Y GANADERÍA</t>
  </si>
  <si>
    <t>MINISTERIO DE ECONOMÍA, INDUSTRIA Y COMERCIO</t>
  </si>
  <si>
    <t>MINISTERIO DE OBRAS PÚBLICAS Y TRANSPORTES</t>
  </si>
  <si>
    <t>MINISTERIO DE EDUCACIÓN PÚBLICA</t>
  </si>
  <si>
    <t>MINISTERIO DE SALUD</t>
  </si>
  <si>
    <t>MINISTERIO DE TRABAJO Y SEGURIDAD SOCIAL</t>
  </si>
  <si>
    <t>MINISTERIO DE CULTURA Y JUVENTUD</t>
  </si>
  <si>
    <t>MINISTERIO DE JUSTICIA Y PAZ</t>
  </si>
  <si>
    <t>MINISTERIO DE VIVIENDA Y ASENTAMIENTOS HUMANOS</t>
  </si>
  <si>
    <t>MINISTERIO COMERCIO EXTERIOR</t>
  </si>
  <si>
    <t>MINISTERIO DE PLANIFICACIÓN NACIONAL Y POLÍTICA ECONÓMICA</t>
  </si>
  <si>
    <t>MINISTERIO DE CIENCIA, TECNOLOGÍA Y TELECOMUNICACIONES</t>
  </si>
  <si>
    <t>MINISTERIO DE AMBIENTE Y ENERGÍA</t>
  </si>
  <si>
    <t>SERVICIO DE LA DEUDA PÚBLICA</t>
  </si>
  <si>
    <t>REGÍMENES DE PENSIONES</t>
  </si>
  <si>
    <t>OBRAS ESPECÍFICAS</t>
  </si>
  <si>
    <t>PODER JUDICIAL</t>
  </si>
  <si>
    <t>TRIBUNAL SUPREMO DE ELECCIONES</t>
  </si>
  <si>
    <t>LL_Tit</t>
  </si>
  <si>
    <t>LL_Prg</t>
  </si>
  <si>
    <t>Título: 101 ASAMBLEA LEGISLATIVA</t>
  </si>
  <si>
    <t>Título: 102 CONTRALORÍA GENERAL DE LA REPÚBLICA</t>
  </si>
  <si>
    <t>DIRECCIÓN  ESTRATÉGICA Y DE APOYO</t>
  </si>
  <si>
    <t>FISCALIZACIÓN SUPERIOR DE LA HACIENDA PÚBLICA</t>
  </si>
  <si>
    <t>Título: 103 DEFENSORÍA DE LOS HABITANTES DE LA REPÚBLICA.</t>
  </si>
  <si>
    <t>DONACION PRODERE</t>
  </si>
  <si>
    <t>DEFENSORÍA  DE LOS HABITANTES  DE LA REPÚBLICA</t>
  </si>
  <si>
    <t>Título: 201 PRESIDENCIA DE LA REPÚBLICA</t>
  </si>
  <si>
    <t>ADMINISTRACIÓN SUPERIOR</t>
  </si>
  <si>
    <t>ADMINISTRACIÓN DE RECURSOS HUMANOS</t>
  </si>
  <si>
    <t>INFORMACIÓN Y COMUNICACIÓN</t>
  </si>
  <si>
    <t>Título: 202 MINISTERIO DE LA PRESIDENCIA</t>
  </si>
  <si>
    <t>DELEGADOS PRESIDENCIALES</t>
  </si>
  <si>
    <t>DIRECCIÓN DE INTELIGENCIA Y SEGURIDAD NACIONAL</t>
  </si>
  <si>
    <t>UNIDAD ESPECIAL DE INTERVENCIÓN</t>
  </si>
  <si>
    <t>Título: 203 MINISTERIO DE GOBERNACIÓN Y POLICÍA</t>
  </si>
  <si>
    <t>ACTIVIDAD CENTRAL</t>
  </si>
  <si>
    <t>TRIBUNAL ADM.MIGRATORIO</t>
  </si>
  <si>
    <t>DESARROLLO DE LA COMUNIDAD</t>
  </si>
  <si>
    <t>PROGRAMACION PUBLICITARIA</t>
  </si>
  <si>
    <t>PARTIDAS NO ASIGNABLES A PROGRAMAS</t>
  </si>
  <si>
    <t>Título: 204 MINISTERIO DE RELACIONES EXTERIORES Y CULTO</t>
  </si>
  <si>
    <t>SERVICIO EXTERIOR</t>
  </si>
  <si>
    <t>POLÍTICA EXTERIOR</t>
  </si>
  <si>
    <t>COOPERACIÓN INTERNACIONAL</t>
  </si>
  <si>
    <t>DIR.GRAL. DE PROTOCOLO Y CEREMONIAL DEL ESTADO</t>
  </si>
  <si>
    <t>CUOTAS A ORGANISMOS INTERNACIONALES</t>
  </si>
  <si>
    <t>Título: 205 MINISTERIO DE SEGURIDAD PÚBLICA</t>
  </si>
  <si>
    <t>GESTIÓN ADMINISTRATIVA DE LOS CUERPOS POLICIALES</t>
  </si>
  <si>
    <t>GESTIÓN OPERATIVA DE LOS CUERPOS POLICIALES</t>
  </si>
  <si>
    <t>DIRECCIÓN DE INTELIGENCIA Y SEGURIDAD</t>
  </si>
  <si>
    <t>Título: 206 MINISTERIO DE HACIENDA</t>
  </si>
  <si>
    <t>ADMINISTRACION CENTRAL</t>
  </si>
  <si>
    <t>ADMINISTRACIÓN DE INGRESOS</t>
  </si>
  <si>
    <t>TRIBUNALES FISCAL Y ADUANERO</t>
  </si>
  <si>
    <t>ADMINISTRACIÓN FINANCIERA</t>
  </si>
  <si>
    <t>SERVICIOS HACENDARIOS</t>
  </si>
  <si>
    <t>Título: 207 MINISTERIO DE AGRICULTURA Y GANADERÍA</t>
  </si>
  <si>
    <t>ACTIVIDADES CENTRALES</t>
  </si>
  <si>
    <t>SECRETARÍA EJEC.DE PLANIF.SECTORIAL AGROPECUARIA (SEPSA)</t>
  </si>
  <si>
    <t>INSTIT. NAC. DE INNOVACIÓN TECNOLÓGICA AGROPECUARIA (INTA)</t>
  </si>
  <si>
    <t>DIRECCIÓN NACIONAL DE EXTENSIÓN AGROPECUARIA</t>
  </si>
  <si>
    <t>FOMENTO DE LA PROD. AGROPECUARIA SOSTENIBLE</t>
  </si>
  <si>
    <t>DESARR. SOSTENIBLE DE LA CUENCA BINACIONAL RÍO SIXAOLA</t>
  </si>
  <si>
    <t>Título: 208 MINISTERIO DE ECONOMÍA, INDUSTRIA Y COMERCIO</t>
  </si>
  <si>
    <t>MEJORA REGULATORIA</t>
  </si>
  <si>
    <t>REGULACIÓN TÉCNICA Y VERIFICACIÓN DE PRODUCTOS</t>
  </si>
  <si>
    <t>DIRECCIÓN GENERAL PEQUEÑA Y MEDIANA EMPRESA</t>
  </si>
  <si>
    <t>PROTECCIÓN DEL CONSUMIDOR</t>
  </si>
  <si>
    <t>PROMOCIÓN DE LA COMPETENCIA</t>
  </si>
  <si>
    <t>DIRECCIÓN ESTUDIOS ECONËMICOS</t>
  </si>
  <si>
    <t>Título: 209 MINISTERIO DE OBRAS PÚBLICAS Y TRANSPORTES</t>
  </si>
  <si>
    <t>ATENCIÓN DE INFRAESTRUCTURA VIAL</t>
  </si>
  <si>
    <t>PUERTOS Y REGULACIÓN MARÍTIMA</t>
  </si>
  <si>
    <t>EDIFICACIONES NACIONALES</t>
  </si>
  <si>
    <t>INSTITUTO GEOGRAFICO NACIONAL</t>
  </si>
  <si>
    <t>TRANSPORTE TERRESTRE</t>
  </si>
  <si>
    <t>CONSERVACION VIAL PARTICIPATIVA DE LA RED RURAL</t>
  </si>
  <si>
    <t>COMPLEJO VIAL COSTANERA SUR CRED. BCIE-1605</t>
  </si>
  <si>
    <t>CONSTRUCCION VIAS CONTRAPARTIDA BIRF 2764-CR</t>
  </si>
  <si>
    <t>Título: 210 MINISTERIO DE EDUCACIÓN PÚBLICA</t>
  </si>
  <si>
    <t>DEFINICIÓN Y PLANIF. DE LA POLITICA EDUC.</t>
  </si>
  <si>
    <t>SERVICIOS DE APOYO A LA GESTIÓN</t>
  </si>
  <si>
    <t>CAPACITACIÓN Y DESARROLLO PROFESIONAL</t>
  </si>
  <si>
    <t>DESARROLLO CURRICULAR Y VÍNCULO AL TRABAJO</t>
  </si>
  <si>
    <t>INFRAESTRUCTURA Y EQUIPAMIENTO DEL SISTEMA EDUC.</t>
  </si>
  <si>
    <t>APLICACIÓN DE LA TECNOLOGÍA A LA EDUCACIÓN</t>
  </si>
  <si>
    <t>GESTIÓN Y EVALUACIÓN DE LA CALIDAD</t>
  </si>
  <si>
    <t>DESARROLLO Y COORDINACIÓN REGIONAL</t>
  </si>
  <si>
    <t>PROGRAMAS DE EQUIDAD</t>
  </si>
  <si>
    <t>IMPLEMENTACIÓN DE LA POLÍTICA EDUCATIVA</t>
  </si>
  <si>
    <t>DIRECCION Y ADMINISTRACION</t>
  </si>
  <si>
    <t>Título: 211 MINISTERIO DE SALUD</t>
  </si>
  <si>
    <t>TRANSFERENCIAS A INSTITUCIONES DEL SECTOR SALUD</t>
  </si>
  <si>
    <t>DESARROLLO DEL SECTOR SALUD BID</t>
  </si>
  <si>
    <t>GESTIÓN INTRAINSTITUCIONAL</t>
  </si>
  <si>
    <t>RECTORÍA DE LA SALUD</t>
  </si>
  <si>
    <t>PROVISIÓN DE SERVICIOS DE SALUD</t>
  </si>
  <si>
    <t>DESARROLLO SOCIAL Y LUCHA CONTRA LA POBREZA</t>
  </si>
  <si>
    <t>Título: 212 MINISTERIO DE TRABAJO Y SEGURIDAD SOCIAL</t>
  </si>
  <si>
    <t>ASUNTOS DEL TRABAJO</t>
  </si>
  <si>
    <t>DESARROLLO Y SEGURIDAD SOCIAL</t>
  </si>
  <si>
    <t>TRIBUNAL ADM.DE LA SEG.SOCIAL</t>
  </si>
  <si>
    <t>PENSIONES Y JUBILACIONES</t>
  </si>
  <si>
    <t>Título: 213 MINISTERIO DE CULTURA Y JUVENTUD</t>
  </si>
  <si>
    <t>CONSERVACIÓN DEL PATRIMONIO CULTURAL</t>
  </si>
  <si>
    <t>GESTIÓN Y DESARROLLO CULTURAL</t>
  </si>
  <si>
    <t>SISTEMA NACIONAL DE BIBLIOTECAS</t>
  </si>
  <si>
    <t>DESARROLLO ARTÍSTICO Y EXTENSIÓN MUSICAL</t>
  </si>
  <si>
    <t>Título: 214 MINISTERIO DE JUSTICIA Y PAZ</t>
  </si>
  <si>
    <t>PROMOCIÓN DE LA PAZ Y LA CONVIVENCIA CIUDADANA</t>
  </si>
  <si>
    <t>PROCURADURÍA GENERAL DE LA REPÚBLICA</t>
  </si>
  <si>
    <t>ADMINISTRACIÓN PENITENCIARIA</t>
  </si>
  <si>
    <t>REGISTRO NACIONAL</t>
  </si>
  <si>
    <t>UNIDADES PRODUCTIVAS PARA LA REINSERCIÓN SOCIAL</t>
  </si>
  <si>
    <t>Título: 215 MINISTERIO DE VIVIENDA Y ASENTAMIENTOS HUMANOS</t>
  </si>
  <si>
    <t>PROYECCIÓN DE LA COMUNIDAD</t>
  </si>
  <si>
    <t>ORDENAMIENTO TERRITORIAL</t>
  </si>
  <si>
    <t>Título: 216 MINISTERIO COMERCIO EXTERIOR</t>
  </si>
  <si>
    <t>POLÍTICA COMERCIAL EXTERNA</t>
  </si>
  <si>
    <t>Título: 217 MINISTERIO DE PLANIFICACIÓN NACIONAL Y POLÍTICA ECONÓMICA</t>
  </si>
  <si>
    <t>MINISTERIO DE PLANIFICACION NACIONAL Y POLITICA ECONOMICA</t>
  </si>
  <si>
    <t>FONDO ESPECIAL CONVENIO PL-480</t>
  </si>
  <si>
    <t>TRANSFERENCIAS VARIAS PL-480</t>
  </si>
  <si>
    <t>PLANIFICACIÓN Y COORDINACIÓN ECONÓMICA, SOCIAL E INSTITUCIONAL</t>
  </si>
  <si>
    <t>Título: 218 MINISTERIO DE CIENCIA, TECNOLOGÍA Y TELECOMUNICACIONES</t>
  </si>
  <si>
    <t>COORDINACIÓN Y DES. CIENTÍF.Y TECNOLÓGICO</t>
  </si>
  <si>
    <t>INNOVACIÓN Y CAPITAL HUMANO PARA LA COMPETITIVIDAD</t>
  </si>
  <si>
    <t>RECTORÍA DEL SECTOR TELECOMUNICACIONES</t>
  </si>
  <si>
    <t>Título: 219 MINISTERIO DE AMBIENTE Y ENERGÍA</t>
  </si>
  <si>
    <t>TRIBUNAL AMBIENTAL ADMINISTRATIVO</t>
  </si>
  <si>
    <t>DIRECCIÓN DE AGUA</t>
  </si>
  <si>
    <t>INSTITUTO METEOROLÓGICO NACIONAL (IMN)</t>
  </si>
  <si>
    <t>SECRETARÍA TÉCNICA NACIONAL AMBIENTAL (SETENA)</t>
  </si>
  <si>
    <t>HIDROCARBUROS TRANSPORTE  Y COMERCIALIZACIÓN DE COMBUSTIBLES.</t>
  </si>
  <si>
    <t>PLANIFICACIÓN ENERGÉTICA NACIONAL</t>
  </si>
  <si>
    <t>GEOLOGÍA Y MINAS</t>
  </si>
  <si>
    <t>Título: 230 SERVICIO DE LA DEUDA PÚBLICA</t>
  </si>
  <si>
    <t>SERVICIO DE LA  DEUDA  PÚBLICA</t>
  </si>
  <si>
    <t>Título: 231 REGÍMENES DE PENSIONES</t>
  </si>
  <si>
    <t>Título: 232 OBRAS ESPECÍFICAS</t>
  </si>
  <si>
    <t>OBRAS ESPECÍFICAS, PROVINCIA  DE SAN JOSÉ</t>
  </si>
  <si>
    <t>OBRAS ESPECÍFICAS, PROVINCIA DE ALAJUELA</t>
  </si>
  <si>
    <t>OBRAS ESPECÍFICAS, PROVINCIA DE CARTAGO</t>
  </si>
  <si>
    <t>OBRAS ESPECÍFICAS, PROVINCIA DE HEREDIA</t>
  </si>
  <si>
    <t>OBRAS ESPECÍFICAS, PROVINCIA DE GUANACASTE</t>
  </si>
  <si>
    <t>OBRAS ESPECÍFICAS, PROVINCIA DE PUNTARENAS</t>
  </si>
  <si>
    <t>OBRAS ESPECÍFICAS, PROVINCIA DE LIMÓN</t>
  </si>
  <si>
    <t>Título: 301 PODER JUDICIAL</t>
  </si>
  <si>
    <t>DIRECCIÓN Y ADMINISTRACIÓN</t>
  </si>
  <si>
    <t>SERVICIO JURISDICCIONAL</t>
  </si>
  <si>
    <t>SERVICIO DE INVESTIGACIÓN JUDICIAL</t>
  </si>
  <si>
    <t>SERVICIO EJERCICIO DE LA ACCIÓN PENAL PÚBLICA</t>
  </si>
  <si>
    <t>SERVICIO DEFENSA PÚBLICA</t>
  </si>
  <si>
    <t>SERVICIO DE NOTARIADO</t>
  </si>
  <si>
    <t>SERVICIO JUSTICIA DE TRÁNSITO</t>
  </si>
  <si>
    <t>APORTE LOCAL PRÉSTAMO 1377/OC-CR</t>
  </si>
  <si>
    <t>SEGUNDA ETAPA PROG. MODERNIZACIÓN ADM. DE JUSTICIA</t>
  </si>
  <si>
    <t>SERVICIO DE ATENCIÓN Y PROTECCIÓN DE VÍCTIMAS Y TESTIGOS</t>
  </si>
  <si>
    <t>Título: 401 TRIBUNAL SUPREMO DE ELECCIONES</t>
  </si>
  <si>
    <t>DE_Tit</t>
  </si>
  <si>
    <t>DE_Prg</t>
  </si>
  <si>
    <t>textbox11</t>
  </si>
  <si>
    <t>Programa: 24 ADMINISTRACIÓN DE RECURSOS HUMANOS</t>
  </si>
  <si>
    <t>DIRECCIÓN GENERAL DE SERVICIO CIVIL</t>
  </si>
  <si>
    <t>TRIBUNAL DE SERVICIO CIVIL</t>
  </si>
  <si>
    <t>Programa: 54 PARTIDAS NO ASIGNABLES A PROGRAMAS</t>
  </si>
  <si>
    <t>CONTROL DE MIGRACIÓN Y EXTRANJERÍA EN EL PAÍS</t>
  </si>
  <si>
    <t>IMPRENTA NACIONAL</t>
  </si>
  <si>
    <t>Programa: 90 GESTIÓN OPERATIVA DE LOS CUERPOS POLICIALES</t>
  </si>
  <si>
    <t>POLICÍA CONTROL DE DROGAS</t>
  </si>
  <si>
    <t>ESCUELA NACIONAL DE POLICÍA</t>
  </si>
  <si>
    <t>SEGURIDAD CIUDADANA</t>
  </si>
  <si>
    <t>SERVICIO NACIONAL DE GUARDACOSTAS</t>
  </si>
  <si>
    <t>SERVICIO DE VIGILANCIA AÉREA</t>
  </si>
  <si>
    <t>POLICÍA DE FRONTERAS</t>
  </si>
  <si>
    <t>UNIDAD ESPECIAL DE INTERVENCION</t>
  </si>
  <si>
    <t>Programa: 134 ADMINISTRACIÓN DE INGRESOS</t>
  </si>
  <si>
    <t>GESTIÓN DE INGRESOS INTERNOS</t>
  </si>
  <si>
    <t>GESTIÓN ADUANERA</t>
  </si>
  <si>
    <t>ASESORÍA HACENDARIA</t>
  </si>
  <si>
    <t>INVESTIGACIONES FISCALES</t>
  </si>
  <si>
    <t>TRANSPARENCIA HACENDARIA</t>
  </si>
  <si>
    <t>Programa: 135 TRIBUNALES FISCAL Y ADUANERO</t>
  </si>
  <si>
    <t>TRIBUNAL FISCAL ADMINISTRATIVO</t>
  </si>
  <si>
    <t>TRIBUNAL ADUANERO</t>
  </si>
  <si>
    <t>Programa: 136 ADMINISTRACIÓN FINANCIERA</t>
  </si>
  <si>
    <t>DIRECCIÓN Y COORDINACIÓN DEL PROCESO PRESUPUESTARIO DEL SECTOR PÚBLICO</t>
  </si>
  <si>
    <t>DIRECCIÓN DE ADMINISTRACIÓN DE BIENES Y CONTRATACIÓN ADMINISTRATIVA</t>
  </si>
  <si>
    <t>GESTIÓN DE CAJA DEL GOBIERNO CENTRAL</t>
  </si>
  <si>
    <t>REGULACIÓN Y REGISTRO CONTABLE DE LA HACIENDA PUBLICA</t>
  </si>
  <si>
    <t>DIRECCIÓN GENERAL DE CRÉDITO PÚBLICO</t>
  </si>
  <si>
    <t>SECRETARÍA TÉCNICA DE LA AUTORIDAD PRESUPUESTARIA</t>
  </si>
  <si>
    <t>Programa: 138 SERVICIOS HACENDARIOS</t>
  </si>
  <si>
    <t>ADMINISTRACIÓN TECNOLÓGICA</t>
  </si>
  <si>
    <t>CENTRO DE  INVESTIGACIÓN Y FORMACIÓN  HACENDARIA</t>
  </si>
  <si>
    <t>Programa: 327 ATENCIÓN DE INFRAESTRUCTURA VIAL</t>
  </si>
  <si>
    <t>ATENCIÓN DE INFRAESTRUCTURA VIAL Y FLUVIAL</t>
  </si>
  <si>
    <t>PROYECTO BAJOS DE CHILAMATE-VUELTA KOOPER</t>
  </si>
  <si>
    <t>RED VIAL CANTONAL I (MOPT-BID).</t>
  </si>
  <si>
    <t>Programa: 331 TRANSPORTE TERRESTRE</t>
  </si>
  <si>
    <t>ADMINISTRACIÓN VIAL Y TRANSPORTE TERRESTRE</t>
  </si>
  <si>
    <t>TRIBUNAL ADMINISTRATIVO DE TRANSPORTES</t>
  </si>
  <si>
    <t>Programa: 573 IMPLEMENTACIÓN DE LA POLÍTICA EDUCATIVA</t>
  </si>
  <si>
    <t>ENSEÑANZA PREESCOLAR, 1ER. Y 2DO. CICLO</t>
  </si>
  <si>
    <t>3ER. CICLO Y EDUCACIÓN DIVERSIFICADA ACADÉMICA</t>
  </si>
  <si>
    <t>3ER. CICLO EDUCACIÓN DIVERSIFICADA TÉCNICA</t>
  </si>
  <si>
    <t>ENSEÑANZA ESPECIAL</t>
  </si>
  <si>
    <t>EDUCACIÓN PARA JÓVENES Y ADULTOS</t>
  </si>
  <si>
    <t>Programa: 631 RECTORÍA DE LA SALUD</t>
  </si>
  <si>
    <t>RECTORÍA DE LA PRODUCCIÓN SOCIAL DE LA SALUD</t>
  </si>
  <si>
    <t>CONTROL DEL TABACO Y SUS EFECTOS NOCIVOS EN  LA SALUD</t>
  </si>
  <si>
    <t>Programa: 732 DESARROLLO Y SEGURIDAD SOCIAL</t>
  </si>
  <si>
    <t>GESTIÓN Y ADMINISTRACIÓN DE FODESAF</t>
  </si>
  <si>
    <t>EMPLEO Y SEGURIDAD SOCIAL</t>
  </si>
  <si>
    <t>Programa: 850 TRIBUNAL SUPREMO DE ELECCIONES</t>
  </si>
  <si>
    <t>TRIBUNAL  SUPREMO DE ELECCIONES</t>
  </si>
  <si>
    <t>ORGANIZACIÓN DE ELECCIONES</t>
  </si>
  <si>
    <t>LL_SPrg</t>
  </si>
  <si>
    <t>DE_SPrg</t>
  </si>
  <si>
    <t>TIPO</t>
  </si>
  <si>
    <t>S</t>
  </si>
  <si>
    <t>P</t>
  </si>
  <si>
    <t>T</t>
  </si>
  <si>
    <t>101</t>
  </si>
  <si>
    <t>102</t>
  </si>
  <si>
    <t>103</t>
  </si>
  <si>
    <t>201</t>
  </si>
  <si>
    <t>202</t>
  </si>
  <si>
    <t>203</t>
  </si>
  <si>
    <t>204</t>
  </si>
  <si>
    <t>205</t>
  </si>
  <si>
    <t>206</t>
  </si>
  <si>
    <t>207</t>
  </si>
  <si>
    <t>208</t>
  </si>
  <si>
    <t>209</t>
  </si>
  <si>
    <t>210</t>
  </si>
  <si>
    <t>211</t>
  </si>
  <si>
    <t>212</t>
  </si>
  <si>
    <t>213</t>
  </si>
  <si>
    <t>214</t>
  </si>
  <si>
    <t>215</t>
  </si>
  <si>
    <t>216</t>
  </si>
  <si>
    <t>217</t>
  </si>
  <si>
    <t>218</t>
  </si>
  <si>
    <t>219</t>
  </si>
  <si>
    <t>230</t>
  </si>
  <si>
    <t>231</t>
  </si>
  <si>
    <t>232</t>
  </si>
  <si>
    <t>301</t>
  </si>
  <si>
    <t>401</t>
  </si>
  <si>
    <t>MINISTERIO DE OBRAS PÚBLICAS Y TR</t>
  </si>
  <si>
    <t>TOTAL</t>
  </si>
  <si>
    <t>Ejecución Financiera del Presupuesto por Clasificación Objeto del Gasto</t>
  </si>
  <si>
    <t>Partida</t>
  </si>
  <si>
    <t>Remuneraciones</t>
  </si>
  <si>
    <t>Servicios</t>
  </si>
  <si>
    <t>Intereses</t>
  </si>
  <si>
    <t>Activos Financieros</t>
  </si>
  <si>
    <t>Bienes Duraderos</t>
  </si>
  <si>
    <t>Transf de Capital</t>
  </si>
  <si>
    <t>Amortización</t>
  </si>
  <si>
    <t>Cuentas Especiales</t>
  </si>
  <si>
    <t>Transf Corrientes</t>
  </si>
  <si>
    <t xml:space="preserve">Materiales </t>
  </si>
  <si>
    <t>(datos en millones de colones)</t>
  </si>
  <si>
    <t>Recurso Externo</t>
  </si>
  <si>
    <t>SUBTOTAL</t>
  </si>
  <si>
    <t>Programa o Subprograma</t>
  </si>
  <si>
    <t>Producto</t>
  </si>
  <si>
    <t>Unidad de Medida</t>
  </si>
  <si>
    <t>Programado</t>
  </si>
  <si>
    <t>Alcanzado</t>
  </si>
  <si>
    <t>Indicadores</t>
  </si>
  <si>
    <t>Fuente de datos de los indicadores</t>
  </si>
  <si>
    <t>Efectivo</t>
  </si>
  <si>
    <t>Parcialmente Efectivo</t>
  </si>
  <si>
    <t>No Efectivo</t>
  </si>
  <si>
    <t>Programa</t>
  </si>
  <si>
    <t>Porcentaje alcanzado (Unidad de Medida)</t>
  </si>
  <si>
    <t>Porcentaje alcanzado (Indicadores)</t>
  </si>
  <si>
    <t>Ejecución Financiera</t>
  </si>
  <si>
    <t>Efectividad</t>
  </si>
  <si>
    <t>En los casos que los resultados de las unidades de medida e indicadores sea mayor al 100%, en la casilla correspondiente debe colocarse 100%</t>
  </si>
  <si>
    <t xml:space="preserve">3/ Se refiere al devengado, que es el reconocimiento del gasto por la recepción de bienes y servicios independientemente de cuando se efectúe el pago de la obligación. </t>
  </si>
  <si>
    <r>
      <t>Fuente</t>
    </r>
    <r>
      <rPr>
        <sz val="10"/>
        <color rgb="FF000000"/>
        <rFont val="Calibri"/>
        <family val="2"/>
        <scheme val="minor"/>
      </rPr>
      <t xml:space="preserve">: Sistema Integrado de Gestión de la Administración Financiera </t>
    </r>
  </si>
  <si>
    <t>Ejecución Financiera del Presupuesto con recursos internos por Programa y/o Subprograma</t>
  </si>
  <si>
    <t>Menor o igual a 49,99%</t>
  </si>
  <si>
    <t>En los casos que el programa o subprogama no cuente con producción cuantificable, no se aplicará la evaluación de la efectividad</t>
  </si>
  <si>
    <t>En los casos que no haya unidades de medida o indicadores asociados al producto, se debe colocar 0% en la casilla de porcentaje alcanzado</t>
  </si>
  <si>
    <r>
      <t>Fuente</t>
    </r>
    <r>
      <rPr>
        <sz val="10"/>
        <color rgb="FF000000"/>
        <rFont val="Calibri"/>
        <family val="2"/>
        <scheme val="minor"/>
      </rPr>
      <t>: Sistema Integrado de Gestión de la Administración Financiera</t>
    </r>
  </si>
  <si>
    <t>Nivel de cumplimiento</t>
  </si>
  <si>
    <t>Programa / Subprograma</t>
  </si>
  <si>
    <t>Entidad CP</t>
  </si>
  <si>
    <t>Ejercicio</t>
  </si>
  <si>
    <t>Centro Gestor</t>
  </si>
  <si>
    <t>Posicion presupuestaria</t>
  </si>
  <si>
    <t>Fondos</t>
  </si>
  <si>
    <t>Clasif.Economica</t>
  </si>
  <si>
    <t>Clasif.Funcional</t>
  </si>
  <si>
    <t>Descripcion</t>
  </si>
  <si>
    <t>Descripcion1</t>
  </si>
  <si>
    <t>Ley de Presupuesto</t>
  </si>
  <si>
    <t>Presupuesto Actual</t>
  </si>
  <si>
    <t>Cuota Liberacion</t>
  </si>
  <si>
    <t>Solicitado</t>
  </si>
  <si>
    <t>Comprometido</t>
  </si>
  <si>
    <t>Recep.Mercancias</t>
  </si>
  <si>
    <t>Devengado</t>
  </si>
  <si>
    <t>Pagado</t>
  </si>
  <si>
    <t>Pagado Mensual</t>
  </si>
  <si>
    <t>Gasto Efectivo</t>
  </si>
  <si>
    <t>Gasto Total</t>
  </si>
  <si>
    <t>Disp. Liberacion</t>
  </si>
  <si>
    <t>Disp. Presupuesto</t>
  </si>
  <si>
    <t>Disp. Provisional</t>
  </si>
  <si>
    <t>Disp. Bloqueo</t>
  </si>
  <si>
    <t>Bloqueo</t>
  </si>
  <si>
    <t>Rebajas Preliminares</t>
  </si>
  <si>
    <t>Aumentos Preliminares</t>
  </si>
  <si>
    <t>Rebajas Contabilizadas</t>
  </si>
  <si>
    <t>Aumentos Contabilizadas</t>
  </si>
  <si>
    <t>Titulo</t>
  </si>
  <si>
    <t>Grupo Obj</t>
  </si>
  <si>
    <t>Obj_Gasto</t>
  </si>
  <si>
    <t>Identificador Partida</t>
  </si>
  <si>
    <t>Clasif.Institucional</t>
  </si>
  <si>
    <t>Cédula</t>
  </si>
  <si>
    <t>Periodo</t>
  </si>
  <si>
    <t>Descripcion2</t>
  </si>
  <si>
    <t>Descripcion3</t>
  </si>
  <si>
    <t>Descrip. partida</t>
  </si>
  <si>
    <t>Descrip. Grupo Objeto gasto</t>
  </si>
  <si>
    <t>Descrip. Objeto gasto</t>
  </si>
  <si>
    <t>Clase Fuente</t>
  </si>
  <si>
    <t>Descrip Fuente</t>
  </si>
  <si>
    <t>Nombre del Programa o Subprograma 1</t>
  </si>
  <si>
    <t>Nombre del Programa o Subprograma 2</t>
  </si>
  <si>
    <t>Nombre del Programa o Subprograma 3</t>
  </si>
  <si>
    <t>Nombre del Programa o Subprograma 4</t>
  </si>
  <si>
    <t>Nombre del Programa o Subprograma 5</t>
  </si>
  <si>
    <t>Nombre del Programa o Subprograma 6</t>
  </si>
  <si>
    <t>Nombre del Programa o Subprograma 7</t>
  </si>
  <si>
    <t>Nivel de Ejecución</t>
  </si>
  <si>
    <t>Presupuesto Inicial 2020</t>
  </si>
  <si>
    <t>Presupuesto Actual 2020</t>
  </si>
  <si>
    <t>Presupuesto Ejecutado 2020</t>
  </si>
  <si>
    <r>
      <t xml:space="preserve">Presupuesto Inicial 2020 </t>
    </r>
    <r>
      <rPr>
        <b/>
        <vertAlign val="superscript"/>
        <sz val="12"/>
        <color theme="0"/>
        <rFont val="Calibri"/>
        <family val="2"/>
        <scheme val="minor"/>
      </rPr>
      <t>1</t>
    </r>
  </si>
  <si>
    <r>
      <t xml:space="preserve">Presupuesto Actual 2020 </t>
    </r>
    <r>
      <rPr>
        <b/>
        <vertAlign val="superscript"/>
        <sz val="12"/>
        <color theme="0"/>
        <rFont val="Calibri"/>
        <family val="2"/>
        <scheme val="minor"/>
      </rPr>
      <t>2</t>
    </r>
  </si>
  <si>
    <r>
      <t xml:space="preserve">Presupuesto Ejecutado 2020 </t>
    </r>
    <r>
      <rPr>
        <b/>
        <vertAlign val="superscript"/>
        <sz val="12"/>
        <color theme="0"/>
        <rFont val="Calibri"/>
        <family val="2"/>
        <scheme val="minor"/>
      </rPr>
      <t>3</t>
    </r>
  </si>
  <si>
    <t>Al 31 de diciembre 2020</t>
  </si>
  <si>
    <t>1/ Corresponde al presupuesto aprobado por la Asamblea Legislativa para el ejercicio presupuestario 2020</t>
  </si>
  <si>
    <t>2/ Corresponde al presupuesto inicial incluyendo las modificaciones presupuestarias realizadas durante el 2020</t>
  </si>
  <si>
    <t>Tipo de indicador</t>
  </si>
  <si>
    <t>Dimensión</t>
  </si>
  <si>
    <t>Dimensión del indicador</t>
  </si>
  <si>
    <t>Informe de Evaluación Anual 2020</t>
  </si>
  <si>
    <t>Resultado Alcanzado</t>
  </si>
  <si>
    <t>Menor o  igual a 89,99% o igual a 50,00%</t>
  </si>
  <si>
    <t>Mayor o igual a 90,00%</t>
  </si>
  <si>
    <t>PEJC</t>
  </si>
  <si>
    <t>2020</t>
  </si>
  <si>
    <t>20716900</t>
  </si>
  <si>
    <t>E-00101</t>
  </si>
  <si>
    <t>001</t>
  </si>
  <si>
    <t>1111</t>
  </si>
  <si>
    <t>2121</t>
  </si>
  <si>
    <t>SUELDOS P/ C. FIJOS</t>
  </si>
  <si>
    <t>SUELDOS PARA CARGOS FIJOS</t>
  </si>
  <si>
    <t>0</t>
  </si>
  <si>
    <t>00101</t>
  </si>
  <si>
    <t/>
  </si>
  <si>
    <t>0-REMUNERACIONES</t>
  </si>
  <si>
    <t>REMUNERACIONES BASICAS</t>
  </si>
  <si>
    <t>INTERNOS</t>
  </si>
  <si>
    <t>001-Ingresos Corrientes</t>
  </si>
  <si>
    <t>E-00103</t>
  </si>
  <si>
    <t>SERVICIOS ESPECIALES</t>
  </si>
  <si>
    <t>00103</t>
  </si>
  <si>
    <t>E-00201</t>
  </si>
  <si>
    <t>TIEMPO EXTRAORD.</t>
  </si>
  <si>
    <t>TIEMPO EXTRAORDINARIO</t>
  </si>
  <si>
    <t>002</t>
  </si>
  <si>
    <t>00201</t>
  </si>
  <si>
    <t>REMUNERACIONES EVENTUALES</t>
  </si>
  <si>
    <t>E-00202</t>
  </si>
  <si>
    <t>RECARGO DE FUNCIONES</t>
  </si>
  <si>
    <t>00202</t>
  </si>
  <si>
    <t>E-00301</t>
  </si>
  <si>
    <t>RETRIB AÑOS SERVIDOS</t>
  </si>
  <si>
    <t>RETRIBUCION POR AÑOS SERVIDOS</t>
  </si>
  <si>
    <t>003</t>
  </si>
  <si>
    <t>00301</t>
  </si>
  <si>
    <t>INCENTIVOS SALARIALES</t>
  </si>
  <si>
    <t>E-00302</t>
  </si>
  <si>
    <t>REST. EJERC LIB PROF</t>
  </si>
  <si>
    <t>RESTRICCION AL EJERCICIO LIBERAL DE LA PROFESION</t>
  </si>
  <si>
    <t>00302</t>
  </si>
  <si>
    <t>E-00303</t>
  </si>
  <si>
    <t>280</t>
  </si>
  <si>
    <t>DECIMOTERCER MES</t>
  </si>
  <si>
    <t>00303</t>
  </si>
  <si>
    <t>280-Títulos Valores Deuda Interna</t>
  </si>
  <si>
    <t>E-00304</t>
  </si>
  <si>
    <t>SALARIO ESCOLAR</t>
  </si>
  <si>
    <t>00304</t>
  </si>
  <si>
    <t>E-00399</t>
  </si>
  <si>
    <t>OTROS INCENT SALAR.</t>
  </si>
  <si>
    <t>OTROS INCENTIVOS SALARIALES</t>
  </si>
  <si>
    <t>00399</t>
  </si>
  <si>
    <t>E0040120016900</t>
  </si>
  <si>
    <t>1112</t>
  </si>
  <si>
    <t>CCSS CONT.PAT S.SALU</t>
  </si>
  <si>
    <t>CCSS CONTRIBUCION PATRONAL SEGURO SALUD</t>
  </si>
  <si>
    <t>004</t>
  </si>
  <si>
    <t>00401</t>
  </si>
  <si>
    <t>200</t>
  </si>
  <si>
    <t>(CONTRIBUCION PATRONAL SEGURO DE SALUD, SEGUN</t>
  </si>
  <si>
    <t>LEY NO. 17 DEL 22 DE OCTUBRE DE 1943, LEY</t>
  </si>
  <si>
    <t>CONTRIB. PATRONALES AL DES. Y LA SEGURIDAD SOCIAL</t>
  </si>
  <si>
    <t>CONTRIB. PATRONAL AL SEGURO DE SALUD DE LA C.C.S.S</t>
  </si>
  <si>
    <t>E0040520016900</t>
  </si>
  <si>
    <t>BPDC</t>
  </si>
  <si>
    <t>BANCO POPULAR Y DE DESARROLLO COMUNAL. (BPDC)</t>
  </si>
  <si>
    <t>00405</t>
  </si>
  <si>
    <t>(SEGUN LEY NO. 4351 DEL 11 DE JULIO DE 1969, LEY</t>
  </si>
  <si>
    <t>ORGANICA DEL B.P.D.C.).</t>
  </si>
  <si>
    <t>CONTRIB. PATR. AL BANCO POPULAR Y DE DES. COMUNAL</t>
  </si>
  <si>
    <t>E0050120016900</t>
  </si>
  <si>
    <t>CCSS CONT.PAT S.PENS</t>
  </si>
  <si>
    <t>CCSS CONTRIBUCION PATRONAL SEGURO PENSIONES</t>
  </si>
  <si>
    <t>005</t>
  </si>
  <si>
    <t>00501</t>
  </si>
  <si>
    <t>(CONTRIBUCION PATRONAL SEGURO DE PENSIONES,</t>
  </si>
  <si>
    <t>SEGUN LEY NO. 17 DEL 22 DE OCTUBRE DE 1943, LEY</t>
  </si>
  <si>
    <t>CONTRIB PATRONALES A FOND PENS Y OTROS FOND CAPIT.</t>
  </si>
  <si>
    <t>CONTRIB. PATR. AL SEGURO DE PENSIONES DE C.C.S.S.</t>
  </si>
  <si>
    <t>E0050220016900</t>
  </si>
  <si>
    <t>CCSS APO.PAT.REG.PEN</t>
  </si>
  <si>
    <t>CCSS APORTE PATRONAL REGIMEN PENSIONES</t>
  </si>
  <si>
    <t>00502</t>
  </si>
  <si>
    <t>(APORTE PATRONAL AL REGIMEN DE PENSIONES, SEGUN</t>
  </si>
  <si>
    <t>LEY DE PROTECCION AL TRABAJADOR NO. 7983 DEL 16</t>
  </si>
  <si>
    <t>APORTE PATR. REGIMEN OBLIG. DE PENSIONES COMPLEM.</t>
  </si>
  <si>
    <t>E0050320016900</t>
  </si>
  <si>
    <t>CCSS APO.PAT.FON.CAP</t>
  </si>
  <si>
    <t>CCSS APORTE PATRONAL FONDO CAPITALIZACION LABORAL</t>
  </si>
  <si>
    <t>00503</t>
  </si>
  <si>
    <t>(APORTE PATRONAL AL FONDO DE CAPITALIZACION</t>
  </si>
  <si>
    <t>LABORAL, SEGUN LEY DE PROTECCION AL TRABAJADOR</t>
  </si>
  <si>
    <t>APORTE PATRONAL AL FONDO DE CAPITALIZACION LABORAL</t>
  </si>
  <si>
    <t>E0050520016900</t>
  </si>
  <si>
    <t>ASOC.SOLID.EMP.M.AGR</t>
  </si>
  <si>
    <t>ASOCIACION SOLIDARISTA DE EMPLEADOS DEL</t>
  </si>
  <si>
    <t>00505</t>
  </si>
  <si>
    <t>MINISTERIO DE AGRICULTURA Y GANADERIA. (ASEMAG).</t>
  </si>
  <si>
    <t>(APORTE PATRONAL DEL 5.5% SEGUN LEY NO.6970 "LEY</t>
  </si>
  <si>
    <t>CONTRIB. PATR. A FONDOS ADMIN. POR ENTES PRIV.</t>
  </si>
  <si>
    <t>E-10102</t>
  </si>
  <si>
    <t>1120</t>
  </si>
  <si>
    <t>ALQ DE MAQ, EQ Y MOB</t>
  </si>
  <si>
    <t>ALQUILER DE MAQUINARIA, EQUIPO Y MOBILIARIO</t>
  </si>
  <si>
    <t>1</t>
  </si>
  <si>
    <t>10102</t>
  </si>
  <si>
    <t>1-SERVICIOS</t>
  </si>
  <si>
    <t>ALQUILERES</t>
  </si>
  <si>
    <t>E-10103</t>
  </si>
  <si>
    <t>ALQ. EQ. DE COMPUTO</t>
  </si>
  <si>
    <t>ALQUILER DE EQUIPO DE COMPUTO</t>
  </si>
  <si>
    <t>10103</t>
  </si>
  <si>
    <t>E-10201</t>
  </si>
  <si>
    <t>SERV.AGUA Y ALCANT.</t>
  </si>
  <si>
    <t>SERVICIO DE AGUA Y ALCANTARILLADO</t>
  </si>
  <si>
    <t>10201</t>
  </si>
  <si>
    <t>SERVICIOS BASICOS</t>
  </si>
  <si>
    <t>E-10202</t>
  </si>
  <si>
    <t>SERV ENERGÍA ELÉCT</t>
  </si>
  <si>
    <t>SERVICIO DE ENERGIA ELECTRICA</t>
  </si>
  <si>
    <t>10202</t>
  </si>
  <si>
    <t>E-10203</t>
  </si>
  <si>
    <t>SERVICIO DE CORREO</t>
  </si>
  <si>
    <t>10203</t>
  </si>
  <si>
    <t>E-10204</t>
  </si>
  <si>
    <t>SERV.TELECOMUNIC.</t>
  </si>
  <si>
    <t>SERVICIO DE TELECOMUNICACIONES</t>
  </si>
  <si>
    <t>10204</t>
  </si>
  <si>
    <t>E-10299</t>
  </si>
  <si>
    <t>OTROS SERV.BÁSICOS</t>
  </si>
  <si>
    <t>OTROS SERVICIOS BASICOS</t>
  </si>
  <si>
    <t>10299</t>
  </si>
  <si>
    <t>E-10301</t>
  </si>
  <si>
    <t>INFORMACIÓN</t>
  </si>
  <si>
    <t>INFORMACION</t>
  </si>
  <si>
    <t>10301</t>
  </si>
  <si>
    <t>SERVICIOS COMERCIALES Y FINANCIEROS</t>
  </si>
  <si>
    <t>E-10303</t>
  </si>
  <si>
    <t>IMP., ENCUAD Y OTROS</t>
  </si>
  <si>
    <t>IMPRESION, ENCUADERNACION Y OTROS</t>
  </si>
  <si>
    <t>10303</t>
  </si>
  <si>
    <t>E-10304</t>
  </si>
  <si>
    <t>TRANSPORTE DE BIENES</t>
  </si>
  <si>
    <t>10304</t>
  </si>
  <si>
    <t>E-10306</t>
  </si>
  <si>
    <t>COM G.P.S.FIN Y COM.</t>
  </si>
  <si>
    <t>COMIS. Y GASTOS POR SERV. FINANCIEROS Y</t>
  </si>
  <si>
    <t>10306</t>
  </si>
  <si>
    <t>COMERCIAL.</t>
  </si>
  <si>
    <t>E-10307</t>
  </si>
  <si>
    <t>SERV TRANSF.ELEC.INF</t>
  </si>
  <si>
    <t>SERVICIOS  DE TRANSFERENCIA ELECTRONICA DE</t>
  </si>
  <si>
    <t>10307</t>
  </si>
  <si>
    <t>INFORMA</t>
  </si>
  <si>
    <t>E-10406</t>
  </si>
  <si>
    <t>SERVICIOS GENERALES</t>
  </si>
  <si>
    <t>104</t>
  </si>
  <si>
    <t>10406</t>
  </si>
  <si>
    <t>SERVICIOS DE GESTION Y APOYO</t>
  </si>
  <si>
    <t>E-10499</t>
  </si>
  <si>
    <t>OTROS SERV.GEST.APOY</t>
  </si>
  <si>
    <t>OTROS SERVICIOS DE GESTION Y APOYO</t>
  </si>
  <si>
    <t>10499</t>
  </si>
  <si>
    <t>E-10501</t>
  </si>
  <si>
    <t>TRANSP.DENT.DEL PAÍS</t>
  </si>
  <si>
    <t>TRANSPORTE DENTRO DEL PAIS</t>
  </si>
  <si>
    <t>105</t>
  </si>
  <si>
    <t>10501</t>
  </si>
  <si>
    <t>GASTOS DE VIAJE Y DE TRANSPORTE</t>
  </si>
  <si>
    <t>E-10502</t>
  </si>
  <si>
    <t>VIÁTICOS DENTRO PAÍS</t>
  </si>
  <si>
    <t>VIATICOS DENTRO DEL PAIS</t>
  </si>
  <si>
    <t>10502</t>
  </si>
  <si>
    <t>E-10503</t>
  </si>
  <si>
    <t>TRANSPORTE EN EL EXT</t>
  </si>
  <si>
    <t>TRANSPORTE EN EL EXTERIOR</t>
  </si>
  <si>
    <t>10503</t>
  </si>
  <si>
    <t>E-10504</t>
  </si>
  <si>
    <t>VIÁTICOS EN EXTERIOR</t>
  </si>
  <si>
    <t>VIATICOS EN EL EXTERIOR</t>
  </si>
  <si>
    <t>10504</t>
  </si>
  <si>
    <t>E-10601</t>
  </si>
  <si>
    <t>SEGUROS</t>
  </si>
  <si>
    <t>106</t>
  </si>
  <si>
    <t>10601</t>
  </si>
  <si>
    <t>SEGUROS, REASEGUROS Y OTRAS OBLIGACIONES</t>
  </si>
  <si>
    <t>E-10701</t>
  </si>
  <si>
    <t>ACTIV. CAPACITACIÓN</t>
  </si>
  <si>
    <t>ACTIVIDADES DE CAPACITACION</t>
  </si>
  <si>
    <t>107</t>
  </si>
  <si>
    <t>10701</t>
  </si>
  <si>
    <t>CAPACITACION Y PROTOCOLO</t>
  </si>
  <si>
    <t>E-10702</t>
  </si>
  <si>
    <t>ACTIV.PROTOCOL Y SOC</t>
  </si>
  <si>
    <t>ACTIVIDADES PROTOCOLARIAS Y SOCIALES</t>
  </si>
  <si>
    <t>10702</t>
  </si>
  <si>
    <t>E-10801</t>
  </si>
  <si>
    <t>MANT.EDIF.,LOC.YTERR</t>
  </si>
  <si>
    <t>MANTENIMIENTO DE EDIFICIOS, LOCALES Y TERRENOS</t>
  </si>
  <si>
    <t>108</t>
  </si>
  <si>
    <t>10801</t>
  </si>
  <si>
    <t>MANTENIMIENTO Y REPARACION</t>
  </si>
  <si>
    <t>E-10804</t>
  </si>
  <si>
    <t>MANT.Y REP.M.EQ.PROD</t>
  </si>
  <si>
    <t>MANT. Y REPARACION DE MAQUINARIA Y EQUIPO DE</t>
  </si>
  <si>
    <t>10804</t>
  </si>
  <si>
    <t>PROD.</t>
  </si>
  <si>
    <t>E-10805</t>
  </si>
  <si>
    <t>MANT.Y REP.EQ.TRANSP</t>
  </si>
  <si>
    <t>MANT. Y REPARACION DE EQUIPO DE TRANSPORTE</t>
  </si>
  <si>
    <t>10805</t>
  </si>
  <si>
    <t>E-10806</t>
  </si>
  <si>
    <t>MANT.Y REP.EQ.COMUNI</t>
  </si>
  <si>
    <t>MANT. Y REPARACION DE EQUIPO DE COMUNICAC.</t>
  </si>
  <si>
    <t>10806</t>
  </si>
  <si>
    <t>E-10807</t>
  </si>
  <si>
    <t>MANT.Y REP.EQ.MOB.OF</t>
  </si>
  <si>
    <t>MANT. Y REPARACION DE EQUIPO Y MOBILIARIO DE</t>
  </si>
  <si>
    <t>10807</t>
  </si>
  <si>
    <t>OFIC.</t>
  </si>
  <si>
    <t>E-10808</t>
  </si>
  <si>
    <t>MANT.YREP.EQ.C.S.INF</t>
  </si>
  <si>
    <t>MANT. Y REP. DE EQUIPO DE COMPUTO Y  SIST. DE</t>
  </si>
  <si>
    <t>10808</t>
  </si>
  <si>
    <t>INF.</t>
  </si>
  <si>
    <t>E-10899</t>
  </si>
  <si>
    <t>MANT.Y REP.OTROS EQ.</t>
  </si>
  <si>
    <t>MANTENIMIENTO Y REPARACION DE OTROS EQUIPOS</t>
  </si>
  <si>
    <t>10899</t>
  </si>
  <si>
    <t>E-19902</t>
  </si>
  <si>
    <t>INT. MORAT. Y MULTAS</t>
  </si>
  <si>
    <t>INTERESES MORATORIOS Y MULTAS</t>
  </si>
  <si>
    <t>199</t>
  </si>
  <si>
    <t>19902</t>
  </si>
  <si>
    <t>SERVICIOS DIVERSOS</t>
  </si>
  <si>
    <t>E-19905</t>
  </si>
  <si>
    <t>DEDUCIBLES</t>
  </si>
  <si>
    <t>19905</t>
  </si>
  <si>
    <t>E-19999</t>
  </si>
  <si>
    <t>OTRO SERV.NO ESPECIF</t>
  </si>
  <si>
    <t>OTROS SERVICIOS NO ESPECIFICADOS</t>
  </si>
  <si>
    <t>19999</t>
  </si>
  <si>
    <t>E-20101</t>
  </si>
  <si>
    <t>COMB Y LUBRICANTES</t>
  </si>
  <si>
    <t>COMBUSTIBLES Y LUBRICANTES</t>
  </si>
  <si>
    <t>2</t>
  </si>
  <si>
    <t>20101</t>
  </si>
  <si>
    <t>2-MATERIALES Y SUMINISTROS</t>
  </si>
  <si>
    <t>PRODUCTOS QUIMICOS Y CONEXOS</t>
  </si>
  <si>
    <t>E-20102</t>
  </si>
  <si>
    <t>PROD FARMAC Y MEDIC.</t>
  </si>
  <si>
    <t>PRODUCTOS FARMACEUTICOS Y MEDICINALES</t>
  </si>
  <si>
    <t>20102</t>
  </si>
  <si>
    <t>E-20104</t>
  </si>
  <si>
    <t>TINTAS, PINT.Y DILUY</t>
  </si>
  <si>
    <t>TINTAS, PINTURAS Y DILUYENTES</t>
  </si>
  <si>
    <t>20104</t>
  </si>
  <si>
    <t>E-20203</t>
  </si>
  <si>
    <t>ALIMENTOS Y BEBIDAS</t>
  </si>
  <si>
    <t>20203</t>
  </si>
  <si>
    <t>ALIMENTOS Y PRODUCTOS AGROPECUARIOS</t>
  </si>
  <si>
    <t>E-20301</t>
  </si>
  <si>
    <t>MATERIALES YPROD MET</t>
  </si>
  <si>
    <t>MATERIALES Y PRODUCTOS METALICOS</t>
  </si>
  <si>
    <t>20301</t>
  </si>
  <si>
    <t>MATERIALES Y PROD DE USO EN LA CONSTRUC Y MANT.</t>
  </si>
  <si>
    <t>E-20304</t>
  </si>
  <si>
    <t>MAT.YPROD.ELÉC,TEL.C</t>
  </si>
  <si>
    <t>MAT. Y PROD. ELECTRICOS, TELEFONICOS Y DE COMPUTO</t>
  </si>
  <si>
    <t>20304</t>
  </si>
  <si>
    <t>E-20401</t>
  </si>
  <si>
    <t>HERRAM.E INSTRUMENTO</t>
  </si>
  <si>
    <t>HERRAMIENTAS E INSTRUMENTOS</t>
  </si>
  <si>
    <t>20401</t>
  </si>
  <si>
    <t>HERRAMIENTAS, REPUESTOS Y ACCESORIOS</t>
  </si>
  <si>
    <t>E-20402</t>
  </si>
  <si>
    <t>REP.Y ACCESORIOS</t>
  </si>
  <si>
    <t>REPUESTOS Y ACCESORIOS</t>
  </si>
  <si>
    <t>20402</t>
  </si>
  <si>
    <t>E-29901</t>
  </si>
  <si>
    <t>ÚT.Y MAT.OF.Y COMP.</t>
  </si>
  <si>
    <t>UTILES Y MATERIALES DE OFICINA Y COMPUTO</t>
  </si>
  <si>
    <t>299</t>
  </si>
  <si>
    <t>29901</t>
  </si>
  <si>
    <t>UTILES, MATERIALES Y SUMINISTROS DIVERSOS</t>
  </si>
  <si>
    <t>E-29902</t>
  </si>
  <si>
    <t>UT.Y MAT.MÉD,H.Y INV</t>
  </si>
  <si>
    <t>UTILES Y MATERIALES MEDICO, HOSPITALARIO Y DE</t>
  </si>
  <si>
    <t>29902</t>
  </si>
  <si>
    <t>INV.</t>
  </si>
  <si>
    <t>E-29903</t>
  </si>
  <si>
    <t>PROD.PAPEL,CART.EIMP</t>
  </si>
  <si>
    <t>PRODUCTOS DE PAPEL, CARTON E IMPRESOS</t>
  </si>
  <si>
    <t>29903</t>
  </si>
  <si>
    <t>E-29905</t>
  </si>
  <si>
    <t>ÚTILES Y MATER.LIMP</t>
  </si>
  <si>
    <t>UTILES Y MATERIALES DE LIMPIEZA</t>
  </si>
  <si>
    <t>29905</t>
  </si>
  <si>
    <t>E-29906</t>
  </si>
  <si>
    <t>ÚTILES YMAT.RESG.SEG</t>
  </si>
  <si>
    <t>UTILES Y MATERIALES DE RESGUARDO Y SEGURIDAD</t>
  </si>
  <si>
    <t>29906</t>
  </si>
  <si>
    <t>E-29907</t>
  </si>
  <si>
    <t>ÚTILES YMAT.COC.YCOM</t>
  </si>
  <si>
    <t>UTILES Y MATERIALES DE COCINA Y COMEDOR</t>
  </si>
  <si>
    <t>29907</t>
  </si>
  <si>
    <t>E-29999</t>
  </si>
  <si>
    <t>OTR.UT,MAT Y SUM.DIV</t>
  </si>
  <si>
    <t>OTROS UTILES, MATERIALES Y SUMINISTROS DIVERSOS</t>
  </si>
  <si>
    <t>29999</t>
  </si>
  <si>
    <t>E-50103</t>
  </si>
  <si>
    <t>2210</t>
  </si>
  <si>
    <t>EQ. DE COMUNICACIÓN</t>
  </si>
  <si>
    <t>EQUIPO DE COMUNICACION</t>
  </si>
  <si>
    <t>5</t>
  </si>
  <si>
    <t>501</t>
  </si>
  <si>
    <t>50103</t>
  </si>
  <si>
    <t>5-BIENES DURADEROS</t>
  </si>
  <si>
    <t>MAQUINARIA, EQUIPO Y MOBILIARIO</t>
  </si>
  <si>
    <t>E-50104</t>
  </si>
  <si>
    <t>EQUIPO Y MOB. OFIC.</t>
  </si>
  <si>
    <t>EQUIPO Y MOBILIARIO DE OFICINA</t>
  </si>
  <si>
    <t>50104</t>
  </si>
  <si>
    <t>E-50105</t>
  </si>
  <si>
    <t>EQUIPO DE CÓMPUTO</t>
  </si>
  <si>
    <t>EQUIPO Y PROGRAMAS DE COMPUTO</t>
  </si>
  <si>
    <t>50105</t>
  </si>
  <si>
    <t>E-50106</t>
  </si>
  <si>
    <t>EQ.SANIT, LAB. E INV</t>
  </si>
  <si>
    <t>EQUIPO SANITARIO, DE LABORATORIO E INVESTIGACION</t>
  </si>
  <si>
    <t>50106</t>
  </si>
  <si>
    <t>E-50199</t>
  </si>
  <si>
    <t>MAQ,EQ Y MOV.DIVERSO</t>
  </si>
  <si>
    <t>MAQUINARIA, EQUIPO Y MOBILIARIO DIVERSO</t>
  </si>
  <si>
    <t>50199</t>
  </si>
  <si>
    <t>E-59903</t>
  </si>
  <si>
    <t>2240</t>
  </si>
  <si>
    <t>BIENES INTANGIBLES</t>
  </si>
  <si>
    <t>599</t>
  </si>
  <si>
    <t>59903</t>
  </si>
  <si>
    <t>BIENES DURADEROS DIVERSOS</t>
  </si>
  <si>
    <t>E6010220316900</t>
  </si>
  <si>
    <t>1310</t>
  </si>
  <si>
    <t>INTA</t>
  </si>
  <si>
    <t>INSTITUTO NACIONAL DE INNOVACION TECNOLOGICA</t>
  </si>
  <si>
    <t>6</t>
  </si>
  <si>
    <t>601</t>
  </si>
  <si>
    <t>60102</t>
  </si>
  <si>
    <t>AGROPECUARIA (INTA). (PARA CUBRIR EL GASTO</t>
  </si>
  <si>
    <t>OPERATIVO Y ATENDER LO DISPUESTO EN LA LEY</t>
  </si>
  <si>
    <t>6-TRANSFERENCIAS CORRIENTES</t>
  </si>
  <si>
    <t>TRANSFERENCIAS CORRIENTES AL SECTOR PUBLICO</t>
  </si>
  <si>
    <t>TRANSFERENCIAS CORRIENTES A ORGANOS DESCONCENTRADO</t>
  </si>
  <si>
    <t>E6010220516900</t>
  </si>
  <si>
    <t>SERV.N.AL SALUD ANIM</t>
  </si>
  <si>
    <t>SERVICIO NACIONAL DE SALUD ANIMAL (SENASA).</t>
  </si>
  <si>
    <t>(PARA CUBRIR GASTOS POR CONCEPTO DE SALARIOS,</t>
  </si>
  <si>
    <t>INCLUYE ¢60,4 MILLONES DE RECURSOS PROVENIENTES</t>
  </si>
  <si>
    <t>E6010221016900</t>
  </si>
  <si>
    <t>AGROPECUARIA (INTA). (RECURSOS PARA CUBRIR GASTOS</t>
  </si>
  <si>
    <t>DE VIATICOS, TRANSPORTE, COMBUSTIBLE Y</t>
  </si>
  <si>
    <t>E6010228016900</t>
  </si>
  <si>
    <t>CONSEJO N.AL CLUBES</t>
  </si>
  <si>
    <t>CONSEJO NACIONAL DE CLUBES 4-S.</t>
  </si>
  <si>
    <t>(PARA CUBRIR PROYECTOS PRODUCTIVOS DE JOVENES Y</t>
  </si>
  <si>
    <t>MUJERES RURALES EN COSTA RICA. SEGUN LEY NO.2680,</t>
  </si>
  <si>
    <t>E6010320016900</t>
  </si>
  <si>
    <t>CCSS CONT.EST S.PENS</t>
  </si>
  <si>
    <t>CCSS CONTRIBUCION ESTATAL SEGURO PENSIONES</t>
  </si>
  <si>
    <t>60103</t>
  </si>
  <si>
    <t>(CONTRIBUCION ESTATAL AL SEGURO DE PENSIONES,</t>
  </si>
  <si>
    <t>TRANSF. CORRIENTES A INS. DESCENTRALIZADAS NO EMP.</t>
  </si>
  <si>
    <t>E6010320216900</t>
  </si>
  <si>
    <t>CCSS CONT.EST S.SALU</t>
  </si>
  <si>
    <t>CCSS CONTRIBUCION ESTATAL SEGURO SALUD</t>
  </si>
  <si>
    <t>(CONTRIBUCION ESTATAL AL SEGURO DE SALUD, SEGUN</t>
  </si>
  <si>
    <t>E6010320316900</t>
  </si>
  <si>
    <t>PROG.INTEGRAL MERCAD</t>
  </si>
  <si>
    <t>PROGRAMA INTEGRAL DE MERCADEO AGROPECUARIO</t>
  </si>
  <si>
    <t>(PIMA). (RECURSOS PARA SALARIOS Y GASTO OPERATIVO</t>
  </si>
  <si>
    <t>PARA OPERACION DEL PROYECTO DEL MERCADO REGIONAL</t>
  </si>
  <si>
    <t>E6010320916900</t>
  </si>
  <si>
    <t>2182</t>
  </si>
  <si>
    <t>UCR  - SEDE REG.LIMO</t>
  </si>
  <si>
    <t>UNIVERSIDAD DE COSTA RICA - SEDE REGIONAL LIMON</t>
  </si>
  <si>
    <t>(UCR). (PARA FOMENTAR LA INVESTIGACION Y EL</t>
  </si>
  <si>
    <t>DESARROLLO AGROINDUSTRIAL DEL EXCEDENTE BANANERO</t>
  </si>
  <si>
    <t>E6010322516900</t>
  </si>
  <si>
    <t>2123</t>
  </si>
  <si>
    <t>INCOPESCA</t>
  </si>
  <si>
    <t>INSTITUTO COSTARRICENSE DE PESCA Y ACUICULTURA</t>
  </si>
  <si>
    <t>225</t>
  </si>
  <si>
    <t>(INCOPESCA). (PARA CUBRIR GASTOS DE OPERACION,</t>
  </si>
  <si>
    <t>SEGUN LEY NO.7384 "LEY DE CREACION DEL INSTITUTO</t>
  </si>
  <si>
    <t>E6010322816900</t>
  </si>
  <si>
    <t>SENARA</t>
  </si>
  <si>
    <t>SERVICIO NACIONAL DE AGUAS SUBTERRANEAS, RIEGO Y</t>
  </si>
  <si>
    <t>228</t>
  </si>
  <si>
    <t>AVENAMIENTO (SENARA). (PARA CUBRIR GASTOS DE</t>
  </si>
  <si>
    <t>OPERACION, SE INCLUYEN ¢147,0 MILLONES PARA EL</t>
  </si>
  <si>
    <t>E6010322916900</t>
  </si>
  <si>
    <t>OFICINA N.AL SEMILLA</t>
  </si>
  <si>
    <t>OFICINA NACIONAL DE SEMILLAS (ONS).</t>
  </si>
  <si>
    <t>229</t>
  </si>
  <si>
    <t>(RECURSOS INCORPORADOS PARA CUBRIR GASTO</t>
  </si>
  <si>
    <t>OPERATIVO Y BRINDAR APOYO INSTITUCIONAL, EN</t>
  </si>
  <si>
    <t>E-60301</t>
  </si>
  <si>
    <t>1320</t>
  </si>
  <si>
    <t>PRESTACIONES LEGALES</t>
  </si>
  <si>
    <t>603</t>
  </si>
  <si>
    <t>60301</t>
  </si>
  <si>
    <t>PRESTACIONES</t>
  </si>
  <si>
    <t>E-60399</t>
  </si>
  <si>
    <t>OTRAS PRESTACIONES</t>
  </si>
  <si>
    <t>60399</t>
  </si>
  <si>
    <t>E-60601</t>
  </si>
  <si>
    <t>INDEMNIZACIONES</t>
  </si>
  <si>
    <t>606</t>
  </si>
  <si>
    <t>60601</t>
  </si>
  <si>
    <t>OTRAS TRANSFERENCIAS CORRIENTES AL SECTOR PRIVADO</t>
  </si>
  <si>
    <t>E6070133516900</t>
  </si>
  <si>
    <t>1330</t>
  </si>
  <si>
    <t>ORG.NACIONES UNIDAS</t>
  </si>
  <si>
    <t>ORGANIZACION DE LAS NACIONES UNIDAS PARA LA</t>
  </si>
  <si>
    <t>607</t>
  </si>
  <si>
    <t>60701</t>
  </si>
  <si>
    <t>335</t>
  </si>
  <si>
    <t>AGRICULTURA Y LA ALIMENTACION (FAO). (CUOTA</t>
  </si>
  <si>
    <t>ORDINARIA ANUAL, SEGUN LEY NO.6546 "ACUERDO CON</t>
  </si>
  <si>
    <t>TRANSFERENCIAS CORRIENTES AL SECTOR EXTERNO</t>
  </si>
  <si>
    <t>TRANSF. CORRIENTES A ORGANISMOS INTERNACIONALES</t>
  </si>
  <si>
    <t>E6070140016900</t>
  </si>
  <si>
    <t>C.AGRO.TROP.INV.ENSE</t>
  </si>
  <si>
    <t>CENTRO AGRONOMICO TROPICAL DE INVESTIGACION Y</t>
  </si>
  <si>
    <t>400</t>
  </si>
  <si>
    <t>ENSEÑANZA (CATIE). (CUOTA ORDINARIA ANUAL, SEGUN</t>
  </si>
  <si>
    <t>LEY NO.8028 "REFORMA INTEGRAL AL CONTRATO</t>
  </si>
  <si>
    <t>E6070142016900</t>
  </si>
  <si>
    <t>CONSEJO AGROPECUARIO</t>
  </si>
  <si>
    <t>CONSEJO AGROPECUARIO CENTROAMERICANO (CAC).</t>
  </si>
  <si>
    <t>420</t>
  </si>
  <si>
    <t>(CUOTA ORDINARIA ANUAL, SEGUN ACUERDO DE</t>
  </si>
  <si>
    <t>COOPERACION TECNICA DEL 13/11/2003, INCLUYE</t>
  </si>
  <si>
    <t>E6070147816900</t>
  </si>
  <si>
    <t>INST.INTERAMERICANO</t>
  </si>
  <si>
    <t>INSTITUTO INTERAMERICANO DE COOPERACION PARA LA</t>
  </si>
  <si>
    <t>478</t>
  </si>
  <si>
    <t>AGRICULTURA (IICA). (CUOTA ORDINARIA ANUAL. LEY</t>
  </si>
  <si>
    <t>NO.6459 "CONVENCION SOBRE EL INSTITUTO</t>
  </si>
  <si>
    <t>E6070148016900</t>
  </si>
  <si>
    <t>ORG.INTERN.CACAO (IC</t>
  </si>
  <si>
    <t>ORGANIZACION INTERNACIONAL DEL CACAO (ICCO).</t>
  </si>
  <si>
    <t>480</t>
  </si>
  <si>
    <t>(CUOTA ORDINARIA SEGUN DECRETO LEGISLATIVO</t>
  </si>
  <si>
    <t>NO.9359 "CONVENIO INTERNACIONAL DEL CACAO" DEL</t>
  </si>
  <si>
    <t>E7010220016900</t>
  </si>
  <si>
    <t>2310</t>
  </si>
  <si>
    <t>SERV.FITOSANITARIO E</t>
  </si>
  <si>
    <t>SERVICIO FITOSANITARIO DEL ESTADO (SFE).</t>
  </si>
  <si>
    <t>7</t>
  </si>
  <si>
    <t>701</t>
  </si>
  <si>
    <t>70102</t>
  </si>
  <si>
    <t>(RECURSOS PROVENIENTES DEL IMPUESTO DE SALIDA</t>
  </si>
  <si>
    <t>POR PUESTOS FRONTERIZOS TERRESTRES, DESTINADOS</t>
  </si>
  <si>
    <t>7-TRANSFERENCIAS DE CAPITAL</t>
  </si>
  <si>
    <t>TRANSFERENCIAS DE CAPITAL AL SECTOR PUBLICO</t>
  </si>
  <si>
    <t>TRANSF. DE CAPITAL A ORGANOS DESCONCENTRADOS</t>
  </si>
  <si>
    <t>E7010320116900</t>
  </si>
  <si>
    <t>513</t>
  </si>
  <si>
    <t>70103</t>
  </si>
  <si>
    <t>(PIMA). (APROBACION DEL CONTRATO DE PRESTAMO</t>
  </si>
  <si>
    <t>NO.2157 SUSCRITO EL 23/07/2015 POR LA REPUBLICA</t>
  </si>
  <si>
    <t>TRANSF. DE CAPITAL A INS. DESCENTRALIZADAS NO EMP.</t>
  </si>
  <si>
    <t>EXTERNOS</t>
  </si>
  <si>
    <t>513-Crédito BCIE-2157 Ley 9327 Proy.Merc</t>
  </si>
  <si>
    <t>E7010322816900</t>
  </si>
  <si>
    <t>454</t>
  </si>
  <si>
    <t>SERVICIO NACIONAL DE AGUAS SUBTERRÁNEAS RIEGO Y AV</t>
  </si>
  <si>
    <t>ENAMIENTO (SENARA). (CONTRATO DE PRÉSTAMO BCIE-No.</t>
  </si>
  <si>
    <t>2198, PARA CUBRIR LOS GASTOS DE CAPITAL, DEL PROYE</t>
  </si>
  <si>
    <t>454-Crédito BCIE 2198 Programa de Alcant</t>
  </si>
  <si>
    <t>E7010328016900</t>
  </si>
  <si>
    <t>AVENAMIENTO (SENARA).</t>
  </si>
  <si>
    <t>453</t>
  </si>
  <si>
    <t>453-C_BCIE 1709 PROG.GESTIÓN INT REC HID</t>
  </si>
  <si>
    <t>E7030130016900</t>
  </si>
  <si>
    <t>2320</t>
  </si>
  <si>
    <t>FEDERACION REG.CENTR</t>
  </si>
  <si>
    <t>FEDERACION REGIONAL DE CENTROS AGRICOLAS</t>
  </si>
  <si>
    <t>703</t>
  </si>
  <si>
    <t>70301</t>
  </si>
  <si>
    <t>300</t>
  </si>
  <si>
    <t>CANTONALES DEL PACIFICO SUR. (PARA FOMENTAR LA</t>
  </si>
  <si>
    <t>INVESTIGACION Y EL DESARROLLO AGROINDUSTRIAL DEL</t>
  </si>
  <si>
    <t>TRANSF. DE C.TAL A ENTID. PRIV. SIN FINES DE LUCRO</t>
  </si>
  <si>
    <t>TRANSFERENCIAS DE CAPITAL A ASOCIACIONES</t>
  </si>
  <si>
    <t>E7030131016900</t>
  </si>
  <si>
    <t>310</t>
  </si>
  <si>
    <t>CANTONALES HUETAR ATLANTICA. (PARA FOMENTAR LA</t>
  </si>
  <si>
    <t>20717000</t>
  </si>
  <si>
    <t>E0040120017000</t>
  </si>
  <si>
    <t>E0040520017000</t>
  </si>
  <si>
    <t>E0050120017000</t>
  </si>
  <si>
    <t>E0050220017000</t>
  </si>
  <si>
    <t>E0050320017000</t>
  </si>
  <si>
    <t>E0050520017000</t>
  </si>
  <si>
    <t>(APORTE PATRONAL DEL 5.5% SEGUN LEY DE</t>
  </si>
  <si>
    <t>E6010320017000</t>
  </si>
  <si>
    <t>E6010320217000</t>
  </si>
  <si>
    <t>20717500</t>
  </si>
  <si>
    <t>E0040120017500</t>
  </si>
  <si>
    <t>E0040520017500</t>
  </si>
  <si>
    <t>E0050120017500</t>
  </si>
  <si>
    <t>E0050220017500</t>
  </si>
  <si>
    <t>E0050320017500</t>
  </si>
  <si>
    <t>E0050520017500</t>
  </si>
  <si>
    <t>MINISTERIO DE AGRICULTURA Y GANADERIA (ASEMAG).</t>
  </si>
  <si>
    <t>E-20199</t>
  </si>
  <si>
    <t>OTR.PROD.QUÍM YCONEX</t>
  </si>
  <si>
    <t>OTROS PRODUCTOS QUIMICOS Y CONEXOS</t>
  </si>
  <si>
    <t>20199</t>
  </si>
  <si>
    <t>E-20306</t>
  </si>
  <si>
    <t>MAT. Y PROD PLÁSTICO</t>
  </si>
  <si>
    <t>MATERIALES Y PRODUCTOS DE PLASTICO</t>
  </si>
  <si>
    <t>20306</t>
  </si>
  <si>
    <t>E-20399</t>
  </si>
  <si>
    <t>OTR.MAT.YP.USO CONST</t>
  </si>
  <si>
    <t>OTROS MAT. Y PROD.DE USO EN LA CONSTRU. Y</t>
  </si>
  <si>
    <t>20399</t>
  </si>
  <si>
    <t>MANTENIM</t>
  </si>
  <si>
    <t>E-29904</t>
  </si>
  <si>
    <t>TEXTILES Y VESTUARIO</t>
  </si>
  <si>
    <t>29904</t>
  </si>
  <si>
    <t>E6010320017500</t>
  </si>
  <si>
    <t>E6010320217500</t>
  </si>
  <si>
    <t>E6040220017500</t>
  </si>
  <si>
    <t>FITTACORI</t>
  </si>
  <si>
    <t>FUNDACIÓN PARA EL FOMENTO Y PROMOCIÓN DE LA INVEST</t>
  </si>
  <si>
    <t>604</t>
  </si>
  <si>
    <t>60402</t>
  </si>
  <si>
    <t>IGACIÓN Y TRANSFERENCIA DE TECNOLOGÍA AGROPECUARIA</t>
  </si>
  <si>
    <t>(FITTACORI) (RECURSOS DONADOS POR LA COOPERACIÓN</t>
  </si>
  <si>
    <t>TRANSF. C.TES A ENTIDADES PRIV. SIN FINES DE LUCRO</t>
  </si>
  <si>
    <t>TRANSFERENCIAS CORRIENTES A FUNDACIONES</t>
  </si>
  <si>
    <t>E7020120017500</t>
  </si>
  <si>
    <t>TRANSF.C.TAL A PERSO</t>
  </si>
  <si>
    <t>TRANSFERENCIAS DE CAPITAL A PERSONAS.</t>
  </si>
  <si>
    <t>702</t>
  </si>
  <si>
    <t>70201</t>
  </si>
  <si>
    <t>(FONDOS PARA RECONOCIMIENTOS DE BENEFICIOS</t>
  </si>
  <si>
    <t>AMBIENTALES EN EL MARCO DE LAS PRIORIDADES</t>
  </si>
  <si>
    <t>TRANSFERENCIAS DE CAPITAL A PERSONAS</t>
  </si>
  <si>
    <t>E7020120117500</t>
  </si>
  <si>
    <t>(FONDOS PARA EL RECONOCIMIENTO DE BENEFICIOS POR</t>
  </si>
  <si>
    <t>BUENAS PRACTICAS AGRICOLAS Y PECUARIAS.</t>
  </si>
  <si>
    <t>E7030224017500</t>
  </si>
  <si>
    <t>70302</t>
  </si>
  <si>
    <t>240</t>
  </si>
  <si>
    <t>TRANSFERENCIAS DE CAPITAL A FUNDACIONES</t>
  </si>
  <si>
    <t>E7030224117500</t>
  </si>
  <si>
    <t>FUND.FOMENTO PROMOCI</t>
  </si>
  <si>
    <t>FUNDACION PARA EL FOMENTO Y PROMOCION DE LA</t>
  </si>
  <si>
    <t>241</t>
  </si>
  <si>
    <t>INVESTIGACION Y TRANSFERENCIA DE TECNOLOGIA</t>
  </si>
  <si>
    <t>AGROPECUARIA (FITTACORI). (PARA LA EJECUCION DE</t>
  </si>
  <si>
    <t>E7030251017500</t>
  </si>
  <si>
    <t>FUND.DES.ACADEMICO U</t>
  </si>
  <si>
    <t>FUNDACION PARA EL DESARROLLO ACADEMICO</t>
  </si>
  <si>
    <t>510</t>
  </si>
  <si>
    <t>UNIVERSIDAD NACIONAL (FUNDAUNA). (EQUIPAMIENTO</t>
  </si>
  <si>
    <t>DEL LABORATORIO DE PRODUCCION DE SEMILLAS DE LA</t>
  </si>
  <si>
    <t>Actividades Centrales</t>
  </si>
  <si>
    <t>Secretaría Ejec. Planif. Sectorial Agropecuaria (SEPSA)</t>
  </si>
  <si>
    <t>Dirección Nacional de Extensión Agropecuaria</t>
  </si>
  <si>
    <t>Servicios de formulación, seguimiento y evaluación de la Politica Sectorial Agropecuaria.</t>
  </si>
  <si>
    <t>No tiene producción cuantificable.</t>
  </si>
  <si>
    <t>Servicios de Extensión Agropecuaria a unidades productivas familiares</t>
  </si>
  <si>
    <t>Sistema con producción sostenible implementado</t>
  </si>
  <si>
    <t>Organización comercializando con valor agregado</t>
  </si>
  <si>
    <t xml:space="preserve">Sistema productivo orgánico y sostenible alcanzado </t>
  </si>
  <si>
    <t>Fincas ganaderas con modelo NAMA</t>
  </si>
  <si>
    <t>Reducción de emisiones de CO2 NAMA Ganadería</t>
  </si>
  <si>
    <t>Número de fincas ganaderas aplicando el modelo NAMA</t>
  </si>
  <si>
    <t>Reducción de emisiones de CO2 equivalente t/año aplicando el modelo NAMA Ganadería</t>
  </si>
  <si>
    <t>Número de sistema de producción con actividad agropecuaria, bajo el modelo de producción orgánica sostenible</t>
  </si>
  <si>
    <t>Número de sistema productivos usando tecnologías de producción sostenible</t>
  </si>
  <si>
    <t>Número de sistemas productivos con emprendimientos agroproductivos que tienen distinción, galardones o sellos de producción sostenible.</t>
  </si>
  <si>
    <t>Número de organizaciones comercializando con sellos ambientales y de calidad en mercados diferenciados</t>
  </si>
  <si>
    <t>Número de sistemas productivos con prácticas de prevención, mitigación y adaptación al cambio climático</t>
  </si>
  <si>
    <t>Número de organizaciones implementando proyectos agroproductivos de valor agregado para su fortalecimiento empresarial</t>
  </si>
  <si>
    <t xml:space="preserve">Número de organizaciones que ofrecen emprendimientos de valor agregado que se insertan en mercados
</t>
  </si>
  <si>
    <t>Las fuentes de información son las Agencias de Extensión Agropecuaria, las Direcciones Regionales y el coordinador del NAMA. Ganadería de la Dirección de Extensión Agropecuaria del MAG.</t>
  </si>
  <si>
    <t>Direcciones Regionales, organizaciones, instituciones del sector, las Agencias de Extensión Agropecuaria y el coordinador del Nama Ganadería de la Dirección de Extensión Agropecuaria del MAG. (Sistema de MRV. (Monitoreo, Reporte, Verificación).</t>
  </si>
  <si>
    <t>Agencias de Extensión Agropecuaria, las Direcciones Regionales, el Departamento de Producción Agroambiental, el Departamento de Producción Orgánica de la Dirección de Extensión Agropecuaria del MAG.</t>
  </si>
  <si>
    <t>Agencias de extensión agropecuaria y las regiones de desarrollo agropecuario del MAG.</t>
  </si>
  <si>
    <t>RECURSO EXTERNO</t>
  </si>
  <si>
    <t>TOTAL 169- ACTIVIDADES CENTRALES</t>
  </si>
  <si>
    <t xml:space="preserve">Programa 169 - Actividades Centrales </t>
  </si>
  <si>
    <t>Título 207 - Ministerio de Agricultura y Ganadería</t>
  </si>
  <si>
    <t>Programa 170 - Secretaría Ejecutiva de Planificación Sectorial Agropecuaria (SEPSA)</t>
  </si>
  <si>
    <t>TOTAL SEPSA</t>
  </si>
  <si>
    <t xml:space="preserve">RECURSO INTERNO </t>
  </si>
  <si>
    <t>TOTAL 175-DNEA</t>
  </si>
  <si>
    <t>Ministerio de Agricultura y Ganadería</t>
  </si>
  <si>
    <t>Cuadro 3</t>
  </si>
  <si>
    <t>Ejecución de las transferencias a órganos desconcentrados e instituciones descentralizadas</t>
  </si>
  <si>
    <t>(en millones de colones)</t>
  </si>
  <si>
    <t xml:space="preserve">Entidad </t>
  </si>
  <si>
    <r>
      <t xml:space="preserve">Saldo en caja única al 31/12/19 </t>
    </r>
    <r>
      <rPr>
        <b/>
        <vertAlign val="superscript"/>
        <sz val="7"/>
        <color rgb="FFFFFFFF"/>
        <rFont val="Arial"/>
        <family val="2"/>
      </rPr>
      <t>1/</t>
    </r>
  </si>
  <si>
    <t>Monto presupuestado 2020</t>
  </si>
  <si>
    <t>Monto transferido 2020</t>
  </si>
  <si>
    <t>Ejecución de la transferencia (en porcentaje)</t>
  </si>
  <si>
    <r>
      <t xml:space="preserve">Saldo en caja única al 31/12/20 </t>
    </r>
    <r>
      <rPr>
        <b/>
        <vertAlign val="superscript"/>
        <sz val="7"/>
        <color rgb="FFFFFFFF"/>
        <rFont val="Arial"/>
        <family val="2"/>
      </rPr>
      <t>1/</t>
    </r>
  </si>
  <si>
    <t>Acciones de dirección, coordinación y vigilancia realizadas</t>
  </si>
  <si>
    <t>Instituto Nacional de Innovación Tecnológica Agropecuaria (INTA)</t>
  </si>
  <si>
    <t>Servicio Nacional de Salud Animal (SENASA)</t>
  </si>
  <si>
    <t>Consejo Nacional de Clubes 4S (CONAC 4S)</t>
  </si>
  <si>
    <t>Universidad de Costa Rica - Sede Limón</t>
  </si>
  <si>
    <t>Instituto Costarricense de Pesca y Acuicultura (INCOPESCA)</t>
  </si>
  <si>
    <t xml:space="preserve">Servicio Nacional de Aguas Subterráneas, Riego y Avenamiento (SENARA) </t>
  </si>
  <si>
    <t>Oficina Nacional de Semillas (ONS)</t>
  </si>
  <si>
    <t>Programa Integral de Mercadeo Agropecuario (PIMA)</t>
  </si>
  <si>
    <t>1∕ El saldo se refiere al total de recursos con los que dispone la institución al cierre del período en referencia, independientemente del origen de los recursos.</t>
  </si>
  <si>
    <t>1) Emisión de flujo trimestral proyectado de egresos. 
2) Proyección de egresos mensuales y control de gastos. 
3) Transferencia de recursos propios a cuenta caja única para atender obligaciones de pago. 
4) Conciliación bancaria mensual y corroboración de saldo.
El saldo corresponde a recursos propios de la institución no derivados de  la transferencia corriente y que serán utilizados para el pago parcial de la primera quincena de enero 2021.</t>
  </si>
  <si>
    <t>la ejecución del presupuesto 2020, se llevo a cabo según lo indicado en la Ley N°9635 “Ley de Fortalecimiento de Finanzas Públicas”, en la que se establecía que para tal efecto se compararía que el gasto corriente ejecutado reportado en la liquidación presupuestaria del año 2020 no superara un crecimiento del 4,67% respecto al gasto ejecutado reportado en la liquidación presupuestaria del año 2019.</t>
  </si>
  <si>
    <t>1. Elaboración de un presupuesto extraordinario.
2. Trámites ante las autoridades competentes para obtener la aprobación del presupuesto.
3. Incorporación del presupuesto en el Sistema Integrado Financiero del PIMA.
4. Elaboración  de planes operativos y programación de tareas para la ejecución del presupuesto.
5. Elaboración de los informes trimestrales de ejecución de presupuesto ante las entidades competentes.
6. Elaboración y envío de los informes mensuales de la conciliación bancaria ante el departamento financiero del Ministerio de Agricultura y Ganadería, los cuales reflejan en el estado de la cuenta de bancos, se registran en la Contabilidad de la UEP, para efectos de poder garantizar la razonabilidad de los saldos.
7. El saldo que se muestra al 31 de diciembre de 2020 corresponde a un Superávit Específico, el cual se encuentra de momento sin asignación presupuestaria y es una decisión institucional la utilización de los mismos en el periodo 2021.                                                                                                              Además se tomaron acciones de acatamiento de las directrices emitidas por el Ministerio de Hacienda en cuanto a contensión del gasto y priorización de necesidades y gastos, haciendo que el gasto cumpliera a satisfacción con las prioridades que ya estaban establecidas que serían de pago obligatorio, sin afectar la ejecución delos proyectos.</t>
  </si>
  <si>
    <t xml:space="preserve">Acciones para el cumplimiento del presupuesto: 1. Informes trimestrales dirigidos a la Junta Directiva, Ministerio de Hacienda y Contraloría General de la República. 2. Informes mensuales de control y seguimiento dirigido a las Unidades Ejecutoras para su análisis. 3. Cierre Anual de la gestión institucional dirigido al jerarca. 4. Evaluación POI-Presupuesto Semestral y Anual dirigido al jerarca. 5. Conciliaciones bancarias. 6. Clasificación de ingresos y Egresos por fuente de financiamiento.
A. JUSTIFICACIÓN DE LOS SALDOS DE CAJA ÚNICA AL 31-12-2020.      </t>
  </si>
  <si>
    <t>Cuadro 2</t>
  </si>
  <si>
    <t>Factores y acciones correctivas para resultados inferiores a 90,0% de ejecución</t>
  </si>
  <si>
    <t>Nombre de la Partida</t>
  </si>
  <si>
    <r>
      <t xml:space="preserve">Nivel de ejecución al 30/06//2020 </t>
    </r>
    <r>
      <rPr>
        <b/>
        <vertAlign val="superscript"/>
        <sz val="7"/>
        <color rgb="FFFFFFFF"/>
        <rFont val="Arial"/>
        <family val="2"/>
      </rPr>
      <t>/1</t>
    </r>
  </si>
  <si>
    <r>
      <t xml:space="preserve">Nivel de ejecución al 31/12/2020 </t>
    </r>
    <r>
      <rPr>
        <b/>
        <vertAlign val="superscript"/>
        <sz val="8"/>
        <color rgb="FFFFFFFF"/>
        <rFont val="Arial"/>
        <family val="2"/>
      </rPr>
      <t>/2</t>
    </r>
  </si>
  <si>
    <t>Factores al 31/12/2020</t>
  </si>
  <si>
    <t>Acciones correctivas para mejorar el resultado de ejecución al 31/12/2020</t>
  </si>
  <si>
    <r>
      <t xml:space="preserve">Plazo de implementación </t>
    </r>
    <r>
      <rPr>
        <b/>
        <vertAlign val="superscript"/>
        <sz val="7"/>
        <color rgb="FFFFFFFF"/>
        <rFont val="Arial"/>
        <family val="2"/>
      </rPr>
      <t>/3</t>
    </r>
  </si>
  <si>
    <r>
      <t xml:space="preserve">Responsable </t>
    </r>
    <r>
      <rPr>
        <b/>
        <vertAlign val="superscript"/>
        <sz val="7"/>
        <color rgb="FFFFFFFF"/>
        <rFont val="Arial"/>
        <family val="2"/>
      </rPr>
      <t>/4</t>
    </r>
  </si>
  <si>
    <t xml:space="preserve">1/ Esta información se obtiene del informe semestral. </t>
  </si>
  <si>
    <t>2/ Esta información se obtiene del archivo Excel remitido por la DGPN, de la hoja “Liquidación”.</t>
  </si>
  <si>
    <t>3/ Indicar la fecha del 2021 en que iniciará la implementación de la acción correctiva, ejemplo: dd/mm/aaaa.</t>
  </si>
  <si>
    <r>
      <t xml:space="preserve">4/ </t>
    </r>
    <r>
      <rPr>
        <sz val="7"/>
        <color rgb="FF000000"/>
        <rFont val="Arial"/>
        <family val="2"/>
      </rPr>
      <t>Se refiere a la persona responsable directa de ejecutar la acción, no necesariamente debe ser el (la) director (a) del programa o subprograma.</t>
    </r>
  </si>
  <si>
    <t>Fuente: SIGAF / Unidad Ejecutora - Departamento Financiero</t>
  </si>
  <si>
    <t>Programa 169 - Actividades Centrales</t>
  </si>
  <si>
    <t>Transferencias de Capital</t>
  </si>
  <si>
    <t>1-4-5-6-7-10-11-12</t>
  </si>
  <si>
    <t>En cuanto al acatamiento de directrices internas y externas  que afectan la ejecución de presupuesto, el Departamento Financiero es un enlace en la coordinación con las diferentes oficinas para el cumplimiento de la normativa, por medio de la difusión de esta a todos los usuarios.la Unidad Ejecutora realizara coordinación con los diferentes enlaces de Departamentos.                   En cuanto al factor 7 que alude a las variaciones de precios, esto se da en la mayoría de los casos por las contrataciones que se realizan en moneda extranjera, por lo que la Unidad Ejecutora se apegará a las espeicificaciones de la Ley de Contratación Administrativa en cuanto a tipos de cambio que se deben aplicar en los procesos de contratación y que los diferenciales cambiarios sean los menos posibles, por otra parte, a raíz de los recortes de gasto que se dieron y el ahorro provocado por la implementación de teletrabajo (factor 10), provocó que existieran variones en la cantidad contenida en el plan de compras  haciendo que se la subejecución aumentara.                  Por último en el caso de Transferencias, la palicación de directrices se sigue realizando a lo largo del periodo además de la verificación de los requisitos previos al giro de recursos, con el fin de gestinar el giro de forma transparente.</t>
  </si>
  <si>
    <t>Desde el 01/01/2021 - hasta el 31/12/2021</t>
  </si>
  <si>
    <t>Departamento Financiero, Asistentes Administrativos, Unidad Ejecutora.</t>
  </si>
  <si>
    <t>Transferencias Corrientes</t>
  </si>
  <si>
    <t xml:space="preserve">En cuanto al acatamiento de directrices internas y externas  que afectan la ejecución de presupuesto, el Departamento Financiero es un enlace en la coordinación con las diferentes oficinas para el cumplimiento de la normativa, por medio de la difusión de esta a todos los usuarios.la Unidad Ejecutora realizara coordinación con los diferentes enlaces de Departamentos.       por otra parte, a raíz de los recortes de gasto que se dieron y el ahorro provocado por la implementación de teletrabajo (factor 10), provocó que existieran variaciones en la cantidad contenida en el plan de compras  haciendo que se la subejecución aumentara.                  </t>
  </si>
  <si>
    <t>1-4-5-6-10-11</t>
  </si>
  <si>
    <t>1-4-5-6-11</t>
  </si>
  <si>
    <t>Fuente: SIGAF / Unidad Ejecutora SEPSA - Departamento Financiero</t>
  </si>
  <si>
    <t>Programa 175 - Dirección Nacional de Extensión Agropecuaria</t>
  </si>
  <si>
    <t>En cuanto al acatamiento de directrices internas y externas  que afectan la ejecución de presupuesto, el Departamento Financiero es un enlace en la coordinación con las diferentes oficinas para el cumplimiento de la normativa, por medio de la difusión de esta a todos los usuarios.la Unidad Ejecutora realizara coordinación con los diferentes enlaces de Departamentos.                   En cuanto al factor 7 que alude a las variaciones de precios, esto se da en la mayoría de los casos por las contrataciones que se realizan en moneda extranjera, por lo que la Unidad Ejecutora se apegará a las espeicificaciones de la Ley de Contratación Administrativa en cuanto a tipos de cambio que se deben aplicar en los procesos de contratación y que los diferenciales cambiarios sean los menos posibles, por otra parte, a raíz de los recortes de gasto que se dieron y el ahorro provocado por la implementación de teletrabajo (factor 10), provocó que existieran variones en la cantidad contenida en el plan de compras  haciendo que se la subejecución aumentara.                  Por último en el caso de Transferencias, la palicación de directrices se sigue realizando a lo largo del periodo además de la verificación de los requisitos previos al giro de recursos, con el fin de gesti0nar el giro de forma transparente.</t>
  </si>
  <si>
    <t>Porgrama 175 - Dirección Nacional de Extensión Agropecuaria</t>
  </si>
  <si>
    <t>Durante el año 2019 se recibió puntualmente  la totalidad del aporte programado, el cual fue gastado y permitió alcanzar el objetivo de complementar el apoyo al cumplimiento de la Ley 6289 (Ley que creó a la Oficina Nacional de Semillas)  y atención a las Leyes 8631 (Ley para la Protección de las Obtenciones Vegetales) y Ley 8539 (Tratado Internacional de Recursos Fitogenéticos para la Alimentación y la Agricultura). No se generó superávit ni existieron saldos en caja al 31 de diciembre del año 2019.</t>
  </si>
  <si>
    <t xml:space="preserve">Se publica el plan de compras  y se remite por correo electrónico a los jefes de departamento , se respetan los plazos de contratación administrativa, se da seguimiento desde la Dirección  Administrativa a la Proveeduría, seguimiento semanal, los supervisores de contrato dan seguimiento  constante a todas las contrataciones , se remiten informes de ejecución a la CG  ,informes de ejecución trimestrales a la Junta Directiva. </t>
  </si>
  <si>
    <t>N/P</t>
  </si>
  <si>
    <t>EN EL  2020 EL SENASA VELO PORQUE  LAS TRANSACCIONES CANCELADAS FUERAN SEGÚN LO QUE TRASLADARON</t>
  </si>
  <si>
    <r>
      <t>Fuente</t>
    </r>
    <r>
      <rPr>
        <i/>
        <sz val="8"/>
        <color theme="1"/>
        <rFont val="Arial"/>
        <family val="2"/>
      </rPr>
      <t>: Unidades Administrativas de Beneficiarios de transferencias - Departamento Financiero MAG</t>
    </r>
  </si>
  <si>
    <t xml:space="preserve">ORIGINAL </t>
  </si>
  <si>
    <t xml:space="preserve">ACLARACIÓN </t>
  </si>
  <si>
    <t xml:space="preserve">Factor 12: No se presentaron requisitos previos al giro de recursos </t>
  </si>
  <si>
    <t>Aplicar la Ley de Contratación Administrativa y su Reglamento en compras de moneda extranjera, esto con el fin de no causar fondos ociosos por diferencial cambiario.                                                                                                                   Promover la compra de servicios, materiales y bienes en moneda nacional, con el porpósito de evitar los excedentes por diferencial cambiario.                                                     Aplicar en tiempo y forma las directrices relacionadas con contensión del gasto y atención de eventos especiales que puedan afectar la ejecución presupuestaria.                                                                       Acatar y velar por la aplicación de la Normativa vigente en cuanto al giro de recursos a Transferencias Corientes y de Capital a Terceros.                                        Establecer canales de comunicación fluidos para el manejo de información financiera.</t>
  </si>
  <si>
    <t>Aplicar la Ley de Contratación Administrativa y su Reglamento en compras de moneda extranjera, esto con el fin de no causar fondos ociosos por diferencial cambiario.                                                                                                                   Promover la compra de servicios, materiales y bienes en moneda nacional, con el porpósito de evitar los excedentes por diferencial cambiario.                                                     Aplicar en tiempo y forma las directrices relacionadas con contensión del gasto y atención de eventos especiales que puedan afectar la ejecución presupuestaria.                                                                                                               Establecer canales de comunicación fluidos para el manejo de información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</si>
</sst>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32" x14ac:knownFonts="1">
    <font>
      <sz val="11"/>
      <color theme="1"/>
      <name val="Calibri"/>
      <family val="2"/>
      <scheme val="minor"/>
    </font>
    <font>
      <b/>
      <sz val="11"/>
      <color theme="0"/>
      <name val="Calibri"/>
      <family val="2"/>
      <scheme val="minor"/>
    </font>
    <font>
      <sz val="11"/>
      <color theme="1"/>
      <name val="Calibri"/>
      <family val="2"/>
      <scheme val="minor"/>
    </font>
    <font>
      <sz val="11"/>
      <color rgb="FFFF0000"/>
      <name val="Calibri"/>
      <family val="2"/>
      <scheme val="minor"/>
    </font>
    <font>
      <sz val="10"/>
      <name val="Arial"/>
      <family val="2"/>
    </font>
    <font>
      <sz val="12"/>
      <color theme="1"/>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sz val="10"/>
      <color rgb="FF000000"/>
      <name val="Calibri"/>
      <family val="2"/>
      <scheme val="minor"/>
    </font>
    <font>
      <sz val="10"/>
      <color rgb="FF000000"/>
      <name val="Calibri"/>
      <family val="2"/>
      <scheme val="minor"/>
    </font>
    <font>
      <sz val="11"/>
      <name val="Calibri"/>
      <family val="2"/>
      <scheme val="minor"/>
    </font>
    <font>
      <b/>
      <sz val="12"/>
      <color rgb="FFC00000"/>
      <name val="Calibri"/>
      <family val="2"/>
      <scheme val="minor"/>
    </font>
    <font>
      <b/>
      <sz val="14"/>
      <color theme="0"/>
      <name val="Calibri"/>
      <family val="2"/>
      <scheme val="minor"/>
    </font>
    <font>
      <sz val="10"/>
      <color theme="1"/>
      <name val="Calibri"/>
      <family val="2"/>
      <scheme val="minor"/>
    </font>
    <font>
      <b/>
      <vertAlign val="superscript"/>
      <sz val="12"/>
      <color theme="0"/>
      <name val="Calibri"/>
      <family val="2"/>
      <scheme val="minor"/>
    </font>
    <font>
      <b/>
      <sz val="12"/>
      <color theme="1"/>
      <name val="Calibri"/>
      <family val="2"/>
      <scheme val="minor"/>
    </font>
    <font>
      <sz val="8"/>
      <color theme="1"/>
      <name val="Calibri"/>
      <family val="2"/>
      <scheme val="minor"/>
    </font>
    <font>
      <b/>
      <sz val="10"/>
      <color theme="1"/>
      <name val="Arial"/>
      <family val="2"/>
    </font>
    <font>
      <sz val="10"/>
      <color theme="1"/>
      <name val="Arial"/>
      <family val="2"/>
    </font>
    <font>
      <i/>
      <sz val="10"/>
      <color theme="1"/>
      <name val="Arial"/>
      <family val="2"/>
    </font>
    <font>
      <b/>
      <sz val="7"/>
      <color rgb="FFFFFFFF"/>
      <name val="Arial"/>
      <family val="2"/>
    </font>
    <font>
      <b/>
      <vertAlign val="superscript"/>
      <sz val="7"/>
      <color rgb="FFFFFFFF"/>
      <name val="Arial"/>
      <family val="2"/>
    </font>
    <font>
      <sz val="7"/>
      <color theme="1"/>
      <name val="Arial"/>
      <family val="2"/>
    </font>
    <font>
      <b/>
      <sz val="8"/>
      <color theme="1"/>
      <name val="Arial"/>
      <family val="2"/>
    </font>
    <font>
      <i/>
      <sz val="8"/>
      <color theme="1"/>
      <name val="Arial"/>
      <family val="2"/>
    </font>
    <font>
      <b/>
      <sz val="11"/>
      <name val="Calibri"/>
      <family val="2"/>
      <scheme val="minor"/>
    </font>
    <font>
      <b/>
      <sz val="10"/>
      <name val="Arial"/>
      <family val="2"/>
    </font>
    <font>
      <b/>
      <vertAlign val="superscript"/>
      <sz val="8"/>
      <color rgb="FFFFFFFF"/>
      <name val="Arial"/>
      <family val="2"/>
    </font>
    <font>
      <sz val="8"/>
      <color theme="1"/>
      <name val="Arial"/>
      <family val="2"/>
    </font>
    <font>
      <sz val="7"/>
      <color rgb="FF000000"/>
      <name val="Arial"/>
      <family val="2"/>
    </font>
    <font>
      <sz val="8"/>
      <name val="Arial"/>
      <family val="2"/>
    </font>
  </fonts>
  <fills count="16">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2" tint="-0.89999084444715716"/>
        <bgColor indexed="64"/>
      </patternFill>
    </fill>
    <fill>
      <patternFill patternType="solid">
        <fgColor theme="2" tint="-9.9978637043366805E-2"/>
        <bgColor indexed="64"/>
      </patternFill>
    </fill>
    <fill>
      <patternFill patternType="solid">
        <fgColor indexed="22"/>
        <bgColor indexed="64"/>
      </patternFill>
    </fill>
    <fill>
      <patternFill patternType="solid">
        <fgColor rgb="FF4BACC6"/>
        <bgColor indexed="64"/>
      </patternFill>
    </fill>
    <fill>
      <patternFill patternType="solid">
        <fgColor theme="8" tint="0.39997558519241921"/>
        <bgColor indexed="64"/>
      </patternFill>
    </fill>
    <fill>
      <patternFill patternType="solid">
        <fgColor theme="7" tint="0.39997558519241921"/>
        <bgColor indexed="64"/>
      </patternFill>
    </fill>
  </fills>
  <borders count="25">
    <border>
      <left/>
      <right/>
      <top/>
      <bottom/>
      <diagonal/>
    </border>
    <border>
      <left/>
      <right/>
      <top style="thin">
        <color theme="4" tint="0.39997558519241921"/>
      </top>
      <bottom style="thin">
        <color theme="4" tint="0.39997558519241921"/>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rgb="FF0070C0"/>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4BACC6"/>
      </bottom>
      <diagonal/>
    </border>
    <border>
      <left style="medium">
        <color rgb="FF4BACC6"/>
      </left>
      <right style="medium">
        <color rgb="FF4BACC6"/>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4BACC6"/>
      </left>
      <right style="medium">
        <color rgb="FF4BACC6"/>
      </right>
      <top/>
      <bottom style="medium">
        <color rgb="FF4BACC6"/>
      </bottom>
      <diagonal/>
    </border>
    <border>
      <left/>
      <right style="medium">
        <color rgb="FF4BACC6"/>
      </right>
      <top/>
      <bottom style="medium">
        <color rgb="FF4BACC6"/>
      </bottom>
      <diagonal/>
    </border>
    <border>
      <left style="medium">
        <color rgb="FF4BACC6"/>
      </left>
      <right style="medium">
        <color rgb="FF4BACC6"/>
      </right>
      <top/>
      <bottom/>
      <diagonal/>
    </border>
    <border>
      <left style="medium">
        <color rgb="FF4BACC6"/>
      </left>
      <right style="medium">
        <color rgb="FF4BACC6"/>
      </right>
      <top style="medium">
        <color rgb="FF4BACC6"/>
      </top>
      <bottom/>
      <diagonal/>
    </border>
    <border>
      <left/>
      <right/>
      <top style="medium">
        <color rgb="FF4BACC6"/>
      </top>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xf numFmtId="164" fontId="4" fillId="0" borderId="0" applyFont="0" applyFill="0" applyBorder="0" applyAlignment="0" applyProtection="0"/>
  </cellStyleXfs>
  <cellXfs count="159">
    <xf numFmtId="0" fontId="0" fillId="0" borderId="0" xfId="0"/>
    <xf numFmtId="0" fontId="0" fillId="2" borderId="1" xfId="0" applyFont="1" applyFill="1" applyBorder="1"/>
    <xf numFmtId="49" fontId="0" fillId="2" borderId="1" xfId="0" applyNumberFormat="1" applyFont="1" applyFill="1" applyBorder="1"/>
    <xf numFmtId="0" fontId="0" fillId="0" borderId="1" xfId="0" applyFont="1" applyBorder="1"/>
    <xf numFmtId="49" fontId="0" fillId="0" borderId="1" xfId="0" applyNumberFormat="1" applyFont="1" applyBorder="1"/>
    <xf numFmtId="0" fontId="1" fillId="3" borderId="1" xfId="0" applyFont="1" applyFill="1" applyBorder="1"/>
    <xf numFmtId="0" fontId="0" fillId="2" borderId="1" xfId="0" applyNumberFormat="1" applyFont="1" applyFill="1" applyBorder="1"/>
    <xf numFmtId="0" fontId="1" fillId="3" borderId="0" xfId="0" applyFont="1" applyFill="1" applyBorder="1"/>
    <xf numFmtId="0" fontId="0" fillId="2" borderId="0" xfId="0" applyNumberFormat="1" applyFont="1" applyFill="1" applyBorder="1"/>
    <xf numFmtId="0" fontId="0" fillId="0" borderId="0" xfId="0" applyFont="1" applyBorder="1"/>
    <xf numFmtId="49" fontId="0" fillId="0" borderId="0" xfId="0" applyNumberFormat="1" applyFont="1" applyBorder="1"/>
    <xf numFmtId="0" fontId="8" fillId="4" borderId="0" xfId="0" applyFont="1" applyFill="1" applyAlignment="1">
      <alignment vertical="center" wrapText="1"/>
    </xf>
    <xf numFmtId="0" fontId="8" fillId="4" borderId="0" xfId="0" applyFont="1" applyFill="1" applyAlignment="1">
      <alignment horizontal="center" vertical="center" wrapText="1"/>
    </xf>
    <xf numFmtId="0" fontId="5" fillId="0" borderId="0" xfId="0" applyFont="1"/>
    <xf numFmtId="0" fontId="8" fillId="6" borderId="3" xfId="0" applyFont="1" applyFill="1" applyBorder="1"/>
    <xf numFmtId="166" fontId="8" fillId="6" borderId="3" xfId="1" applyNumberFormat="1" applyFont="1" applyFill="1" applyBorder="1"/>
    <xf numFmtId="165" fontId="8" fillId="6" borderId="3" xfId="2" applyNumberFormat="1" applyFont="1" applyFill="1" applyBorder="1"/>
    <xf numFmtId="165" fontId="5" fillId="0" borderId="0" xfId="2" applyNumberFormat="1" applyFont="1"/>
    <xf numFmtId="166" fontId="5" fillId="0" borderId="0" xfId="1" applyNumberFormat="1" applyFont="1"/>
    <xf numFmtId="0" fontId="5" fillId="0" borderId="2" xfId="0" applyFont="1" applyBorder="1"/>
    <xf numFmtId="166" fontId="5" fillId="0" borderId="2" xfId="1" applyNumberFormat="1" applyFont="1" applyBorder="1"/>
    <xf numFmtId="165" fontId="5" fillId="0" borderId="2" xfId="2" applyNumberFormat="1" applyFont="1" applyBorder="1"/>
    <xf numFmtId="0" fontId="9" fillId="0" borderId="0" xfId="0" applyFont="1"/>
    <xf numFmtId="0" fontId="0" fillId="0" borderId="0" xfId="0" applyFill="1"/>
    <xf numFmtId="165" fontId="0" fillId="0" borderId="0" xfId="2" applyNumberFormat="1" applyFont="1"/>
    <xf numFmtId="0" fontId="8" fillId="5" borderId="0" xfId="0" applyFont="1" applyFill="1" applyAlignment="1">
      <alignment horizontal="center" vertical="center" wrapText="1"/>
    </xf>
    <xf numFmtId="0" fontId="0" fillId="8" borderId="0" xfId="0" applyFill="1"/>
    <xf numFmtId="0" fontId="0" fillId="7" borderId="0" xfId="0" applyFill="1"/>
    <xf numFmtId="0" fontId="0" fillId="9" borderId="0" xfId="0" applyFill="1"/>
    <xf numFmtId="0" fontId="8" fillId="6" borderId="0" xfId="0" applyFont="1" applyFill="1" applyAlignment="1">
      <alignment horizontal="center" vertical="center" wrapText="1"/>
    </xf>
    <xf numFmtId="9" fontId="8" fillId="6" borderId="0" xfId="2" applyFont="1" applyFill="1" applyAlignment="1">
      <alignment horizontal="center" vertical="center" wrapText="1"/>
    </xf>
    <xf numFmtId="165" fontId="0" fillId="0" borderId="0" xfId="2" applyNumberFormat="1" applyFont="1" applyAlignment="1">
      <alignment horizontal="center" vertical="center"/>
    </xf>
    <xf numFmtId="165" fontId="0" fillId="0" borderId="0" xfId="2" applyNumberFormat="1" applyFont="1" applyAlignment="1">
      <alignment horizontal="center"/>
    </xf>
    <xf numFmtId="0" fontId="0" fillId="0" borderId="0" xfId="0" applyBorder="1" applyAlignment="1">
      <alignment vertical="center" wrapText="1"/>
    </xf>
    <xf numFmtId="0" fontId="12" fillId="0" borderId="0" xfId="0" applyFont="1"/>
    <xf numFmtId="0" fontId="9" fillId="0" borderId="0" xfId="0" applyFont="1" applyFill="1"/>
    <xf numFmtId="0" fontId="13" fillId="10" borderId="0" xfId="0" applyFont="1" applyFill="1"/>
    <xf numFmtId="165" fontId="0" fillId="0" borderId="6" xfId="2" applyNumberFormat="1" applyFont="1" applyBorder="1" applyAlignment="1">
      <alignment horizontal="center"/>
    </xf>
    <xf numFmtId="0" fontId="0" fillId="0" borderId="6" xfId="0" applyFill="1" applyBorder="1"/>
    <xf numFmtId="0" fontId="14" fillId="0" borderId="0" xfId="0" applyFont="1"/>
    <xf numFmtId="0" fontId="0" fillId="0" borderId="6" xfId="0" applyBorder="1"/>
    <xf numFmtId="165" fontId="0" fillId="0" borderId="6" xfId="2" applyNumberFormat="1" applyFont="1" applyBorder="1" applyAlignment="1">
      <alignment horizontal="center" vertical="center"/>
    </xf>
    <xf numFmtId="165" fontId="0" fillId="0" borderId="0" xfId="0" applyNumberFormat="1" applyAlignment="1">
      <alignment horizontal="center"/>
    </xf>
    <xf numFmtId="0" fontId="0" fillId="0" borderId="0" xfId="0" applyAlignment="1">
      <alignment vertical="center"/>
    </xf>
    <xf numFmtId="0" fontId="0" fillId="0" borderId="0" xfId="0" applyAlignment="1">
      <alignment horizontal="left" vertical="center"/>
    </xf>
    <xf numFmtId="0" fontId="0" fillId="12" borderId="5" xfId="0" applyFill="1" applyBorder="1" applyAlignment="1">
      <alignment vertical="center"/>
    </xf>
    <xf numFmtId="0" fontId="0" fillId="12" borderId="5" xfId="0" applyFill="1" applyBorder="1" applyAlignment="1">
      <alignment vertical="center" wrapText="1"/>
    </xf>
    <xf numFmtId="4" fontId="0" fillId="0" borderId="0" xfId="0" applyNumberFormat="1" applyAlignment="1">
      <alignment horizontal="right" vertical="center"/>
    </xf>
    <xf numFmtId="3" fontId="0" fillId="0" borderId="0" xfId="0" applyNumberFormat="1" applyAlignment="1">
      <alignment horizontal="right" vertical="center"/>
    </xf>
    <xf numFmtId="165" fontId="5" fillId="0" borderId="0" xfId="2" applyNumberFormat="1" applyFont="1" applyAlignment="1">
      <alignment horizontal="center" vertical="center"/>
    </xf>
    <xf numFmtId="0" fontId="0" fillId="8" borderId="5" xfId="0" applyFill="1" applyBorder="1" applyAlignment="1">
      <alignment vertical="center"/>
    </xf>
    <xf numFmtId="0" fontId="3" fillId="0" borderId="0" xfId="0" applyFont="1"/>
    <xf numFmtId="0" fontId="11" fillId="0" borderId="0" xfId="0" applyFont="1"/>
    <xf numFmtId="0" fontId="11" fillId="0" borderId="5" xfId="0" applyFont="1" applyBorder="1" applyAlignment="1">
      <alignment vertical="center" wrapText="1"/>
    </xf>
    <xf numFmtId="3" fontId="11" fillId="0" borderId="5" xfId="0" applyNumberFormat="1" applyFont="1" applyBorder="1" applyAlignment="1">
      <alignment horizontal="center" vertical="center" wrapText="1"/>
    </xf>
    <xf numFmtId="3" fontId="11" fillId="11" borderId="5" xfId="0" applyNumberFormat="1" applyFont="1" applyFill="1" applyBorder="1" applyAlignment="1">
      <alignment horizontal="center" vertical="center" wrapText="1"/>
    </xf>
    <xf numFmtId="165" fontId="11" fillId="0" borderId="5" xfId="2" applyNumberFormat="1" applyFont="1" applyBorder="1" applyAlignment="1">
      <alignment horizontal="center" vertical="center" wrapText="1"/>
    </xf>
    <xf numFmtId="0" fontId="11" fillId="11" borderId="5" xfId="0" applyFont="1" applyFill="1" applyBorder="1" applyAlignment="1">
      <alignment horizontal="center" vertical="center" wrapText="1"/>
    </xf>
    <xf numFmtId="0" fontId="11" fillId="0" borderId="0" xfId="0" applyFont="1" applyAlignment="1">
      <alignment horizontal="center" vertical="center" wrapText="1"/>
    </xf>
    <xf numFmtId="3" fontId="11" fillId="0" borderId="0" xfId="0" applyNumberFormat="1" applyFont="1" applyAlignment="1">
      <alignment horizontal="center" vertical="center" wrapText="1"/>
    </xf>
    <xf numFmtId="0" fontId="11" fillId="0" borderId="0" xfId="0" applyFont="1" applyAlignment="1">
      <alignment horizontal="left" vertical="center"/>
    </xf>
    <xf numFmtId="0" fontId="11" fillId="0" borderId="0" xfId="0" applyFont="1" applyFill="1" applyAlignment="1">
      <alignment horizontal="left" vertical="center" wrapText="1"/>
    </xf>
    <xf numFmtId="10" fontId="11" fillId="0" borderId="5" xfId="2" applyNumberFormat="1" applyFont="1" applyBorder="1" applyAlignment="1">
      <alignment horizontal="center" vertical="center" wrapText="1"/>
    </xf>
    <xf numFmtId="9" fontId="11" fillId="0" borderId="5" xfId="2" applyNumberFormat="1" applyFont="1" applyBorder="1" applyAlignment="1">
      <alignment horizontal="center" vertical="center" wrapText="1"/>
    </xf>
    <xf numFmtId="0" fontId="11" fillId="0" borderId="5" xfId="0" applyFont="1" applyBorder="1" applyAlignment="1">
      <alignment horizontal="left" vertical="center" wrapText="1"/>
    </xf>
    <xf numFmtId="10" fontId="11" fillId="0" borderId="8" xfId="2" applyNumberFormat="1" applyFont="1" applyBorder="1" applyAlignment="1">
      <alignment horizontal="center" vertical="center" wrapText="1"/>
    </xf>
    <xf numFmtId="0" fontId="11" fillId="0" borderId="9" xfId="0" applyFont="1" applyBorder="1" applyAlignment="1">
      <alignment horizontal="center" vertical="center" wrapText="1"/>
    </xf>
    <xf numFmtId="0" fontId="0" fillId="0" borderId="5" xfId="0" applyBorder="1" applyAlignment="1">
      <alignment horizontal="left" vertical="center" wrapText="1"/>
    </xf>
    <xf numFmtId="0" fontId="0" fillId="0" borderId="5" xfId="0" applyFill="1" applyBorder="1" applyAlignment="1">
      <alignment horizontal="left" vertical="center" wrapText="1"/>
    </xf>
    <xf numFmtId="0" fontId="11" fillId="0" borderId="9" xfId="0" applyFont="1" applyBorder="1" applyAlignment="1">
      <alignment vertical="center" wrapText="1"/>
    </xf>
    <xf numFmtId="0" fontId="11" fillId="0" borderId="9" xfId="0" applyFont="1" applyBorder="1" applyAlignment="1">
      <alignment horizontal="left" vertical="center" wrapText="1"/>
    </xf>
    <xf numFmtId="0" fontId="11" fillId="0" borderId="10" xfId="0" applyFont="1" applyBorder="1"/>
    <xf numFmtId="0" fontId="0" fillId="0" borderId="7" xfId="0" applyBorder="1"/>
    <xf numFmtId="0" fontId="0" fillId="0" borderId="11" xfId="0" applyBorder="1"/>
    <xf numFmtId="0" fontId="11" fillId="0" borderId="12" xfId="0" applyFont="1" applyBorder="1"/>
    <xf numFmtId="0" fontId="0" fillId="0" borderId="0" xfId="0" applyBorder="1"/>
    <xf numFmtId="0" fontId="0" fillId="0" borderId="13" xfId="0" applyBorder="1"/>
    <xf numFmtId="0" fontId="11" fillId="0" borderId="14" xfId="0" applyFont="1" applyBorder="1"/>
    <xf numFmtId="0" fontId="0" fillId="0" borderId="15" xfId="0" applyBorder="1"/>
    <xf numFmtId="0" fontId="0" fillId="0" borderId="16" xfId="0" applyBorder="1"/>
    <xf numFmtId="0" fontId="0" fillId="12" borderId="5" xfId="0"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left" vertical="center" wrapText="1"/>
    </xf>
    <xf numFmtId="4" fontId="0" fillId="0" borderId="0" xfId="0" applyNumberFormat="1" applyFill="1" applyBorder="1" applyAlignment="1">
      <alignment horizontal="right" vertical="center" wrapText="1"/>
    </xf>
    <xf numFmtId="4" fontId="0" fillId="0" borderId="0" xfId="0" applyNumberFormat="1" applyFill="1" applyBorder="1" applyAlignment="1">
      <alignment vertical="center"/>
    </xf>
    <xf numFmtId="10" fontId="0" fillId="0" borderId="0" xfId="2" applyNumberFormat="1" applyFont="1" applyFill="1" applyAlignment="1">
      <alignment horizontal="right" vertical="center" wrapText="1"/>
    </xf>
    <xf numFmtId="9" fontId="0" fillId="0" borderId="0" xfId="2" applyNumberFormat="1" applyFont="1" applyAlignment="1">
      <alignment horizontal="right" vertical="center"/>
    </xf>
    <xf numFmtId="9" fontId="0" fillId="8" borderId="5" xfId="2" applyNumberFormat="1" applyFont="1" applyFill="1" applyBorder="1" applyAlignment="1">
      <alignment horizontal="center" vertical="center" wrapText="1"/>
    </xf>
    <xf numFmtId="166" fontId="5" fillId="0" borderId="0" xfId="1" applyNumberFormat="1" applyFont="1" applyAlignment="1">
      <alignment horizontal="right"/>
    </xf>
    <xf numFmtId="4" fontId="5" fillId="0" borderId="0" xfId="1" applyNumberFormat="1" applyFont="1"/>
    <xf numFmtId="4" fontId="5" fillId="0" borderId="0" xfId="1" applyNumberFormat="1" applyFont="1" applyFill="1"/>
    <xf numFmtId="10" fontId="0" fillId="8" borderId="5" xfId="2" applyNumberFormat="1" applyFont="1" applyFill="1" applyBorder="1" applyAlignment="1">
      <alignment horizontal="center" vertical="center" wrapText="1"/>
    </xf>
    <xf numFmtId="10" fontId="0" fillId="0" borderId="0" xfId="0" applyNumberFormat="1" applyAlignment="1">
      <alignment vertical="center"/>
    </xf>
    <xf numFmtId="10" fontId="0" fillId="0" borderId="0" xfId="2" applyNumberFormat="1" applyFont="1" applyFill="1" applyBorder="1" applyAlignment="1">
      <alignment horizontal="right" vertical="center" wrapText="1"/>
    </xf>
    <xf numFmtId="10" fontId="0" fillId="0" borderId="0" xfId="0" applyNumberFormat="1" applyAlignment="1">
      <alignment horizontal="right" vertical="center"/>
    </xf>
    <xf numFmtId="0" fontId="11" fillId="0" borderId="5" xfId="0" applyFont="1" applyBorder="1" applyAlignment="1">
      <alignment horizontal="center" vertical="center" wrapText="1"/>
    </xf>
    <xf numFmtId="0" fontId="17" fillId="0" borderId="0" xfId="0" applyFont="1" applyAlignment="1">
      <alignment horizontal="center" vertical="center"/>
    </xf>
    <xf numFmtId="0" fontId="21" fillId="13" borderId="18" xfId="0" applyFont="1" applyFill="1" applyBorder="1" applyAlignment="1">
      <alignment horizontal="center" vertical="center" wrapText="1"/>
    </xf>
    <xf numFmtId="0" fontId="21" fillId="13" borderId="19" xfId="0" applyFont="1" applyFill="1" applyBorder="1" applyAlignment="1">
      <alignment horizontal="center" vertical="center" wrapText="1"/>
    </xf>
    <xf numFmtId="0" fontId="23" fillId="0" borderId="20" xfId="0" applyFont="1" applyBorder="1" applyAlignment="1">
      <alignment horizontal="justify" vertical="center" wrapText="1"/>
    </xf>
    <xf numFmtId="4" fontId="23" fillId="0" borderId="21" xfId="0" applyNumberFormat="1" applyFont="1" applyBorder="1" applyAlignment="1">
      <alignment horizontal="right" vertical="center" wrapText="1"/>
    </xf>
    <xf numFmtId="165" fontId="23" fillId="0" borderId="21" xfId="2" applyNumberFormat="1" applyFont="1" applyBorder="1" applyAlignment="1">
      <alignment horizontal="right" vertical="center" wrapText="1"/>
    </xf>
    <xf numFmtId="4" fontId="23" fillId="0" borderId="21" xfId="0" applyNumberFormat="1" applyFont="1" applyBorder="1" applyAlignment="1">
      <alignment horizontal="left" vertical="center" wrapText="1"/>
    </xf>
    <xf numFmtId="0" fontId="24" fillId="0" borderId="0" xfId="0" applyFont="1" applyAlignment="1">
      <alignment vertical="center"/>
    </xf>
    <xf numFmtId="0" fontId="19" fillId="0" borderId="0" xfId="0" applyFont="1" applyAlignment="1">
      <alignment vertical="center"/>
    </xf>
    <xf numFmtId="0" fontId="29" fillId="0" borderId="20" xfId="0" applyFont="1" applyBorder="1" applyAlignment="1">
      <alignment horizontal="justify" vertical="center" wrapText="1"/>
    </xf>
    <xf numFmtId="0" fontId="23" fillId="0" borderId="0" xfId="0" applyFont="1" applyAlignment="1">
      <alignment vertical="center"/>
    </xf>
    <xf numFmtId="10" fontId="31" fillId="0" borderId="21" xfId="2" applyNumberFormat="1"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10" fontId="0" fillId="0" borderId="0" xfId="2" applyNumberFormat="1" applyFont="1" applyAlignment="1">
      <alignment horizontal="right" vertical="center"/>
    </xf>
    <xf numFmtId="0" fontId="29" fillId="0" borderId="18" xfId="0" applyFont="1" applyBorder="1" applyAlignment="1">
      <alignment horizontal="justify" vertical="center" wrapText="1"/>
    </xf>
    <xf numFmtId="10" fontId="31" fillId="0" borderId="18" xfId="2" applyNumberFormat="1" applyFont="1" applyBorder="1" applyAlignment="1">
      <alignment horizontal="center" vertical="center" wrapText="1"/>
    </xf>
    <xf numFmtId="0" fontId="31" fillId="0" borderId="18" xfId="0" applyFont="1" applyBorder="1" applyAlignment="1">
      <alignment horizontal="center" vertical="center" wrapText="1"/>
    </xf>
    <xf numFmtId="0" fontId="6" fillId="0" borderId="0" xfId="0" applyFont="1"/>
    <xf numFmtId="0" fontId="29" fillId="0" borderId="0" xfId="0" applyFont="1" applyBorder="1" applyAlignment="1">
      <alignment horizontal="justify" vertical="center" wrapText="1"/>
    </xf>
    <xf numFmtId="10" fontId="31" fillId="0" borderId="0" xfId="2" applyNumberFormat="1" applyFont="1" applyBorder="1" applyAlignment="1">
      <alignment horizontal="center" vertical="center" wrapText="1"/>
    </xf>
    <xf numFmtId="0" fontId="31" fillId="0" borderId="0" xfId="0" applyFont="1" applyBorder="1" applyAlignment="1">
      <alignment horizontal="left" vertical="center" wrapText="1"/>
    </xf>
    <xf numFmtId="14" fontId="31" fillId="0" borderId="0" xfId="0" applyNumberFormat="1" applyFont="1" applyBorder="1" applyAlignment="1">
      <alignment horizontal="center" vertical="center" wrapText="1"/>
    </xf>
    <xf numFmtId="0" fontId="31" fillId="0" borderId="0" xfId="0" applyFont="1" applyBorder="1" applyAlignment="1">
      <alignment horizontal="center" vertical="center" wrapText="1"/>
    </xf>
    <xf numFmtId="9" fontId="0" fillId="8" borderId="0" xfId="0" applyNumberFormat="1" applyFill="1" applyAlignment="1">
      <alignment horizontal="center"/>
    </xf>
    <xf numFmtId="0" fontId="0" fillId="7" borderId="0" xfId="0" applyFill="1" applyAlignment="1">
      <alignment horizontal="center"/>
    </xf>
    <xf numFmtId="0" fontId="0" fillId="9" borderId="0" xfId="0" applyFill="1" applyAlignment="1">
      <alignment horizontal="center"/>
    </xf>
    <xf numFmtId="0" fontId="13" fillId="10" borderId="0" xfId="0" applyFont="1" applyFill="1" applyAlignment="1">
      <alignment horizontal="center"/>
    </xf>
    <xf numFmtId="0" fontId="25" fillId="0" borderId="0" xfId="0" applyFont="1" applyAlignment="1">
      <alignment horizontal="left" vertical="center" wrapText="1"/>
    </xf>
    <xf numFmtId="0" fontId="18" fillId="0" borderId="0" xfId="0" applyFont="1" applyAlignment="1">
      <alignment horizontal="center" vertical="center"/>
    </xf>
    <xf numFmtId="0" fontId="27" fillId="0" borderId="0" xfId="0" applyFont="1" applyAlignment="1">
      <alignment horizontal="center" vertical="center"/>
    </xf>
    <xf numFmtId="0" fontId="19" fillId="0" borderId="0" xfId="0" applyFont="1" applyAlignment="1">
      <alignment horizontal="center" vertical="center"/>
    </xf>
    <xf numFmtId="0" fontId="20" fillId="0" borderId="17" xfId="0" applyFont="1" applyBorder="1" applyAlignment="1">
      <alignment horizontal="center" vertical="center"/>
    </xf>
    <xf numFmtId="0" fontId="11" fillId="0" borderId="5" xfId="0" applyFont="1" applyBorder="1" applyAlignment="1">
      <alignment horizontal="center" vertical="center" wrapText="1"/>
    </xf>
    <xf numFmtId="0" fontId="14" fillId="0" borderId="0" xfId="0" applyFont="1" applyAlignment="1">
      <alignment horizontal="left" wrapText="1"/>
    </xf>
    <xf numFmtId="0" fontId="5" fillId="0" borderId="0" xfId="0" applyFont="1" applyAlignment="1">
      <alignment horizontal="center" vertical="center" wrapText="1"/>
    </xf>
    <xf numFmtId="0" fontId="11" fillId="0" borderId="0" xfId="0" applyFont="1" applyFill="1" applyAlignment="1">
      <alignment horizontal="center"/>
    </xf>
    <xf numFmtId="0" fontId="7" fillId="0" borderId="4" xfId="0" applyFont="1" applyBorder="1" applyAlignment="1">
      <alignment horizontal="center"/>
    </xf>
    <xf numFmtId="0" fontId="6" fillId="0" borderId="0" xfId="0" applyFont="1" applyAlignment="1">
      <alignment horizontal="center"/>
    </xf>
    <xf numFmtId="0" fontId="3" fillId="0" borderId="0" xfId="0" applyFont="1" applyAlignment="1">
      <alignment horizontal="center"/>
    </xf>
    <xf numFmtId="0" fontId="14" fillId="0" borderId="0" xfId="0" applyFont="1" applyAlignment="1">
      <alignment horizontal="left" vertical="center" wrapText="1"/>
    </xf>
    <xf numFmtId="0" fontId="16" fillId="0" borderId="0" xfId="0" applyFont="1" applyAlignment="1">
      <alignment horizontal="center"/>
    </xf>
    <xf numFmtId="0" fontId="26" fillId="0" borderId="0" xfId="0" applyFont="1" applyAlignment="1">
      <alignment horizontal="center"/>
    </xf>
    <xf numFmtId="0" fontId="19" fillId="0" borderId="17" xfId="0" applyFont="1" applyBorder="1" applyAlignment="1">
      <alignment horizontal="center" vertical="center"/>
    </xf>
    <xf numFmtId="0" fontId="23" fillId="0" borderId="0" xfId="0" applyFont="1" applyAlignment="1">
      <alignment horizontal="left" vertical="center" wrapText="1"/>
    </xf>
    <xf numFmtId="0" fontId="31" fillId="0" borderId="23" xfId="0" applyFont="1" applyBorder="1" applyAlignment="1">
      <alignment horizontal="left" vertical="center" wrapText="1"/>
    </xf>
    <xf numFmtId="0" fontId="31" fillId="0" borderId="22" xfId="0" applyFont="1" applyBorder="1" applyAlignment="1">
      <alignment horizontal="left" vertical="center" wrapText="1"/>
    </xf>
    <xf numFmtId="0" fontId="31" fillId="0" borderId="20" xfId="0" applyFont="1" applyBorder="1" applyAlignment="1">
      <alignment horizontal="left" vertical="center" wrapText="1"/>
    </xf>
    <xf numFmtId="14" fontId="31" fillId="0" borderId="23" xfId="0" applyNumberFormat="1" applyFont="1" applyBorder="1" applyAlignment="1">
      <alignment horizontal="center" vertical="center" wrapText="1"/>
    </xf>
    <xf numFmtId="14" fontId="31" fillId="0" borderId="22" xfId="0" applyNumberFormat="1" applyFont="1" applyBorder="1" applyAlignment="1">
      <alignment horizontal="center" vertical="center" wrapText="1"/>
    </xf>
    <xf numFmtId="14" fontId="31" fillId="0" borderId="20" xfId="0" applyNumberFormat="1" applyFont="1" applyBorder="1" applyAlignment="1">
      <alignment horizontal="center" vertical="center" wrapText="1"/>
    </xf>
    <xf numFmtId="0" fontId="31" fillId="0" borderId="23"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6" fillId="15" borderId="0" xfId="0" applyFont="1" applyFill="1" applyAlignment="1">
      <alignment horizontal="center"/>
    </xf>
    <xf numFmtId="0" fontId="6" fillId="14" borderId="0" xfId="0" applyFont="1" applyFill="1" applyAlignment="1">
      <alignment horizontal="center"/>
    </xf>
    <xf numFmtId="0" fontId="29" fillId="0" borderId="0" xfId="0" applyFont="1" applyBorder="1" applyAlignment="1">
      <alignment horizontal="left" vertical="center" wrapText="1"/>
    </xf>
  </cellXfs>
  <cellStyles count="5">
    <cellStyle name="Millares" xfId="1" builtinId="3"/>
    <cellStyle name="Millares 2" xfId="4" xr:uid="{00000000-0005-0000-0000-000001000000}"/>
    <cellStyle name="Normal" xfId="0" builtinId="0"/>
    <cellStyle name="Normal 2" xfId="3" xr:uid="{00000000-0005-0000-0000-000003000000}"/>
    <cellStyle name="Porcentaj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g1-my.sharepoint.com/personal/malizano_mag_go_cr/Documents/INFORME%20EVALUACI&#211;N%20ANUAL%202020/PROGRAMACI&#211;N-MAG-U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 val="Efectividad"/>
      <sheetName val="Programación"/>
      <sheetName val="Financiero T.207"/>
      <sheetName val="Liquidación"/>
      <sheetName val="Financiero169"/>
      <sheetName val="169"/>
      <sheetName val="Financiero170"/>
      <sheetName val="170"/>
      <sheetName val="Financiero175"/>
      <sheetName val="175"/>
    </sheetNames>
    <sheetDataSet>
      <sheetData sheetId="0"/>
      <sheetData sheetId="1"/>
      <sheetData sheetId="2"/>
      <sheetData sheetId="3"/>
      <sheetData sheetId="4"/>
      <sheetData sheetId="5"/>
      <sheetData sheetId="6">
        <row r="40">
          <cell r="A40" t="str">
            <v>Actividades Centrales</v>
          </cell>
        </row>
        <row r="41">
          <cell r="A41" t="str">
            <v>Secretaría Ejec. Planif. Sectorial Agropecuaria (SEPSA)</v>
          </cell>
        </row>
        <row r="42">
          <cell r="A42" t="str">
            <v>Dirección Nacional de Extensión Agropecuaria</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28"/>
  <sheetViews>
    <sheetView workbookViewId="0">
      <selection sqref="A1:C28"/>
    </sheetView>
  </sheetViews>
  <sheetFormatPr baseColWidth="10" defaultRowHeight="15" x14ac:dyDescent="0.25"/>
  <sheetData>
    <row r="1" spans="1:3" x14ac:dyDescent="0.25">
      <c r="A1" s="5" t="s">
        <v>27</v>
      </c>
      <c r="B1" s="5" t="s">
        <v>169</v>
      </c>
      <c r="C1" s="7" t="s">
        <v>229</v>
      </c>
    </row>
    <row r="2" spans="1:3" x14ac:dyDescent="0.25">
      <c r="A2" s="1">
        <v>101</v>
      </c>
      <c r="B2" s="2" t="s">
        <v>0</v>
      </c>
      <c r="C2" t="s">
        <v>232</v>
      </c>
    </row>
    <row r="3" spans="1:3" x14ac:dyDescent="0.25">
      <c r="A3" s="3">
        <v>102</v>
      </c>
      <c r="B3" s="4" t="s">
        <v>1</v>
      </c>
      <c r="C3" t="s">
        <v>232</v>
      </c>
    </row>
    <row r="4" spans="1:3" x14ac:dyDescent="0.25">
      <c r="A4" s="1">
        <v>103</v>
      </c>
      <c r="B4" s="2" t="s">
        <v>2</v>
      </c>
      <c r="C4" t="s">
        <v>232</v>
      </c>
    </row>
    <row r="5" spans="1:3" x14ac:dyDescent="0.25">
      <c r="A5" s="3">
        <v>201</v>
      </c>
      <c r="B5" s="4" t="s">
        <v>3</v>
      </c>
      <c r="C5" t="s">
        <v>232</v>
      </c>
    </row>
    <row r="6" spans="1:3" x14ac:dyDescent="0.25">
      <c r="A6" s="1">
        <v>202</v>
      </c>
      <c r="B6" s="2" t="s">
        <v>4</v>
      </c>
      <c r="C6" t="s">
        <v>232</v>
      </c>
    </row>
    <row r="7" spans="1:3" x14ac:dyDescent="0.25">
      <c r="A7" s="3">
        <v>203</v>
      </c>
      <c r="B7" s="4" t="s">
        <v>5</v>
      </c>
      <c r="C7" t="s">
        <v>232</v>
      </c>
    </row>
    <row r="8" spans="1:3" x14ac:dyDescent="0.25">
      <c r="A8" s="1">
        <v>204</v>
      </c>
      <c r="B8" s="2" t="s">
        <v>6</v>
      </c>
      <c r="C8" t="s">
        <v>232</v>
      </c>
    </row>
    <row r="9" spans="1:3" x14ac:dyDescent="0.25">
      <c r="A9" s="3">
        <v>205</v>
      </c>
      <c r="B9" s="4" t="s">
        <v>7</v>
      </c>
      <c r="C9" t="s">
        <v>232</v>
      </c>
    </row>
    <row r="10" spans="1:3" x14ac:dyDescent="0.25">
      <c r="A10" s="1">
        <v>206</v>
      </c>
      <c r="B10" s="2" t="s">
        <v>8</v>
      </c>
      <c r="C10" t="s">
        <v>232</v>
      </c>
    </row>
    <row r="11" spans="1:3" x14ac:dyDescent="0.25">
      <c r="A11" s="3">
        <v>207</v>
      </c>
      <c r="B11" s="4" t="s">
        <v>9</v>
      </c>
      <c r="C11" t="s">
        <v>232</v>
      </c>
    </row>
    <row r="12" spans="1:3" x14ac:dyDescent="0.25">
      <c r="A12" s="1">
        <v>208</v>
      </c>
      <c r="B12" s="2" t="s">
        <v>10</v>
      </c>
      <c r="C12" t="s">
        <v>232</v>
      </c>
    </row>
    <row r="13" spans="1:3" x14ac:dyDescent="0.25">
      <c r="A13" s="3">
        <v>209</v>
      </c>
      <c r="B13" s="4" t="s">
        <v>11</v>
      </c>
      <c r="C13" t="s">
        <v>232</v>
      </c>
    </row>
    <row r="14" spans="1:3" x14ac:dyDescent="0.25">
      <c r="A14" s="1">
        <v>210</v>
      </c>
      <c r="B14" s="2" t="s">
        <v>12</v>
      </c>
      <c r="C14" t="s">
        <v>232</v>
      </c>
    </row>
    <row r="15" spans="1:3" x14ac:dyDescent="0.25">
      <c r="A15" s="3">
        <v>211</v>
      </c>
      <c r="B15" s="4" t="s">
        <v>13</v>
      </c>
      <c r="C15" t="s">
        <v>232</v>
      </c>
    </row>
    <row r="16" spans="1:3" x14ac:dyDescent="0.25">
      <c r="A16" s="1">
        <v>212</v>
      </c>
      <c r="B16" s="2" t="s">
        <v>14</v>
      </c>
      <c r="C16" t="s">
        <v>232</v>
      </c>
    </row>
    <row r="17" spans="1:3" x14ac:dyDescent="0.25">
      <c r="A17" s="3">
        <v>213</v>
      </c>
      <c r="B17" s="4" t="s">
        <v>15</v>
      </c>
      <c r="C17" t="s">
        <v>232</v>
      </c>
    </row>
    <row r="18" spans="1:3" x14ac:dyDescent="0.25">
      <c r="A18" s="1">
        <v>214</v>
      </c>
      <c r="B18" s="2" t="s">
        <v>16</v>
      </c>
      <c r="C18" t="s">
        <v>232</v>
      </c>
    </row>
    <row r="19" spans="1:3" x14ac:dyDescent="0.25">
      <c r="A19" s="3">
        <v>215</v>
      </c>
      <c r="B19" s="4" t="s">
        <v>17</v>
      </c>
      <c r="C19" t="s">
        <v>232</v>
      </c>
    </row>
    <row r="20" spans="1:3" x14ac:dyDescent="0.25">
      <c r="A20" s="1">
        <v>216</v>
      </c>
      <c r="B20" s="2" t="s">
        <v>18</v>
      </c>
      <c r="C20" t="s">
        <v>232</v>
      </c>
    </row>
    <row r="21" spans="1:3" x14ac:dyDescent="0.25">
      <c r="A21" s="3">
        <v>217</v>
      </c>
      <c r="B21" s="4" t="s">
        <v>19</v>
      </c>
      <c r="C21" t="s">
        <v>232</v>
      </c>
    </row>
    <row r="22" spans="1:3" x14ac:dyDescent="0.25">
      <c r="A22" s="1">
        <v>218</v>
      </c>
      <c r="B22" s="2" t="s">
        <v>20</v>
      </c>
      <c r="C22" t="s">
        <v>232</v>
      </c>
    </row>
    <row r="23" spans="1:3" x14ac:dyDescent="0.25">
      <c r="A23" s="3">
        <v>219</v>
      </c>
      <c r="B23" s="4" t="s">
        <v>21</v>
      </c>
      <c r="C23" t="s">
        <v>232</v>
      </c>
    </row>
    <row r="24" spans="1:3" x14ac:dyDescent="0.25">
      <c r="A24" s="1">
        <v>230</v>
      </c>
      <c r="B24" s="2" t="s">
        <v>22</v>
      </c>
      <c r="C24" t="s">
        <v>232</v>
      </c>
    </row>
    <row r="25" spans="1:3" x14ac:dyDescent="0.25">
      <c r="A25" s="3">
        <v>231</v>
      </c>
      <c r="B25" s="4" t="s">
        <v>23</v>
      </c>
      <c r="C25" t="s">
        <v>232</v>
      </c>
    </row>
    <row r="26" spans="1:3" x14ac:dyDescent="0.25">
      <c r="A26" s="1">
        <v>232</v>
      </c>
      <c r="B26" s="2" t="s">
        <v>24</v>
      </c>
      <c r="C26" t="s">
        <v>232</v>
      </c>
    </row>
    <row r="27" spans="1:3" x14ac:dyDescent="0.25">
      <c r="A27" s="3">
        <v>301</v>
      </c>
      <c r="B27" s="4" t="s">
        <v>25</v>
      </c>
      <c r="C27" t="s">
        <v>232</v>
      </c>
    </row>
    <row r="28" spans="1:3" x14ac:dyDescent="0.25">
      <c r="A28" s="1">
        <v>401</v>
      </c>
      <c r="B28" s="2" t="s">
        <v>26</v>
      </c>
      <c r="C28" t="s">
        <v>232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499984740745262"/>
  </sheetPr>
  <dimension ref="A1:I28"/>
  <sheetViews>
    <sheetView showGridLines="0" topLeftCell="A10" zoomScale="130" zoomScaleNormal="130" workbookViewId="0">
      <selection activeCell="A22" activeCellId="3" sqref="A16 A17 A20 A22"/>
    </sheetView>
  </sheetViews>
  <sheetFormatPr baseColWidth="10" defaultRowHeight="15" x14ac:dyDescent="0.25"/>
  <cols>
    <col min="1" max="1" width="25.140625" customWidth="1"/>
    <col min="2" max="4" width="19.7109375" customWidth="1"/>
    <col min="5" max="5" width="15.85546875" customWidth="1"/>
    <col min="7" max="7" width="21.85546875" customWidth="1"/>
    <col min="8" max="8" width="17.140625" customWidth="1"/>
    <col min="9" max="9" width="17.28515625" customWidth="1"/>
    <col min="10" max="10" width="17" customWidth="1"/>
    <col min="11" max="11" width="13.7109375" customWidth="1"/>
    <col min="12" max="12" width="5.7109375" customWidth="1"/>
    <col min="13" max="13" width="21.85546875" customWidth="1"/>
    <col min="14" max="15" width="17.140625" customWidth="1"/>
    <col min="16" max="16" width="17" customWidth="1"/>
    <col min="17" max="17" width="15.7109375" customWidth="1"/>
    <col min="18" max="18" width="5.7109375" customWidth="1"/>
    <col min="19" max="19" width="21.85546875" customWidth="1"/>
    <col min="20" max="20" width="17.140625" customWidth="1"/>
    <col min="21" max="21" width="18" customWidth="1"/>
    <col min="22" max="22" width="17" customWidth="1"/>
    <col min="23" max="23" width="14.28515625" customWidth="1"/>
    <col min="24" max="24" width="5.7109375" customWidth="1"/>
    <col min="25" max="25" width="21.85546875" customWidth="1"/>
    <col min="26" max="26" width="17.140625" customWidth="1"/>
    <col min="27" max="27" width="18" customWidth="1"/>
    <col min="28" max="28" width="17" customWidth="1"/>
    <col min="29" max="29" width="13.42578125" customWidth="1"/>
    <col min="30" max="30" width="5.7109375" customWidth="1"/>
    <col min="31" max="31" width="21.85546875" customWidth="1"/>
    <col min="32" max="32" width="17" customWidth="1"/>
    <col min="33" max="33" width="17.7109375" customWidth="1"/>
    <col min="34" max="34" width="17" customWidth="1"/>
    <col min="35" max="35" width="17.140625" customWidth="1"/>
    <col min="36" max="36" width="5.7109375" customWidth="1"/>
    <col min="37" max="37" width="21.85546875" customWidth="1"/>
    <col min="38" max="38" width="17.140625" customWidth="1"/>
    <col min="39" max="39" width="18.42578125" customWidth="1"/>
    <col min="40" max="40" width="17" customWidth="1"/>
    <col min="41" max="41" width="16" customWidth="1"/>
    <col min="42" max="42" width="5.7109375" customWidth="1"/>
    <col min="43" max="43" width="21.85546875" customWidth="1"/>
    <col min="44" max="44" width="17.140625" customWidth="1"/>
    <col min="45" max="45" width="18" customWidth="1"/>
    <col min="46" max="46" width="17" customWidth="1"/>
    <col min="47" max="47" width="13.5703125" customWidth="1"/>
    <col min="48" max="48" width="5.7109375" customWidth="1"/>
    <col min="49" max="49" width="21.85546875" customWidth="1"/>
    <col min="50" max="50" width="17.140625" customWidth="1"/>
    <col min="51" max="51" width="17.7109375" customWidth="1"/>
    <col min="52" max="52" width="17" customWidth="1"/>
    <col min="53" max="53" width="14.85546875" customWidth="1"/>
    <col min="54" max="54" width="5.7109375" customWidth="1"/>
    <col min="55" max="55" width="21.85546875" customWidth="1"/>
    <col min="56" max="56" width="17.140625" customWidth="1"/>
    <col min="57" max="57" width="18" customWidth="1"/>
    <col min="58" max="58" width="17" customWidth="1"/>
    <col min="59" max="59" width="14.85546875" customWidth="1"/>
    <col min="60" max="60" width="5.7109375" customWidth="1"/>
    <col min="61" max="61" width="21.85546875" customWidth="1"/>
    <col min="62" max="62" width="17.140625" customWidth="1"/>
    <col min="63" max="64" width="17" customWidth="1"/>
    <col min="65" max="65" width="15.5703125" customWidth="1"/>
  </cols>
  <sheetData>
    <row r="1" spans="1:9" ht="18.75" x14ac:dyDescent="0.3">
      <c r="A1" s="140" t="s">
        <v>365</v>
      </c>
      <c r="B1" s="140"/>
      <c r="C1" s="140"/>
      <c r="D1" s="140"/>
      <c r="E1" s="140"/>
    </row>
    <row r="2" spans="1:9" ht="19.5" customHeight="1" x14ac:dyDescent="0.25">
      <c r="A2" s="137" t="s">
        <v>262</v>
      </c>
      <c r="B2" s="137"/>
      <c r="C2" s="137"/>
      <c r="D2" s="137"/>
      <c r="E2" s="137"/>
    </row>
    <row r="3" spans="1:9" x14ac:dyDescent="0.25">
      <c r="A3" s="144" t="s">
        <v>964</v>
      </c>
      <c r="B3" s="144"/>
      <c r="C3" s="144"/>
      <c r="D3" s="144"/>
      <c r="E3" s="144"/>
    </row>
    <row r="4" spans="1:9" x14ac:dyDescent="0.25">
      <c r="A4" s="138" t="s">
        <v>359</v>
      </c>
      <c r="B4" s="138"/>
      <c r="C4" s="138"/>
      <c r="D4" s="138"/>
      <c r="E4" s="138"/>
    </row>
    <row r="5" spans="1:9" ht="15.75" thickBot="1" x14ac:dyDescent="0.3">
      <c r="A5" s="139" t="s">
        <v>274</v>
      </c>
      <c r="B5" s="139"/>
      <c r="C5" s="139"/>
      <c r="D5" s="139"/>
      <c r="E5" s="139"/>
    </row>
    <row r="6" spans="1:9" ht="9" customHeight="1" thickTop="1" x14ac:dyDescent="0.25"/>
    <row r="7" spans="1:9" ht="31.5" x14ac:dyDescent="0.25">
      <c r="A7" s="11" t="s">
        <v>263</v>
      </c>
      <c r="B7" s="12" t="s">
        <v>353</v>
      </c>
      <c r="C7" s="12" t="s">
        <v>354</v>
      </c>
      <c r="D7" s="12" t="s">
        <v>355</v>
      </c>
      <c r="E7" s="12" t="s">
        <v>352</v>
      </c>
    </row>
    <row r="8" spans="1:9" ht="7.5" customHeight="1" x14ac:dyDescent="0.25">
      <c r="A8" s="13"/>
      <c r="B8" s="13"/>
      <c r="C8" s="13"/>
      <c r="D8" s="13"/>
      <c r="E8" s="13"/>
    </row>
    <row r="9" spans="1:9" ht="15.75" customHeight="1" thickBot="1" x14ac:dyDescent="0.3">
      <c r="A9" s="14" t="s">
        <v>261</v>
      </c>
      <c r="B9" s="15">
        <f>B13+B11</f>
        <v>26364</v>
      </c>
      <c r="C9" s="15">
        <f t="shared" ref="C9:D9" si="0">C13+C11</f>
        <v>36012.687770570003</v>
      </c>
      <c r="D9" s="15">
        <f t="shared" si="0"/>
        <v>23519.890930770001</v>
      </c>
      <c r="E9" s="16">
        <f t="shared" ref="E9" si="1">D9/C9</f>
        <v>0.65310012628356873</v>
      </c>
    </row>
    <row r="10" spans="1:9" ht="7.5" customHeight="1" x14ac:dyDescent="0.25">
      <c r="A10" s="13"/>
      <c r="B10" s="13"/>
      <c r="C10" s="13"/>
      <c r="D10" s="13"/>
      <c r="E10" s="13"/>
    </row>
    <row r="11" spans="1:9" ht="15.75" customHeight="1" x14ac:dyDescent="0.25">
      <c r="A11" s="13" t="s">
        <v>275</v>
      </c>
      <c r="B11" s="47">
        <v>0</v>
      </c>
      <c r="C11" s="47">
        <v>11415.78492957</v>
      </c>
      <c r="D11" s="47">
        <v>298.60500000000002</v>
      </c>
      <c r="E11" s="17">
        <f t="shared" ref="E11" si="2">D11/C11</f>
        <v>2.6157202666505352E-2</v>
      </c>
    </row>
    <row r="12" spans="1:9" ht="7.5" customHeight="1" x14ac:dyDescent="0.25">
      <c r="A12" s="13"/>
      <c r="B12" s="13"/>
      <c r="C12" s="13"/>
      <c r="D12" s="13"/>
      <c r="E12" s="13"/>
    </row>
    <row r="13" spans="1:9" ht="16.5" thickBot="1" x14ac:dyDescent="0.3">
      <c r="A13" s="14" t="s">
        <v>276</v>
      </c>
      <c r="B13" s="15">
        <f>SUM(B15:B24)</f>
        <v>26364</v>
      </c>
      <c r="C13" s="15">
        <f>SUM(C15:C24)</f>
        <v>24596.902840999999</v>
      </c>
      <c r="D13" s="15">
        <f>SUM(D15:D24)</f>
        <v>23221.285930770002</v>
      </c>
      <c r="E13" s="16">
        <f t="shared" ref="E13" si="3">D13/C13</f>
        <v>0.94407357222483257</v>
      </c>
    </row>
    <row r="14" spans="1:9" ht="7.5" customHeight="1" x14ac:dyDescent="0.25">
      <c r="A14" s="13"/>
      <c r="B14" s="13"/>
      <c r="C14" s="13"/>
      <c r="D14" s="13"/>
      <c r="E14" s="17"/>
    </row>
    <row r="15" spans="1:9" ht="15.75" x14ac:dyDescent="0.25">
      <c r="A15" s="13" t="s">
        <v>264</v>
      </c>
      <c r="B15" s="90">
        <v>7281.4971450000003</v>
      </c>
      <c r="C15" s="90">
        <v>6705.9943409999996</v>
      </c>
      <c r="D15" s="90">
        <v>6624.4742258400001</v>
      </c>
      <c r="E15" s="17">
        <f>D15/C15</f>
        <v>0.98784369460892762</v>
      </c>
      <c r="I15" s="24"/>
    </row>
    <row r="16" spans="1:9" ht="15.75" x14ac:dyDescent="0.25">
      <c r="A16" s="13" t="s">
        <v>265</v>
      </c>
      <c r="B16" s="47">
        <v>1520.891012</v>
      </c>
      <c r="C16" s="47">
        <v>1417.0124109999999</v>
      </c>
      <c r="D16" s="47">
        <v>1271.84500619</v>
      </c>
      <c r="E16" s="17">
        <f t="shared" ref="E16:E24" si="4">D16/C16</f>
        <v>0.89755389318887213</v>
      </c>
      <c r="I16" s="24"/>
    </row>
    <row r="17" spans="1:9" ht="15.75" x14ac:dyDescent="0.25">
      <c r="A17" s="13" t="s">
        <v>273</v>
      </c>
      <c r="B17" s="47">
        <v>31.300312999999999</v>
      </c>
      <c r="C17" s="47">
        <v>17.512452</v>
      </c>
      <c r="D17" s="47">
        <v>14.086601890000001</v>
      </c>
      <c r="E17" s="17">
        <f t="shared" si="4"/>
        <v>0.80437633119565444</v>
      </c>
      <c r="I17" s="24"/>
    </row>
    <row r="18" spans="1:9" ht="15.75" x14ac:dyDescent="0.25">
      <c r="A18" s="13" t="s">
        <v>266</v>
      </c>
      <c r="B18" s="18">
        <v>0</v>
      </c>
      <c r="C18" s="18">
        <v>0</v>
      </c>
      <c r="D18" s="18">
        <v>0</v>
      </c>
      <c r="E18" s="17" t="e">
        <f t="shared" si="4"/>
        <v>#DIV/0!</v>
      </c>
      <c r="I18" s="24"/>
    </row>
    <row r="19" spans="1:9" ht="15.75" x14ac:dyDescent="0.25">
      <c r="A19" s="13" t="s">
        <v>267</v>
      </c>
      <c r="B19" s="18">
        <v>0</v>
      </c>
      <c r="C19" s="18">
        <v>0</v>
      </c>
      <c r="D19" s="18">
        <v>0</v>
      </c>
      <c r="E19" s="17" t="e">
        <f t="shared" si="4"/>
        <v>#DIV/0!</v>
      </c>
      <c r="I19" s="24"/>
    </row>
    <row r="20" spans="1:9" ht="15.75" x14ac:dyDescent="0.25">
      <c r="A20" s="13" t="s">
        <v>268</v>
      </c>
      <c r="B20" s="47">
        <v>45.251289</v>
      </c>
      <c r="C20" s="47">
        <v>82.428645000000003</v>
      </c>
      <c r="D20" s="47">
        <v>6.2848093499999997</v>
      </c>
      <c r="E20" s="17">
        <f t="shared" si="4"/>
        <v>7.624545265787154E-2</v>
      </c>
      <c r="I20" s="24"/>
    </row>
    <row r="21" spans="1:9" ht="15.75" x14ac:dyDescent="0.25">
      <c r="A21" s="13" t="s">
        <v>272</v>
      </c>
      <c r="B21" s="47">
        <v>16694.397815</v>
      </c>
      <c r="C21" s="47">
        <v>15680.792566</v>
      </c>
      <c r="D21" s="47">
        <v>14741.02014921</v>
      </c>
      <c r="E21" s="17">
        <f t="shared" si="4"/>
        <v>0.94006856395590177</v>
      </c>
      <c r="I21" s="24"/>
    </row>
    <row r="22" spans="1:9" ht="15.75" x14ac:dyDescent="0.25">
      <c r="A22" s="13" t="s">
        <v>269</v>
      </c>
      <c r="B22" s="47">
        <v>790.66242599999998</v>
      </c>
      <c r="C22" s="47">
        <v>693.16242599999998</v>
      </c>
      <c r="D22" s="47">
        <v>563.57513829000004</v>
      </c>
      <c r="E22" s="17">
        <f t="shared" si="4"/>
        <v>0.81304917455234371</v>
      </c>
      <c r="I22" s="24"/>
    </row>
    <row r="23" spans="1:9" ht="15.75" x14ac:dyDescent="0.25">
      <c r="A23" s="13" t="s">
        <v>270</v>
      </c>
      <c r="B23" s="18">
        <v>0</v>
      </c>
      <c r="C23" s="18">
        <v>0</v>
      </c>
      <c r="D23" s="18">
        <v>0</v>
      </c>
      <c r="E23" s="17" t="e">
        <f t="shared" si="4"/>
        <v>#DIV/0!</v>
      </c>
      <c r="I23" s="24"/>
    </row>
    <row r="24" spans="1:9" ht="16.5" thickBot="1" x14ac:dyDescent="0.3">
      <c r="A24" s="19" t="s">
        <v>271</v>
      </c>
      <c r="B24" s="20">
        <v>0</v>
      </c>
      <c r="C24" s="20">
        <v>0</v>
      </c>
      <c r="D24" s="20">
        <v>0</v>
      </c>
      <c r="E24" s="21" t="e">
        <f t="shared" si="4"/>
        <v>#DIV/0!</v>
      </c>
      <c r="I24" s="24"/>
    </row>
    <row r="25" spans="1:9" x14ac:dyDescent="0.25">
      <c r="A25" s="35" t="s">
        <v>294</v>
      </c>
      <c r="B25" s="22"/>
      <c r="I25" s="24"/>
    </row>
    <row r="26" spans="1:9" x14ac:dyDescent="0.25">
      <c r="A26" s="39" t="s">
        <v>360</v>
      </c>
    </row>
    <row r="27" spans="1:9" x14ac:dyDescent="0.25">
      <c r="A27" s="39" t="s">
        <v>361</v>
      </c>
    </row>
    <row r="28" spans="1:9" ht="27" customHeight="1" x14ac:dyDescent="0.25">
      <c r="A28" s="136" t="s">
        <v>293</v>
      </c>
      <c r="B28" s="136"/>
      <c r="C28" s="136"/>
      <c r="D28" s="136"/>
      <c r="E28" s="136"/>
    </row>
  </sheetData>
  <mergeCells count="6">
    <mergeCell ref="A28:E28"/>
    <mergeCell ref="A1:E1"/>
    <mergeCell ref="A2:E2"/>
    <mergeCell ref="A3:E3"/>
    <mergeCell ref="A4:E4"/>
    <mergeCell ref="A5:E5"/>
  </mergeCells>
  <dataValidations count="1">
    <dataValidation type="custom" allowBlank="1" showInputMessage="1" showErrorMessage="1" sqref="E9:E24 B9:D9 B13:D13" xr:uid="{00000000-0002-0000-0900-000000000000}">
      <formula1>""</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7"/>
  <sheetViews>
    <sheetView showGridLines="0" topLeftCell="A4" workbookViewId="0">
      <selection activeCell="M7" sqref="M7:M10"/>
    </sheetView>
  </sheetViews>
  <sheetFormatPr baseColWidth="10" defaultRowHeight="15" x14ac:dyDescent="0.25"/>
  <cols>
    <col min="1" max="1" width="12.42578125" customWidth="1"/>
    <col min="5" max="5" width="24.140625" customWidth="1"/>
    <col min="13" max="13" width="24.140625" customWidth="1"/>
  </cols>
  <sheetData>
    <row r="1" spans="1:15" s="120" customFormat="1" ht="18.75" x14ac:dyDescent="0.3">
      <c r="A1" s="156" t="s">
        <v>1027</v>
      </c>
      <c r="B1" s="156"/>
      <c r="C1" s="156"/>
      <c r="D1" s="156"/>
      <c r="E1" s="156"/>
      <c r="F1" s="156"/>
      <c r="G1" s="156"/>
      <c r="I1" s="157" t="s">
        <v>1028</v>
      </c>
      <c r="J1" s="157"/>
      <c r="K1" s="157"/>
      <c r="L1" s="157"/>
      <c r="M1" s="157"/>
      <c r="N1" s="157"/>
      <c r="O1" s="157"/>
    </row>
    <row r="2" spans="1:15" x14ac:dyDescent="0.25">
      <c r="A2" s="131" t="s">
        <v>994</v>
      </c>
      <c r="B2" s="131"/>
      <c r="C2" s="131"/>
      <c r="D2" s="131"/>
      <c r="E2" s="131"/>
      <c r="F2" s="131"/>
      <c r="G2" s="131"/>
      <c r="I2" s="131" t="s">
        <v>994</v>
      </c>
      <c r="J2" s="131"/>
      <c r="K2" s="131"/>
      <c r="L2" s="131"/>
      <c r="M2" s="131"/>
      <c r="N2" s="131"/>
      <c r="O2" s="131"/>
    </row>
    <row r="3" spans="1:15" x14ac:dyDescent="0.25">
      <c r="A3" s="132" t="s">
        <v>1008</v>
      </c>
      <c r="B3" s="132"/>
      <c r="C3" s="132"/>
      <c r="D3" s="132"/>
      <c r="E3" s="132"/>
      <c r="F3" s="132"/>
      <c r="G3" s="132"/>
      <c r="I3" s="132" t="s">
        <v>1008</v>
      </c>
      <c r="J3" s="132"/>
      <c r="K3" s="132"/>
      <c r="L3" s="132"/>
      <c r="M3" s="132"/>
      <c r="N3" s="132"/>
      <c r="O3" s="132"/>
    </row>
    <row r="4" spans="1:15" x14ac:dyDescent="0.25">
      <c r="A4" s="133" t="s">
        <v>995</v>
      </c>
      <c r="B4" s="133"/>
      <c r="C4" s="133"/>
      <c r="D4" s="133"/>
      <c r="E4" s="133"/>
      <c r="F4" s="133"/>
      <c r="G4" s="133"/>
      <c r="I4" s="133" t="s">
        <v>995</v>
      </c>
      <c r="J4" s="133"/>
      <c r="K4" s="133"/>
      <c r="L4" s="133"/>
      <c r="M4" s="133"/>
      <c r="N4" s="133"/>
      <c r="O4" s="133"/>
    </row>
    <row r="5" spans="1:15" ht="15.75" thickBot="1" x14ac:dyDescent="0.3">
      <c r="A5" s="145" t="s">
        <v>359</v>
      </c>
      <c r="B5" s="145"/>
      <c r="C5" s="145"/>
      <c r="D5" s="145"/>
      <c r="E5" s="145"/>
      <c r="F5" s="145"/>
      <c r="G5" s="145"/>
      <c r="I5" s="145" t="s">
        <v>359</v>
      </c>
      <c r="J5" s="145"/>
      <c r="K5" s="145"/>
      <c r="L5" s="145"/>
      <c r="M5" s="145"/>
      <c r="N5" s="145"/>
      <c r="O5" s="145"/>
    </row>
    <row r="6" spans="1:15" ht="30" thickBot="1" x14ac:dyDescent="0.3">
      <c r="A6" s="103" t="s">
        <v>996</v>
      </c>
      <c r="B6" s="104" t="s">
        <v>997</v>
      </c>
      <c r="C6" s="104" t="s">
        <v>998</v>
      </c>
      <c r="D6" s="104" t="s">
        <v>999</v>
      </c>
      <c r="E6" s="104" t="s">
        <v>1000</v>
      </c>
      <c r="F6" s="104" t="s">
        <v>1001</v>
      </c>
      <c r="G6" s="104" t="s">
        <v>1002</v>
      </c>
      <c r="I6" s="103" t="s">
        <v>996</v>
      </c>
      <c r="J6" s="104" t="s">
        <v>997</v>
      </c>
      <c r="K6" s="104" t="s">
        <v>998</v>
      </c>
      <c r="L6" s="104" t="s">
        <v>999</v>
      </c>
      <c r="M6" s="104" t="s">
        <v>1000</v>
      </c>
      <c r="N6" s="104" t="s">
        <v>1001</v>
      </c>
      <c r="O6" s="104" t="s">
        <v>1002</v>
      </c>
    </row>
    <row r="7" spans="1:15" ht="80.25" customHeight="1" thickBot="1" x14ac:dyDescent="0.3">
      <c r="A7" s="117" t="s">
        <v>265</v>
      </c>
      <c r="B7" s="118">
        <v>0.26700000000000002</v>
      </c>
      <c r="C7" s="118">
        <v>0.89759999999999995</v>
      </c>
      <c r="D7" s="119" t="s">
        <v>1010</v>
      </c>
      <c r="E7" s="147" t="s">
        <v>1011</v>
      </c>
      <c r="F7" s="150" t="s">
        <v>1012</v>
      </c>
      <c r="G7" s="153" t="s">
        <v>1013</v>
      </c>
      <c r="I7" s="117" t="s">
        <v>265</v>
      </c>
      <c r="J7" s="118">
        <v>0.26700000000000002</v>
      </c>
      <c r="K7" s="118">
        <v>0.89759999999999995</v>
      </c>
      <c r="L7" s="119" t="s">
        <v>1010</v>
      </c>
      <c r="M7" s="147" t="s">
        <v>1030</v>
      </c>
      <c r="N7" s="150" t="s">
        <v>1012</v>
      </c>
      <c r="O7" s="147" t="s">
        <v>1013</v>
      </c>
    </row>
    <row r="8" spans="1:15" ht="80.25" customHeight="1" thickBot="1" x14ac:dyDescent="0.3">
      <c r="A8" s="117" t="s">
        <v>273</v>
      </c>
      <c r="B8" s="118">
        <v>0.245</v>
      </c>
      <c r="C8" s="118">
        <v>0.8044</v>
      </c>
      <c r="D8" s="119" t="s">
        <v>1010</v>
      </c>
      <c r="E8" s="148"/>
      <c r="F8" s="151"/>
      <c r="G8" s="154"/>
      <c r="I8" s="117" t="s">
        <v>273</v>
      </c>
      <c r="J8" s="118">
        <v>0.245</v>
      </c>
      <c r="K8" s="118">
        <v>0.8044</v>
      </c>
      <c r="L8" s="119" t="s">
        <v>1010</v>
      </c>
      <c r="M8" s="148"/>
      <c r="N8" s="151"/>
      <c r="O8" s="148"/>
    </row>
    <row r="9" spans="1:15" ht="80.25" customHeight="1" thickBot="1" x14ac:dyDescent="0.3">
      <c r="A9" s="111" t="s">
        <v>268</v>
      </c>
      <c r="B9" s="113">
        <v>0</v>
      </c>
      <c r="C9" s="113">
        <v>7.6200000000000004E-2</v>
      </c>
      <c r="D9" s="114" t="s">
        <v>1010</v>
      </c>
      <c r="E9" s="148"/>
      <c r="F9" s="151"/>
      <c r="G9" s="154"/>
      <c r="I9" s="111" t="s">
        <v>268</v>
      </c>
      <c r="J9" s="113">
        <v>0</v>
      </c>
      <c r="K9" s="113">
        <v>7.6200000000000004E-2</v>
      </c>
      <c r="L9" s="114" t="s">
        <v>1010</v>
      </c>
      <c r="M9" s="148"/>
      <c r="N9" s="151"/>
      <c r="O9" s="148"/>
    </row>
    <row r="10" spans="1:15" ht="80.25" customHeight="1" thickBot="1" x14ac:dyDescent="0.3">
      <c r="A10" s="111" t="s">
        <v>1009</v>
      </c>
      <c r="B10" s="113">
        <v>0.47699999999999998</v>
      </c>
      <c r="C10" s="113">
        <v>0.81299999999999994</v>
      </c>
      <c r="D10" s="114" t="s">
        <v>1010</v>
      </c>
      <c r="E10" s="149"/>
      <c r="F10" s="152"/>
      <c r="G10" s="155"/>
      <c r="I10" s="111" t="s">
        <v>1009</v>
      </c>
      <c r="J10" s="113">
        <v>0.47699999999999998</v>
      </c>
      <c r="K10" s="113">
        <v>0.81299999999999994</v>
      </c>
      <c r="L10" s="119" t="s">
        <v>1010</v>
      </c>
      <c r="M10" s="149"/>
      <c r="N10" s="152"/>
      <c r="O10" s="149"/>
    </row>
    <row r="11" spans="1:15" ht="18.75" customHeight="1" x14ac:dyDescent="0.25">
      <c r="A11" s="121"/>
      <c r="B11" s="122"/>
      <c r="C11" s="122"/>
      <c r="D11" s="115"/>
      <c r="E11" s="123"/>
      <c r="F11" s="124"/>
      <c r="G11" s="125"/>
      <c r="I11" s="158" t="s">
        <v>1029</v>
      </c>
      <c r="J11" s="158"/>
      <c r="K11" s="158"/>
      <c r="L11" s="158"/>
      <c r="M11" s="158"/>
      <c r="N11" s="158"/>
      <c r="O11" s="158"/>
    </row>
    <row r="12" spans="1:15" x14ac:dyDescent="0.25">
      <c r="A12" s="112" t="s">
        <v>1007</v>
      </c>
      <c r="D12" s="125"/>
      <c r="I12" s="112" t="s">
        <v>1007</v>
      </c>
      <c r="L12" s="125"/>
    </row>
    <row r="14" spans="1:15" ht="15" customHeight="1" x14ac:dyDescent="0.25">
      <c r="A14" s="146" t="s">
        <v>1003</v>
      </c>
      <c r="B14" s="146"/>
      <c r="C14" s="146"/>
      <c r="D14" s="146"/>
      <c r="E14" s="146"/>
      <c r="F14" s="146"/>
      <c r="G14" s="146"/>
      <c r="I14" s="146" t="s">
        <v>1003</v>
      </c>
      <c r="J14" s="146"/>
      <c r="K14" s="146"/>
      <c r="L14" s="146"/>
      <c r="M14" s="146"/>
      <c r="N14" s="146"/>
      <c r="O14" s="146"/>
    </row>
    <row r="15" spans="1:15" ht="15" customHeight="1" x14ac:dyDescent="0.25">
      <c r="A15" s="146" t="s">
        <v>1004</v>
      </c>
      <c r="B15" s="146"/>
      <c r="C15" s="146"/>
      <c r="D15" s="146"/>
      <c r="E15" s="146"/>
      <c r="F15" s="146"/>
      <c r="G15" s="146"/>
      <c r="I15" s="146" t="s">
        <v>1004</v>
      </c>
      <c r="J15" s="146"/>
      <c r="K15" s="146"/>
      <c r="L15" s="146"/>
      <c r="M15" s="146"/>
      <c r="N15" s="146"/>
      <c r="O15" s="146"/>
    </row>
    <row r="16" spans="1:15" ht="15" customHeight="1" x14ac:dyDescent="0.25">
      <c r="A16" s="146" t="s">
        <v>1005</v>
      </c>
      <c r="B16" s="146"/>
      <c r="C16" s="146"/>
      <c r="D16" s="146"/>
      <c r="E16" s="146"/>
      <c r="F16" s="146"/>
      <c r="G16" s="146"/>
      <c r="I16" s="146" t="s">
        <v>1005</v>
      </c>
      <c r="J16" s="146"/>
      <c r="K16" s="146"/>
      <c r="L16" s="146"/>
      <c r="M16" s="146"/>
      <c r="N16" s="146"/>
      <c r="O16" s="146"/>
    </row>
    <row r="17" spans="1:15" x14ac:dyDescent="0.25">
      <c r="A17" s="146" t="s">
        <v>1006</v>
      </c>
      <c r="B17" s="146"/>
      <c r="C17" s="146"/>
      <c r="D17" s="146"/>
      <c r="E17" s="146"/>
      <c r="F17" s="146"/>
      <c r="G17" s="146"/>
      <c r="I17" s="146" t="s">
        <v>1006</v>
      </c>
      <c r="J17" s="146"/>
      <c r="K17" s="146"/>
      <c r="L17" s="146"/>
      <c r="M17" s="146"/>
      <c r="N17" s="146"/>
      <c r="O17" s="146"/>
    </row>
  </sheetData>
  <mergeCells count="25">
    <mergeCell ref="A1:G1"/>
    <mergeCell ref="I1:O1"/>
    <mergeCell ref="I11:O11"/>
    <mergeCell ref="M7:M10"/>
    <mergeCell ref="N7:N10"/>
    <mergeCell ref="O7:O10"/>
    <mergeCell ref="A2:G2"/>
    <mergeCell ref="A3:G3"/>
    <mergeCell ref="A4:G4"/>
    <mergeCell ref="A5:G5"/>
    <mergeCell ref="I2:O2"/>
    <mergeCell ref="I3:O3"/>
    <mergeCell ref="I4:O4"/>
    <mergeCell ref="I5:O5"/>
    <mergeCell ref="A16:G16"/>
    <mergeCell ref="A17:G17"/>
    <mergeCell ref="A15:G15"/>
    <mergeCell ref="A14:G14"/>
    <mergeCell ref="E7:E10"/>
    <mergeCell ref="F7:F10"/>
    <mergeCell ref="G7:G10"/>
    <mergeCell ref="I16:O16"/>
    <mergeCell ref="I17:O17"/>
    <mergeCell ref="I14:O14"/>
    <mergeCell ref="I15:O1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S412"/>
  <sheetViews>
    <sheetView topLeftCell="F1" workbookViewId="0">
      <selection activeCell="AZ66" sqref="AZ66"/>
    </sheetView>
  </sheetViews>
  <sheetFormatPr baseColWidth="10" defaultColWidth="11.42578125" defaultRowHeight="15" x14ac:dyDescent="0.25"/>
  <cols>
    <col min="1" max="1" width="10.42578125" style="43" hidden="1" customWidth="1"/>
    <col min="2" max="2" width="8.42578125" style="43" hidden="1" customWidth="1"/>
    <col min="3" max="3" width="13.28515625" style="43" hidden="1" customWidth="1"/>
    <col min="4" max="4" width="22.42578125" style="43" hidden="1" customWidth="1"/>
    <col min="5" max="5" width="7.42578125" style="43" hidden="1" customWidth="1"/>
    <col min="6" max="6" width="29.85546875" style="43" customWidth="1"/>
    <col min="7" max="7" width="10.5703125" style="43" hidden="1" customWidth="1"/>
    <col min="8" max="8" width="11.140625" style="43" hidden="1" customWidth="1"/>
    <col min="9" max="9" width="23.85546875" style="43" hidden="1" customWidth="1"/>
    <col min="10" max="10" width="54.42578125" style="43" hidden="1" customWidth="1"/>
    <col min="11" max="11" width="18.42578125" style="43" bestFit="1" customWidth="1"/>
    <col min="12" max="12" width="18.28515625" style="43" bestFit="1" customWidth="1"/>
    <col min="13" max="13" width="16.42578125" style="43" hidden="1" customWidth="1"/>
    <col min="14" max="14" width="13.7109375" style="43" hidden="1" customWidth="1"/>
    <col min="15" max="15" width="14.42578125" style="43" hidden="1" customWidth="1"/>
    <col min="16" max="16" width="17" style="43" hidden="1" customWidth="1"/>
    <col min="17" max="17" width="16.42578125" style="43" bestFit="1" customWidth="1"/>
    <col min="18" max="18" width="16.42578125" style="43" hidden="1" customWidth="1"/>
    <col min="19" max="19" width="8.5703125" style="43" hidden="1" customWidth="1"/>
    <col min="20" max="21" width="16.42578125" style="43" hidden="1" customWidth="1"/>
    <col min="22" max="22" width="15.28515625" style="43" hidden="1" customWidth="1"/>
    <col min="23" max="23" width="17.140625" style="43" hidden="1" customWidth="1"/>
    <col min="24" max="24" width="15.7109375" style="43" hidden="1" customWidth="1"/>
    <col min="25" max="25" width="15.28515625" style="43" hidden="1" customWidth="1"/>
    <col min="26" max="26" width="8.42578125" style="43" hidden="1" customWidth="1"/>
    <col min="27" max="28" width="11.42578125" style="43" hidden="1" customWidth="1"/>
    <col min="29" max="29" width="21.42578125" style="43" hidden="1" customWidth="1"/>
    <col min="30" max="30" width="23.7109375" style="43" hidden="1" customWidth="1"/>
    <col min="31" max="31" width="6.140625" style="43" hidden="1" customWidth="1"/>
    <col min="32" max="32" width="7.28515625" style="43" hidden="1" customWidth="1"/>
    <col min="33" max="33" width="10" style="43" hidden="1" customWidth="1"/>
    <col min="34" max="34" width="10.140625" style="43" hidden="1" customWidth="1"/>
    <col min="35" max="35" width="10.5703125" style="43" hidden="1" customWidth="1"/>
    <col min="36" max="36" width="17.5703125" style="43" hidden="1" customWidth="1"/>
    <col min="37" max="37" width="7.140625" style="43" hidden="1" customWidth="1"/>
    <col min="38" max="38" width="8" style="43" hidden="1" customWidth="1"/>
    <col min="39" max="39" width="50.28515625" style="43" hidden="1" customWidth="1"/>
    <col min="40" max="40" width="49.5703125" style="43" hidden="1" customWidth="1"/>
    <col min="41" max="41" width="53.85546875" style="43" hidden="1" customWidth="1"/>
    <col min="42" max="42" width="55" style="43" hidden="1" customWidth="1"/>
    <col min="43" max="43" width="12.42578125" style="43" hidden="1" customWidth="1"/>
    <col min="44" max="44" width="31.140625" style="43" hidden="1" customWidth="1"/>
    <col min="45" max="45" width="11.42578125" style="98"/>
    <col min="46" max="16384" width="11.42578125" style="43"/>
  </cols>
  <sheetData>
    <row r="1" spans="1:45" ht="45" x14ac:dyDescent="0.25">
      <c r="A1" s="45" t="s">
        <v>302</v>
      </c>
      <c r="B1" s="45" t="s">
        <v>303</v>
      </c>
      <c r="C1" s="50" t="s">
        <v>304</v>
      </c>
      <c r="D1" s="45" t="s">
        <v>305</v>
      </c>
      <c r="E1" s="45" t="s">
        <v>306</v>
      </c>
      <c r="F1" s="50" t="s">
        <v>340</v>
      </c>
      <c r="G1" s="46" t="s">
        <v>307</v>
      </c>
      <c r="H1" s="46" t="s">
        <v>308</v>
      </c>
      <c r="I1" s="45" t="s">
        <v>309</v>
      </c>
      <c r="J1" s="45" t="s">
        <v>310</v>
      </c>
      <c r="K1" s="50" t="s">
        <v>311</v>
      </c>
      <c r="L1" s="50" t="s">
        <v>312</v>
      </c>
      <c r="M1" s="45" t="s">
        <v>313</v>
      </c>
      <c r="N1" s="45" t="s">
        <v>314</v>
      </c>
      <c r="O1" s="45" t="s">
        <v>315</v>
      </c>
      <c r="P1" s="45" t="s">
        <v>316</v>
      </c>
      <c r="Q1" s="50" t="s">
        <v>317</v>
      </c>
      <c r="R1" s="45" t="s">
        <v>318</v>
      </c>
      <c r="S1" s="46" t="s">
        <v>319</v>
      </c>
      <c r="T1" s="45" t="s">
        <v>320</v>
      </c>
      <c r="U1" s="45" t="s">
        <v>321</v>
      </c>
      <c r="V1" s="45" t="s">
        <v>322</v>
      </c>
      <c r="W1" s="45" t="s">
        <v>323</v>
      </c>
      <c r="X1" s="45" t="s">
        <v>324</v>
      </c>
      <c r="Y1" s="45" t="s">
        <v>325</v>
      </c>
      <c r="Z1" s="45" t="s">
        <v>326</v>
      </c>
      <c r="AA1" s="46" t="s">
        <v>327</v>
      </c>
      <c r="AB1" s="46" t="s">
        <v>328</v>
      </c>
      <c r="AC1" s="45" t="s">
        <v>329</v>
      </c>
      <c r="AD1" s="45" t="s">
        <v>330</v>
      </c>
      <c r="AE1" s="45" t="s">
        <v>331</v>
      </c>
      <c r="AF1" s="45" t="s">
        <v>263</v>
      </c>
      <c r="AG1" s="45" t="s">
        <v>332</v>
      </c>
      <c r="AH1" s="45" t="s">
        <v>333</v>
      </c>
      <c r="AI1" s="46" t="s">
        <v>334</v>
      </c>
      <c r="AJ1" s="45" t="s">
        <v>335</v>
      </c>
      <c r="AK1" s="45" t="s">
        <v>336</v>
      </c>
      <c r="AL1" s="45" t="s">
        <v>337</v>
      </c>
      <c r="AM1" s="45" t="s">
        <v>338</v>
      </c>
      <c r="AN1" s="45" t="s">
        <v>339</v>
      </c>
      <c r="AO1" s="50" t="s">
        <v>341</v>
      </c>
      <c r="AP1" s="50" t="s">
        <v>342</v>
      </c>
      <c r="AQ1" s="50" t="s">
        <v>343</v>
      </c>
      <c r="AR1" s="50" t="s">
        <v>344</v>
      </c>
      <c r="AS1" s="97" t="s">
        <v>352</v>
      </c>
    </row>
    <row r="2" spans="1:45" s="85" customFormat="1" x14ac:dyDescent="0.25">
      <c r="A2" s="83"/>
      <c r="B2" s="83"/>
      <c r="C2" s="83"/>
      <c r="D2" s="83"/>
      <c r="E2" s="83"/>
      <c r="F2" s="43" t="s">
        <v>381</v>
      </c>
      <c r="G2" s="84"/>
      <c r="H2" s="84"/>
      <c r="I2" s="83"/>
      <c r="J2" s="83"/>
      <c r="K2" s="90">
        <f>SUM(K3:K17)</f>
        <v>7281497145</v>
      </c>
      <c r="L2" s="90">
        <f t="shared" ref="L2:Q2" si="0">SUM(L3:L17)</f>
        <v>6705994341</v>
      </c>
      <c r="M2" s="90">
        <f t="shared" si="0"/>
        <v>6703438979</v>
      </c>
      <c r="N2" s="90">
        <f t="shared" si="0"/>
        <v>0</v>
      </c>
      <c r="O2" s="90">
        <f t="shared" si="0"/>
        <v>0</v>
      </c>
      <c r="P2" s="90">
        <f t="shared" si="0"/>
        <v>0</v>
      </c>
      <c r="Q2" s="90">
        <f t="shared" si="0"/>
        <v>6624474225.8399992</v>
      </c>
      <c r="R2" s="83"/>
      <c r="S2" s="84"/>
      <c r="T2" s="83"/>
      <c r="U2" s="83"/>
      <c r="V2" s="83"/>
      <c r="W2" s="83"/>
      <c r="X2" s="83"/>
      <c r="Y2" s="83"/>
      <c r="Z2" s="83"/>
      <c r="AA2" s="84"/>
      <c r="AB2" s="84"/>
      <c r="AC2" s="83"/>
      <c r="AD2" s="83"/>
      <c r="AE2" s="83"/>
      <c r="AF2" s="83"/>
      <c r="AG2" s="83"/>
      <c r="AH2" s="83"/>
      <c r="AI2" s="84"/>
      <c r="AJ2" s="83"/>
      <c r="AK2" s="83"/>
      <c r="AL2" s="83"/>
      <c r="AM2" s="83"/>
      <c r="AN2" s="83"/>
      <c r="AO2" s="83"/>
      <c r="AP2" s="83"/>
      <c r="AQ2" s="83"/>
      <c r="AR2" s="83"/>
      <c r="AS2" s="98">
        <f>+Q2/L2</f>
        <v>0.9878436946089274</v>
      </c>
    </row>
    <row r="3" spans="1:45" hidden="1" x14ac:dyDescent="0.25">
      <c r="A3" s="43" t="s">
        <v>369</v>
      </c>
      <c r="B3" s="43" t="s">
        <v>370</v>
      </c>
      <c r="C3" s="43" t="s">
        <v>371</v>
      </c>
      <c r="D3" s="43" t="s">
        <v>372</v>
      </c>
      <c r="E3" s="43" t="s">
        <v>373</v>
      </c>
      <c r="F3" s="43" t="s">
        <v>381</v>
      </c>
      <c r="G3" s="43" t="s">
        <v>374</v>
      </c>
      <c r="H3" s="43" t="s">
        <v>375</v>
      </c>
      <c r="I3" s="43" t="s">
        <v>376</v>
      </c>
      <c r="J3" s="43" t="s">
        <v>377</v>
      </c>
      <c r="K3" s="47">
        <v>2624226924</v>
      </c>
      <c r="L3" s="47">
        <v>2326218490</v>
      </c>
      <c r="M3" s="47">
        <v>2323959417</v>
      </c>
      <c r="N3" s="47">
        <v>0</v>
      </c>
      <c r="O3" s="47">
        <v>0</v>
      </c>
      <c r="P3" s="47">
        <v>0</v>
      </c>
      <c r="Q3" s="47">
        <v>2285706225.4299998</v>
      </c>
      <c r="R3" s="47">
        <v>2285706225.4299998</v>
      </c>
      <c r="S3" s="47">
        <v>0</v>
      </c>
      <c r="T3" s="47">
        <v>2285706225.4299998</v>
      </c>
      <c r="U3" s="47">
        <v>2285706225.4299998</v>
      </c>
      <c r="V3" s="47">
        <v>38253191.57</v>
      </c>
      <c r="W3" s="47">
        <v>40512264.57</v>
      </c>
      <c r="X3" s="47">
        <v>40512264.57</v>
      </c>
      <c r="Y3" s="47">
        <v>40512264.57</v>
      </c>
      <c r="Z3" s="47">
        <v>0</v>
      </c>
      <c r="AA3" s="47">
        <v>0</v>
      </c>
      <c r="AB3" s="47">
        <v>0</v>
      </c>
      <c r="AC3" s="48">
        <v>-298008434</v>
      </c>
      <c r="AD3" s="47">
        <v>0</v>
      </c>
      <c r="AE3" s="43" t="s">
        <v>242</v>
      </c>
      <c r="AF3" s="43" t="s">
        <v>378</v>
      </c>
      <c r="AG3" s="43" t="s">
        <v>373</v>
      </c>
      <c r="AH3" s="43" t="s">
        <v>379</v>
      </c>
      <c r="AI3" s="43" t="s">
        <v>380</v>
      </c>
      <c r="AJ3" s="43" t="s">
        <v>380</v>
      </c>
      <c r="AK3" s="43" t="s">
        <v>380</v>
      </c>
      <c r="AL3" s="43" t="s">
        <v>378</v>
      </c>
      <c r="AM3" s="43" t="s">
        <v>380</v>
      </c>
      <c r="AN3" s="43" t="s">
        <v>380</v>
      </c>
      <c r="AO3" s="43" t="s">
        <v>382</v>
      </c>
      <c r="AP3" s="43" t="s">
        <v>377</v>
      </c>
      <c r="AQ3" s="43" t="s">
        <v>383</v>
      </c>
      <c r="AR3" s="43" t="s">
        <v>384</v>
      </c>
      <c r="AS3" s="98">
        <f>+Q3/L3</f>
        <v>0.98258449722407626</v>
      </c>
    </row>
    <row r="4" spans="1:45" hidden="1" x14ac:dyDescent="0.25">
      <c r="A4" s="43" t="s">
        <v>369</v>
      </c>
      <c r="B4" s="43" t="s">
        <v>370</v>
      </c>
      <c r="C4" s="43" t="s">
        <v>371</v>
      </c>
      <c r="D4" s="43" t="s">
        <v>385</v>
      </c>
      <c r="E4" s="43" t="s">
        <v>373</v>
      </c>
      <c r="F4" s="43" t="s">
        <v>381</v>
      </c>
      <c r="G4" s="43" t="s">
        <v>374</v>
      </c>
      <c r="H4" s="43" t="s">
        <v>375</v>
      </c>
      <c r="I4" s="43" t="s">
        <v>386</v>
      </c>
      <c r="J4" s="43" t="s">
        <v>386</v>
      </c>
      <c r="K4" s="47">
        <v>130623011</v>
      </c>
      <c r="L4" s="47">
        <v>128464800</v>
      </c>
      <c r="M4" s="47">
        <v>128464800</v>
      </c>
      <c r="N4" s="47">
        <v>0</v>
      </c>
      <c r="O4" s="47">
        <v>0</v>
      </c>
      <c r="P4" s="47">
        <v>0</v>
      </c>
      <c r="Q4" s="47">
        <v>125239356.66</v>
      </c>
      <c r="R4" s="47">
        <v>125239356.66</v>
      </c>
      <c r="S4" s="47">
        <v>0</v>
      </c>
      <c r="T4" s="47">
        <v>125239356.66</v>
      </c>
      <c r="U4" s="47">
        <v>125239356.66</v>
      </c>
      <c r="V4" s="47">
        <v>3225443.34</v>
      </c>
      <c r="W4" s="47">
        <v>3225443.34</v>
      </c>
      <c r="X4" s="47">
        <v>3225443.34</v>
      </c>
      <c r="Y4" s="47">
        <v>3225443.34</v>
      </c>
      <c r="Z4" s="47">
        <v>0</v>
      </c>
      <c r="AA4" s="47">
        <v>0</v>
      </c>
      <c r="AB4" s="47">
        <v>0</v>
      </c>
      <c r="AC4" s="48">
        <v>-2158211</v>
      </c>
      <c r="AD4" s="47">
        <v>0</v>
      </c>
      <c r="AE4" s="43" t="s">
        <v>242</v>
      </c>
      <c r="AF4" s="43" t="s">
        <v>378</v>
      </c>
      <c r="AG4" s="43" t="s">
        <v>373</v>
      </c>
      <c r="AH4" s="43" t="s">
        <v>387</v>
      </c>
      <c r="AI4" s="43" t="s">
        <v>380</v>
      </c>
      <c r="AJ4" s="43" t="s">
        <v>380</v>
      </c>
      <c r="AK4" s="43" t="s">
        <v>380</v>
      </c>
      <c r="AL4" s="43" t="s">
        <v>378</v>
      </c>
      <c r="AM4" s="43" t="s">
        <v>380</v>
      </c>
      <c r="AN4" s="43" t="s">
        <v>380</v>
      </c>
      <c r="AO4" s="43" t="s">
        <v>382</v>
      </c>
      <c r="AP4" s="43" t="s">
        <v>386</v>
      </c>
      <c r="AQ4" s="43" t="s">
        <v>383</v>
      </c>
      <c r="AR4" s="43" t="s">
        <v>384</v>
      </c>
      <c r="AS4" s="98">
        <f t="shared" ref="AS4:AS70" si="1">+Q4/L4</f>
        <v>0.97489239589366117</v>
      </c>
    </row>
    <row r="5" spans="1:45" hidden="1" x14ac:dyDescent="0.25">
      <c r="A5" s="43" t="s">
        <v>369</v>
      </c>
      <c r="B5" s="43" t="s">
        <v>370</v>
      </c>
      <c r="C5" s="43" t="s">
        <v>371</v>
      </c>
      <c r="D5" s="43" t="s">
        <v>388</v>
      </c>
      <c r="E5" s="43" t="s">
        <v>373</v>
      </c>
      <c r="F5" s="43" t="s">
        <v>381</v>
      </c>
      <c r="G5" s="43" t="s">
        <v>374</v>
      </c>
      <c r="H5" s="43" t="s">
        <v>375</v>
      </c>
      <c r="I5" s="43" t="s">
        <v>389</v>
      </c>
      <c r="J5" s="43" t="s">
        <v>390</v>
      </c>
      <c r="K5" s="47">
        <v>18274141</v>
      </c>
      <c r="L5" s="47">
        <v>9417295</v>
      </c>
      <c r="M5" s="47">
        <v>9417295</v>
      </c>
      <c r="N5" s="47">
        <v>0</v>
      </c>
      <c r="O5" s="47">
        <v>0</v>
      </c>
      <c r="P5" s="47">
        <v>0</v>
      </c>
      <c r="Q5" s="47">
        <v>9414074.3399999999</v>
      </c>
      <c r="R5" s="47">
        <v>9414074.3399999999</v>
      </c>
      <c r="S5" s="47">
        <v>0</v>
      </c>
      <c r="T5" s="47">
        <v>9414074.3399999999</v>
      </c>
      <c r="U5" s="47">
        <v>9414074.3399999999</v>
      </c>
      <c r="V5" s="47">
        <v>3220.66</v>
      </c>
      <c r="W5" s="47">
        <v>3220.66</v>
      </c>
      <c r="X5" s="47">
        <v>3220.66</v>
      </c>
      <c r="Y5" s="47">
        <v>3220.66</v>
      </c>
      <c r="Z5" s="47">
        <v>0</v>
      </c>
      <c r="AA5" s="47">
        <v>0</v>
      </c>
      <c r="AB5" s="47">
        <v>0</v>
      </c>
      <c r="AC5" s="47">
        <v>-8856846</v>
      </c>
      <c r="AD5" s="47">
        <v>0</v>
      </c>
      <c r="AE5" s="43" t="s">
        <v>242</v>
      </c>
      <c r="AF5" s="43" t="s">
        <v>378</v>
      </c>
      <c r="AG5" s="43" t="s">
        <v>391</v>
      </c>
      <c r="AH5" s="43" t="s">
        <v>392</v>
      </c>
      <c r="AI5" s="43" t="s">
        <v>380</v>
      </c>
      <c r="AJ5" s="43" t="s">
        <v>380</v>
      </c>
      <c r="AK5" s="43" t="s">
        <v>380</v>
      </c>
      <c r="AL5" s="43" t="s">
        <v>378</v>
      </c>
      <c r="AM5" s="43" t="s">
        <v>380</v>
      </c>
      <c r="AN5" s="43" t="s">
        <v>380</v>
      </c>
      <c r="AO5" s="43" t="s">
        <v>393</v>
      </c>
      <c r="AP5" s="43" t="s">
        <v>390</v>
      </c>
      <c r="AQ5" s="43" t="s">
        <v>383</v>
      </c>
      <c r="AR5" s="43" t="s">
        <v>384</v>
      </c>
      <c r="AS5" s="98">
        <f t="shared" si="1"/>
        <v>0.99965800582863762</v>
      </c>
    </row>
    <row r="6" spans="1:45" hidden="1" x14ac:dyDescent="0.25">
      <c r="A6" s="43" t="s">
        <v>369</v>
      </c>
      <c r="B6" s="43" t="s">
        <v>370</v>
      </c>
      <c r="C6" s="43" t="s">
        <v>371</v>
      </c>
      <c r="D6" s="43" t="s">
        <v>394</v>
      </c>
      <c r="E6" s="43" t="s">
        <v>373</v>
      </c>
      <c r="F6" s="43" t="s">
        <v>381</v>
      </c>
      <c r="G6" s="43" t="s">
        <v>374</v>
      </c>
      <c r="H6" s="43" t="s">
        <v>375</v>
      </c>
      <c r="I6" s="43" t="s">
        <v>395</v>
      </c>
      <c r="J6" s="43" t="s">
        <v>395</v>
      </c>
      <c r="K6" s="47">
        <v>750000</v>
      </c>
      <c r="L6" s="47">
        <v>0</v>
      </c>
      <c r="M6" s="47">
        <v>0</v>
      </c>
      <c r="N6" s="47">
        <v>0</v>
      </c>
      <c r="O6" s="47">
        <v>0</v>
      </c>
      <c r="P6" s="47">
        <v>0</v>
      </c>
      <c r="Q6" s="47">
        <v>0</v>
      </c>
      <c r="R6" s="47">
        <v>0</v>
      </c>
      <c r="S6" s="47">
        <v>0</v>
      </c>
      <c r="T6" s="47">
        <v>0</v>
      </c>
      <c r="U6" s="47">
        <v>0</v>
      </c>
      <c r="V6" s="47">
        <v>0</v>
      </c>
      <c r="W6" s="47">
        <v>0</v>
      </c>
      <c r="X6" s="47">
        <v>0</v>
      </c>
      <c r="Y6" s="47">
        <v>0</v>
      </c>
      <c r="Z6" s="47">
        <v>0</v>
      </c>
      <c r="AA6" s="47">
        <v>0</v>
      </c>
      <c r="AB6" s="47">
        <v>0</v>
      </c>
      <c r="AC6" s="48">
        <v>-750000</v>
      </c>
      <c r="AD6" s="47">
        <v>0</v>
      </c>
      <c r="AE6" s="43" t="s">
        <v>242</v>
      </c>
      <c r="AF6" s="43" t="s">
        <v>378</v>
      </c>
      <c r="AG6" s="43" t="s">
        <v>391</v>
      </c>
      <c r="AH6" s="43" t="s">
        <v>396</v>
      </c>
      <c r="AI6" s="43" t="s">
        <v>380</v>
      </c>
      <c r="AJ6" s="43" t="s">
        <v>380</v>
      </c>
      <c r="AK6" s="43" t="s">
        <v>380</v>
      </c>
      <c r="AL6" s="43" t="s">
        <v>378</v>
      </c>
      <c r="AM6" s="43" t="s">
        <v>380</v>
      </c>
      <c r="AN6" s="43" t="s">
        <v>380</v>
      </c>
      <c r="AO6" s="43" t="s">
        <v>393</v>
      </c>
      <c r="AP6" s="43" t="s">
        <v>395</v>
      </c>
      <c r="AQ6" s="43" t="s">
        <v>383</v>
      </c>
      <c r="AR6" s="43" t="s">
        <v>384</v>
      </c>
      <c r="AS6" s="98" t="e">
        <f t="shared" si="1"/>
        <v>#DIV/0!</v>
      </c>
    </row>
    <row r="7" spans="1:45" hidden="1" x14ac:dyDescent="0.25">
      <c r="A7" s="43" t="s">
        <v>369</v>
      </c>
      <c r="B7" s="43" t="s">
        <v>370</v>
      </c>
      <c r="C7" s="43" t="s">
        <v>371</v>
      </c>
      <c r="D7" s="43" t="s">
        <v>397</v>
      </c>
      <c r="E7" s="43" t="s">
        <v>373</v>
      </c>
      <c r="F7" s="43" t="s">
        <v>381</v>
      </c>
      <c r="G7" s="43" t="s">
        <v>374</v>
      </c>
      <c r="H7" s="43" t="s">
        <v>375</v>
      </c>
      <c r="I7" s="43" t="s">
        <v>398</v>
      </c>
      <c r="J7" s="43" t="s">
        <v>399</v>
      </c>
      <c r="K7" s="47">
        <v>967747693</v>
      </c>
      <c r="L7" s="47">
        <v>930665499</v>
      </c>
      <c r="M7" s="47">
        <v>930583305</v>
      </c>
      <c r="N7" s="47">
        <v>0</v>
      </c>
      <c r="O7" s="47">
        <v>0</v>
      </c>
      <c r="P7" s="47">
        <v>0</v>
      </c>
      <c r="Q7" s="47">
        <v>912815062.72000003</v>
      </c>
      <c r="R7" s="47">
        <v>912815062.72000003</v>
      </c>
      <c r="S7" s="47">
        <v>0</v>
      </c>
      <c r="T7" s="47">
        <v>912815062.72000003</v>
      </c>
      <c r="U7" s="47">
        <v>912815062.72000003</v>
      </c>
      <c r="V7" s="47">
        <v>17768242.280000001</v>
      </c>
      <c r="W7" s="47">
        <v>17850436.280000001</v>
      </c>
      <c r="X7" s="47">
        <v>17850436.280000001</v>
      </c>
      <c r="Y7" s="47">
        <v>17850436.280000001</v>
      </c>
      <c r="Z7" s="47">
        <v>0</v>
      </c>
      <c r="AA7" s="47">
        <v>0</v>
      </c>
      <c r="AB7" s="47">
        <v>0</v>
      </c>
      <c r="AC7" s="48">
        <v>-37082194</v>
      </c>
      <c r="AD7" s="47">
        <v>0</v>
      </c>
      <c r="AE7" s="43" t="s">
        <v>242</v>
      </c>
      <c r="AF7" s="43" t="s">
        <v>378</v>
      </c>
      <c r="AG7" s="43" t="s">
        <v>400</v>
      </c>
      <c r="AH7" s="43" t="s">
        <v>401</v>
      </c>
      <c r="AI7" s="43" t="s">
        <v>380</v>
      </c>
      <c r="AJ7" s="43" t="s">
        <v>380</v>
      </c>
      <c r="AK7" s="43" t="s">
        <v>380</v>
      </c>
      <c r="AL7" s="43" t="s">
        <v>378</v>
      </c>
      <c r="AM7" s="43" t="s">
        <v>380</v>
      </c>
      <c r="AN7" s="43" t="s">
        <v>380</v>
      </c>
      <c r="AO7" s="43" t="s">
        <v>402</v>
      </c>
      <c r="AP7" s="43" t="s">
        <v>399</v>
      </c>
      <c r="AQ7" s="43" t="s">
        <v>383</v>
      </c>
      <c r="AR7" s="43" t="s">
        <v>384</v>
      </c>
      <c r="AS7" s="98">
        <f t="shared" si="1"/>
        <v>0.98081970772615912</v>
      </c>
    </row>
    <row r="8" spans="1:45" hidden="1" x14ac:dyDescent="0.25">
      <c r="A8" s="43" t="s">
        <v>369</v>
      </c>
      <c r="B8" s="43" t="s">
        <v>370</v>
      </c>
      <c r="C8" s="43" t="s">
        <v>371</v>
      </c>
      <c r="D8" s="43" t="s">
        <v>403</v>
      </c>
      <c r="E8" s="43" t="s">
        <v>373</v>
      </c>
      <c r="F8" s="43" t="s">
        <v>381</v>
      </c>
      <c r="G8" s="43" t="s">
        <v>374</v>
      </c>
      <c r="H8" s="43" t="s">
        <v>375</v>
      </c>
      <c r="I8" s="43" t="s">
        <v>404</v>
      </c>
      <c r="J8" s="43" t="s">
        <v>405</v>
      </c>
      <c r="K8" s="47">
        <v>1064288998</v>
      </c>
      <c r="L8" s="47">
        <v>982567462</v>
      </c>
      <c r="M8" s="47">
        <v>982353367</v>
      </c>
      <c r="N8" s="47">
        <v>0</v>
      </c>
      <c r="O8" s="47">
        <v>0</v>
      </c>
      <c r="P8" s="47">
        <v>0</v>
      </c>
      <c r="Q8" s="47">
        <v>967512009.99000001</v>
      </c>
      <c r="R8" s="47">
        <v>967512009.99000001</v>
      </c>
      <c r="S8" s="47">
        <v>0</v>
      </c>
      <c r="T8" s="47">
        <v>967512009.99000001</v>
      </c>
      <c r="U8" s="47">
        <v>967512009.99000001</v>
      </c>
      <c r="V8" s="47">
        <v>14841357.01</v>
      </c>
      <c r="W8" s="47">
        <v>15055452.01</v>
      </c>
      <c r="X8" s="47">
        <v>15055452.01</v>
      </c>
      <c r="Y8" s="47">
        <v>15055452.01</v>
      </c>
      <c r="Z8" s="47">
        <v>0</v>
      </c>
      <c r="AA8" s="47">
        <v>0</v>
      </c>
      <c r="AB8" s="47">
        <v>0</v>
      </c>
      <c r="AC8" s="47">
        <v>-81721536</v>
      </c>
      <c r="AD8" s="47">
        <v>0</v>
      </c>
      <c r="AE8" s="43" t="s">
        <v>242</v>
      </c>
      <c r="AF8" s="43" t="s">
        <v>378</v>
      </c>
      <c r="AG8" s="43" t="s">
        <v>400</v>
      </c>
      <c r="AH8" s="43" t="s">
        <v>406</v>
      </c>
      <c r="AI8" s="43" t="s">
        <v>380</v>
      </c>
      <c r="AJ8" s="43" t="s">
        <v>380</v>
      </c>
      <c r="AK8" s="43" t="s">
        <v>380</v>
      </c>
      <c r="AL8" s="43" t="s">
        <v>378</v>
      </c>
      <c r="AM8" s="43" t="s">
        <v>380</v>
      </c>
      <c r="AN8" s="43" t="s">
        <v>380</v>
      </c>
      <c r="AO8" s="43" t="s">
        <v>402</v>
      </c>
      <c r="AP8" s="43" t="s">
        <v>405</v>
      </c>
      <c r="AQ8" s="43" t="s">
        <v>383</v>
      </c>
      <c r="AR8" s="43" t="s">
        <v>384</v>
      </c>
      <c r="AS8" s="98">
        <f t="shared" si="1"/>
        <v>0.98467743682519782</v>
      </c>
    </row>
    <row r="9" spans="1:45" hidden="1" x14ac:dyDescent="0.25">
      <c r="A9" s="43" t="s">
        <v>369</v>
      </c>
      <c r="B9" s="43" t="s">
        <v>370</v>
      </c>
      <c r="C9" s="43" t="s">
        <v>371</v>
      </c>
      <c r="D9" s="43" t="s">
        <v>407</v>
      </c>
      <c r="E9" s="43" t="s">
        <v>408</v>
      </c>
      <c r="F9" s="43" t="s">
        <v>381</v>
      </c>
      <c r="G9" s="43" t="s">
        <v>374</v>
      </c>
      <c r="H9" s="43" t="s">
        <v>375</v>
      </c>
      <c r="I9" s="43" t="s">
        <v>409</v>
      </c>
      <c r="J9" s="43" t="s">
        <v>409</v>
      </c>
      <c r="K9" s="47">
        <v>461137614</v>
      </c>
      <c r="L9" s="47">
        <v>419405128</v>
      </c>
      <c r="M9" s="47">
        <v>419405128</v>
      </c>
      <c r="N9" s="47">
        <v>0</v>
      </c>
      <c r="O9" s="47">
        <v>0</v>
      </c>
      <c r="P9" s="47">
        <v>0</v>
      </c>
      <c r="Q9" s="47">
        <v>419176705.95999998</v>
      </c>
      <c r="R9" s="47">
        <v>419176705.95999998</v>
      </c>
      <c r="S9" s="47">
        <v>0</v>
      </c>
      <c r="T9" s="47">
        <v>419176705.95999998</v>
      </c>
      <c r="U9" s="47">
        <v>419176705.95999998</v>
      </c>
      <c r="V9" s="47">
        <v>228422.04</v>
      </c>
      <c r="W9" s="47">
        <v>228422.04</v>
      </c>
      <c r="X9" s="47">
        <v>228422.04</v>
      </c>
      <c r="Y9" s="47">
        <v>228422.04</v>
      </c>
      <c r="Z9" s="47">
        <v>0</v>
      </c>
      <c r="AA9" s="47">
        <v>0</v>
      </c>
      <c r="AB9" s="47">
        <v>0</v>
      </c>
      <c r="AC9" s="47">
        <v>-41732486</v>
      </c>
      <c r="AD9" s="47">
        <v>0</v>
      </c>
      <c r="AE9" s="43" t="s">
        <v>242</v>
      </c>
      <c r="AF9" s="43" t="s">
        <v>378</v>
      </c>
      <c r="AG9" s="43" t="s">
        <v>400</v>
      </c>
      <c r="AH9" s="43" t="s">
        <v>410</v>
      </c>
      <c r="AI9" s="43" t="s">
        <v>380</v>
      </c>
      <c r="AJ9" s="43" t="s">
        <v>380</v>
      </c>
      <c r="AK9" s="43" t="s">
        <v>380</v>
      </c>
      <c r="AL9" s="43" t="s">
        <v>378</v>
      </c>
      <c r="AM9" s="43" t="s">
        <v>380</v>
      </c>
      <c r="AN9" s="43" t="s">
        <v>380</v>
      </c>
      <c r="AO9" s="43" t="s">
        <v>402</v>
      </c>
      <c r="AP9" s="43" t="s">
        <v>409</v>
      </c>
      <c r="AQ9" s="43" t="s">
        <v>383</v>
      </c>
      <c r="AR9" s="43" t="s">
        <v>411</v>
      </c>
      <c r="AS9" s="98">
        <f t="shared" si="1"/>
        <v>0.99945536660200296</v>
      </c>
    </row>
    <row r="10" spans="1:45" hidden="1" x14ac:dyDescent="0.25">
      <c r="A10" s="43" t="s">
        <v>369</v>
      </c>
      <c r="B10" s="43" t="s">
        <v>370</v>
      </c>
      <c r="C10" s="43" t="s">
        <v>371</v>
      </c>
      <c r="D10" s="43" t="s">
        <v>412</v>
      </c>
      <c r="E10" s="43" t="s">
        <v>373</v>
      </c>
      <c r="F10" s="43" t="s">
        <v>381</v>
      </c>
      <c r="G10" s="43" t="s">
        <v>374</v>
      </c>
      <c r="H10" s="43" t="s">
        <v>375</v>
      </c>
      <c r="I10" s="43" t="s">
        <v>413</v>
      </c>
      <c r="J10" s="43" t="s">
        <v>413</v>
      </c>
      <c r="K10" s="47">
        <v>390000000</v>
      </c>
      <c r="L10" s="47">
        <v>390000000</v>
      </c>
      <c r="M10" s="47">
        <v>390000000</v>
      </c>
      <c r="N10" s="47">
        <v>0</v>
      </c>
      <c r="O10" s="47">
        <v>0</v>
      </c>
      <c r="P10" s="47">
        <v>0</v>
      </c>
      <c r="Q10" s="47">
        <v>388242629.13999999</v>
      </c>
      <c r="R10" s="47">
        <v>388242629.13999999</v>
      </c>
      <c r="S10" s="47">
        <v>0</v>
      </c>
      <c r="T10" s="47">
        <v>388242629.13999999</v>
      </c>
      <c r="U10" s="47">
        <v>388242629.13999999</v>
      </c>
      <c r="V10" s="47">
        <v>1757370.86</v>
      </c>
      <c r="W10" s="47">
        <v>1757370.86</v>
      </c>
      <c r="X10" s="47">
        <v>1757370.86</v>
      </c>
      <c r="Y10" s="47">
        <v>1757370.86</v>
      </c>
      <c r="Z10" s="47">
        <v>0</v>
      </c>
      <c r="AA10" s="47">
        <v>0</v>
      </c>
      <c r="AB10" s="47">
        <v>0</v>
      </c>
      <c r="AC10" s="47">
        <v>0</v>
      </c>
      <c r="AD10" s="47">
        <v>0</v>
      </c>
      <c r="AE10" s="43" t="s">
        <v>242</v>
      </c>
      <c r="AF10" s="43" t="s">
        <v>378</v>
      </c>
      <c r="AG10" s="43" t="s">
        <v>400</v>
      </c>
      <c r="AH10" s="43" t="s">
        <v>414</v>
      </c>
      <c r="AI10" s="43" t="s">
        <v>380</v>
      </c>
      <c r="AJ10" s="43" t="s">
        <v>380</v>
      </c>
      <c r="AK10" s="43" t="s">
        <v>380</v>
      </c>
      <c r="AL10" s="43" t="s">
        <v>378</v>
      </c>
      <c r="AM10" s="43" t="s">
        <v>380</v>
      </c>
      <c r="AN10" s="43" t="s">
        <v>380</v>
      </c>
      <c r="AO10" s="43" t="s">
        <v>402</v>
      </c>
      <c r="AP10" s="43" t="s">
        <v>413</v>
      </c>
      <c r="AQ10" s="43" t="s">
        <v>383</v>
      </c>
      <c r="AR10" s="43" t="s">
        <v>384</v>
      </c>
      <c r="AS10" s="98">
        <f t="shared" si="1"/>
        <v>0.99549392087179478</v>
      </c>
    </row>
    <row r="11" spans="1:45" hidden="1" x14ac:dyDescent="0.25">
      <c r="A11" s="43" t="s">
        <v>369</v>
      </c>
      <c r="B11" s="43" t="s">
        <v>370</v>
      </c>
      <c r="C11" s="43" t="s">
        <v>371</v>
      </c>
      <c r="D11" s="43" t="s">
        <v>415</v>
      </c>
      <c r="E11" s="43" t="s">
        <v>373</v>
      </c>
      <c r="F11" s="43" t="s">
        <v>381</v>
      </c>
      <c r="G11" s="43" t="s">
        <v>374</v>
      </c>
      <c r="H11" s="43" t="s">
        <v>375</v>
      </c>
      <c r="I11" s="43" t="s">
        <v>416</v>
      </c>
      <c r="J11" s="43" t="s">
        <v>417</v>
      </c>
      <c r="K11" s="47">
        <v>339954949</v>
      </c>
      <c r="L11" s="47">
        <v>332454949</v>
      </c>
      <c r="M11" s="47">
        <v>332454949</v>
      </c>
      <c r="N11" s="47">
        <v>0</v>
      </c>
      <c r="O11" s="47">
        <v>0</v>
      </c>
      <c r="P11" s="47">
        <v>0</v>
      </c>
      <c r="Q11" s="47">
        <v>330605539.50999999</v>
      </c>
      <c r="R11" s="47">
        <v>330605539.50999999</v>
      </c>
      <c r="S11" s="47">
        <v>0</v>
      </c>
      <c r="T11" s="47">
        <v>330605539.50999999</v>
      </c>
      <c r="U11" s="47">
        <v>330605539.50999999</v>
      </c>
      <c r="V11" s="47">
        <v>1849409.49</v>
      </c>
      <c r="W11" s="47">
        <v>1849409.49</v>
      </c>
      <c r="X11" s="47">
        <v>1849409.49</v>
      </c>
      <c r="Y11" s="47">
        <v>1849409.49</v>
      </c>
      <c r="Z11" s="47">
        <v>0</v>
      </c>
      <c r="AA11" s="47">
        <v>0</v>
      </c>
      <c r="AB11" s="47">
        <v>0</v>
      </c>
      <c r="AC11" s="48">
        <v>-7500000</v>
      </c>
      <c r="AD11" s="47">
        <v>0</v>
      </c>
      <c r="AE11" s="43" t="s">
        <v>242</v>
      </c>
      <c r="AF11" s="43" t="s">
        <v>378</v>
      </c>
      <c r="AG11" s="43" t="s">
        <v>400</v>
      </c>
      <c r="AH11" s="43" t="s">
        <v>418</v>
      </c>
      <c r="AI11" s="43" t="s">
        <v>380</v>
      </c>
      <c r="AJ11" s="43" t="s">
        <v>380</v>
      </c>
      <c r="AK11" s="43" t="s">
        <v>380</v>
      </c>
      <c r="AL11" s="43" t="s">
        <v>378</v>
      </c>
      <c r="AM11" s="43" t="s">
        <v>380</v>
      </c>
      <c r="AN11" s="43" t="s">
        <v>380</v>
      </c>
      <c r="AO11" s="43" t="s">
        <v>402</v>
      </c>
      <c r="AP11" s="43" t="s">
        <v>417</v>
      </c>
      <c r="AQ11" s="43" t="s">
        <v>383</v>
      </c>
      <c r="AR11" s="43" t="s">
        <v>384</v>
      </c>
      <c r="AS11" s="98">
        <f t="shared" si="1"/>
        <v>0.99443711247023725</v>
      </c>
    </row>
    <row r="12" spans="1:45" hidden="1" x14ac:dyDescent="0.25">
      <c r="A12" s="43" t="s">
        <v>369</v>
      </c>
      <c r="B12" s="43" t="s">
        <v>370</v>
      </c>
      <c r="C12" s="43" t="s">
        <v>371</v>
      </c>
      <c r="D12" s="43" t="s">
        <v>419</v>
      </c>
      <c r="E12" s="43" t="s">
        <v>373</v>
      </c>
      <c r="F12" s="43" t="s">
        <v>381</v>
      </c>
      <c r="G12" s="43" t="s">
        <v>420</v>
      </c>
      <c r="H12" s="43" t="s">
        <v>375</v>
      </c>
      <c r="I12" s="43" t="s">
        <v>421</v>
      </c>
      <c r="J12" s="43" t="s">
        <v>422</v>
      </c>
      <c r="K12" s="47">
        <v>512067579</v>
      </c>
      <c r="L12" s="47">
        <v>465725980</v>
      </c>
      <c r="M12" s="47">
        <v>465725980</v>
      </c>
      <c r="N12" s="47">
        <v>0</v>
      </c>
      <c r="O12" s="47">
        <v>0</v>
      </c>
      <c r="P12" s="47">
        <v>0</v>
      </c>
      <c r="Q12" s="47">
        <v>465725979.92000002</v>
      </c>
      <c r="R12" s="47">
        <v>465725979.92000002</v>
      </c>
      <c r="S12" s="47">
        <v>0</v>
      </c>
      <c r="T12" s="47">
        <v>465725979.92000002</v>
      </c>
      <c r="U12" s="47">
        <v>465725979.92000002</v>
      </c>
      <c r="V12" s="47">
        <v>0.08</v>
      </c>
      <c r="W12" s="47">
        <v>0.08</v>
      </c>
      <c r="X12" s="47">
        <v>0.08</v>
      </c>
      <c r="Y12" s="47">
        <v>0.08</v>
      </c>
      <c r="Z12" s="47">
        <v>0</v>
      </c>
      <c r="AA12" s="47">
        <v>0</v>
      </c>
      <c r="AB12" s="47">
        <v>0</v>
      </c>
      <c r="AC12" s="47">
        <v>-46341599</v>
      </c>
      <c r="AD12" s="47">
        <v>0</v>
      </c>
      <c r="AE12" s="43" t="s">
        <v>242</v>
      </c>
      <c r="AF12" s="43" t="s">
        <v>378</v>
      </c>
      <c r="AG12" s="43" t="s">
        <v>423</v>
      </c>
      <c r="AH12" s="43" t="s">
        <v>424</v>
      </c>
      <c r="AI12" s="43" t="s">
        <v>425</v>
      </c>
      <c r="AJ12" s="43" t="s">
        <v>380</v>
      </c>
      <c r="AK12" s="43" t="s">
        <v>380</v>
      </c>
      <c r="AL12" s="43" t="s">
        <v>378</v>
      </c>
      <c r="AM12" s="43" t="s">
        <v>426</v>
      </c>
      <c r="AN12" s="43" t="s">
        <v>427</v>
      </c>
      <c r="AO12" s="43" t="s">
        <v>428</v>
      </c>
      <c r="AP12" s="43" t="s">
        <v>429</v>
      </c>
      <c r="AQ12" s="43" t="s">
        <v>383</v>
      </c>
      <c r="AR12" s="43" t="s">
        <v>384</v>
      </c>
      <c r="AS12" s="98">
        <f t="shared" si="1"/>
        <v>0.99999999982822518</v>
      </c>
    </row>
    <row r="13" spans="1:45" hidden="1" x14ac:dyDescent="0.25">
      <c r="A13" s="43" t="s">
        <v>369</v>
      </c>
      <c r="B13" s="43" t="s">
        <v>370</v>
      </c>
      <c r="C13" s="43" t="s">
        <v>371</v>
      </c>
      <c r="D13" s="43" t="s">
        <v>430</v>
      </c>
      <c r="E13" s="43" t="s">
        <v>373</v>
      </c>
      <c r="F13" s="43" t="s">
        <v>381</v>
      </c>
      <c r="G13" s="43" t="s">
        <v>420</v>
      </c>
      <c r="H13" s="43" t="s">
        <v>375</v>
      </c>
      <c r="I13" s="43" t="s">
        <v>431</v>
      </c>
      <c r="J13" s="43" t="s">
        <v>432</v>
      </c>
      <c r="K13" s="47">
        <v>27679329</v>
      </c>
      <c r="L13" s="47">
        <v>25174379</v>
      </c>
      <c r="M13" s="47">
        <v>25174379</v>
      </c>
      <c r="N13" s="47">
        <v>0</v>
      </c>
      <c r="O13" s="47">
        <v>0</v>
      </c>
      <c r="P13" s="47">
        <v>0</v>
      </c>
      <c r="Q13" s="47">
        <v>25174378.98</v>
      </c>
      <c r="R13" s="47">
        <v>25174378.98</v>
      </c>
      <c r="S13" s="47">
        <v>0</v>
      </c>
      <c r="T13" s="47">
        <v>25174378.98</v>
      </c>
      <c r="U13" s="47">
        <v>25174378.98</v>
      </c>
      <c r="V13" s="47">
        <v>0.02</v>
      </c>
      <c r="W13" s="47">
        <v>0.02</v>
      </c>
      <c r="X13" s="47">
        <v>0.02</v>
      </c>
      <c r="Y13" s="47">
        <v>0.02</v>
      </c>
      <c r="Z13" s="47">
        <v>0</v>
      </c>
      <c r="AA13" s="47">
        <v>0</v>
      </c>
      <c r="AB13" s="47">
        <v>0</v>
      </c>
      <c r="AC13" s="48">
        <v>-2504950</v>
      </c>
      <c r="AD13" s="47">
        <v>0</v>
      </c>
      <c r="AE13" s="43" t="s">
        <v>242</v>
      </c>
      <c r="AF13" s="43" t="s">
        <v>378</v>
      </c>
      <c r="AG13" s="43" t="s">
        <v>423</v>
      </c>
      <c r="AH13" s="43" t="s">
        <v>433</v>
      </c>
      <c r="AI13" s="43" t="s">
        <v>425</v>
      </c>
      <c r="AJ13" s="43" t="s">
        <v>380</v>
      </c>
      <c r="AK13" s="43" t="s">
        <v>380</v>
      </c>
      <c r="AL13" s="43" t="s">
        <v>378</v>
      </c>
      <c r="AM13" s="43" t="s">
        <v>434</v>
      </c>
      <c r="AN13" s="43" t="s">
        <v>435</v>
      </c>
      <c r="AO13" s="43" t="s">
        <v>428</v>
      </c>
      <c r="AP13" s="43" t="s">
        <v>436</v>
      </c>
      <c r="AQ13" s="43" t="s">
        <v>383</v>
      </c>
      <c r="AR13" s="43" t="s">
        <v>384</v>
      </c>
      <c r="AS13" s="98">
        <f t="shared" si="1"/>
        <v>0.9999999992055415</v>
      </c>
    </row>
    <row r="14" spans="1:45" hidden="1" x14ac:dyDescent="0.25">
      <c r="A14" s="43" t="s">
        <v>369</v>
      </c>
      <c r="B14" s="43" t="s">
        <v>370</v>
      </c>
      <c r="C14" s="43" t="s">
        <v>371</v>
      </c>
      <c r="D14" s="43" t="s">
        <v>437</v>
      </c>
      <c r="E14" s="43" t="s">
        <v>373</v>
      </c>
      <c r="F14" s="43" t="s">
        <v>381</v>
      </c>
      <c r="G14" s="43" t="s">
        <v>420</v>
      </c>
      <c r="H14" s="43" t="s">
        <v>375</v>
      </c>
      <c r="I14" s="43" t="s">
        <v>438</v>
      </c>
      <c r="J14" s="43" t="s">
        <v>439</v>
      </c>
      <c r="K14" s="47">
        <v>290632950</v>
      </c>
      <c r="L14" s="47">
        <v>264330962</v>
      </c>
      <c r="M14" s="47">
        <v>264330962</v>
      </c>
      <c r="N14" s="47">
        <v>0</v>
      </c>
      <c r="O14" s="47">
        <v>0</v>
      </c>
      <c r="P14" s="47">
        <v>0</v>
      </c>
      <c r="Q14" s="47">
        <v>263439325</v>
      </c>
      <c r="R14" s="47">
        <v>263439325</v>
      </c>
      <c r="S14" s="47">
        <v>0</v>
      </c>
      <c r="T14" s="47">
        <v>263439325</v>
      </c>
      <c r="U14" s="47">
        <v>263439325</v>
      </c>
      <c r="V14" s="47">
        <v>891637</v>
      </c>
      <c r="W14" s="47">
        <v>891637</v>
      </c>
      <c r="X14" s="47">
        <v>891637</v>
      </c>
      <c r="Y14" s="47">
        <v>891637</v>
      </c>
      <c r="Z14" s="47">
        <v>0</v>
      </c>
      <c r="AA14" s="47">
        <v>0</v>
      </c>
      <c r="AB14" s="47">
        <v>0</v>
      </c>
      <c r="AC14" s="47">
        <v>-26301988</v>
      </c>
      <c r="AD14" s="47">
        <v>0</v>
      </c>
      <c r="AE14" s="43" t="s">
        <v>242</v>
      </c>
      <c r="AF14" s="43" t="s">
        <v>378</v>
      </c>
      <c r="AG14" s="43" t="s">
        <v>440</v>
      </c>
      <c r="AH14" s="43" t="s">
        <v>441</v>
      </c>
      <c r="AI14" s="43" t="s">
        <v>425</v>
      </c>
      <c r="AJ14" s="43" t="s">
        <v>380</v>
      </c>
      <c r="AK14" s="43" t="s">
        <v>380</v>
      </c>
      <c r="AL14" s="43" t="s">
        <v>378</v>
      </c>
      <c r="AM14" s="43" t="s">
        <v>442</v>
      </c>
      <c r="AN14" s="43" t="s">
        <v>443</v>
      </c>
      <c r="AO14" s="43" t="s">
        <v>444</v>
      </c>
      <c r="AP14" s="43" t="s">
        <v>445</v>
      </c>
      <c r="AQ14" s="43" t="s">
        <v>383</v>
      </c>
      <c r="AR14" s="43" t="s">
        <v>384</v>
      </c>
      <c r="AS14" s="98">
        <f t="shared" si="1"/>
        <v>0.99662681589302426</v>
      </c>
    </row>
    <row r="15" spans="1:45" hidden="1" x14ac:dyDescent="0.25">
      <c r="A15" s="43" t="s">
        <v>369</v>
      </c>
      <c r="B15" s="43" t="s">
        <v>370</v>
      </c>
      <c r="C15" s="43" t="s">
        <v>371</v>
      </c>
      <c r="D15" s="43" t="s">
        <v>446</v>
      </c>
      <c r="E15" s="43" t="s">
        <v>373</v>
      </c>
      <c r="F15" s="43" t="s">
        <v>381</v>
      </c>
      <c r="G15" s="43" t="s">
        <v>420</v>
      </c>
      <c r="H15" s="43" t="s">
        <v>375</v>
      </c>
      <c r="I15" s="43" t="s">
        <v>447</v>
      </c>
      <c r="J15" s="43" t="s">
        <v>448</v>
      </c>
      <c r="K15" s="47">
        <v>83037986</v>
      </c>
      <c r="L15" s="47">
        <v>86908133</v>
      </c>
      <c r="M15" s="47">
        <v>86908133</v>
      </c>
      <c r="N15" s="47">
        <v>0</v>
      </c>
      <c r="O15" s="47">
        <v>0</v>
      </c>
      <c r="P15" s="47">
        <v>0</v>
      </c>
      <c r="Q15" s="47">
        <v>86761674.189999998</v>
      </c>
      <c r="R15" s="47">
        <v>86761674.189999998</v>
      </c>
      <c r="S15" s="47">
        <v>0</v>
      </c>
      <c r="T15" s="47">
        <v>86761674.189999998</v>
      </c>
      <c r="U15" s="47">
        <v>86761674.189999998</v>
      </c>
      <c r="V15" s="47">
        <v>146458.81</v>
      </c>
      <c r="W15" s="47">
        <v>146458.81</v>
      </c>
      <c r="X15" s="47">
        <v>146458.81</v>
      </c>
      <c r="Y15" s="47">
        <v>146458.81</v>
      </c>
      <c r="Z15" s="47">
        <v>0</v>
      </c>
      <c r="AA15" s="47">
        <v>0</v>
      </c>
      <c r="AB15" s="47">
        <v>0</v>
      </c>
      <c r="AC15" s="47">
        <v>-7514853</v>
      </c>
      <c r="AD15" s="47">
        <v>11385000</v>
      </c>
      <c r="AE15" s="43" t="s">
        <v>242</v>
      </c>
      <c r="AF15" s="43" t="s">
        <v>378</v>
      </c>
      <c r="AG15" s="43" t="s">
        <v>440</v>
      </c>
      <c r="AH15" s="43" t="s">
        <v>449</v>
      </c>
      <c r="AI15" s="43" t="s">
        <v>425</v>
      </c>
      <c r="AJ15" s="43" t="s">
        <v>380</v>
      </c>
      <c r="AK15" s="43" t="s">
        <v>380</v>
      </c>
      <c r="AL15" s="43" t="s">
        <v>378</v>
      </c>
      <c r="AM15" s="43" t="s">
        <v>450</v>
      </c>
      <c r="AN15" s="43" t="s">
        <v>451</v>
      </c>
      <c r="AO15" s="43" t="s">
        <v>444</v>
      </c>
      <c r="AP15" s="43" t="s">
        <v>452</v>
      </c>
      <c r="AQ15" s="43" t="s">
        <v>383</v>
      </c>
      <c r="AR15" s="43" t="s">
        <v>384</v>
      </c>
      <c r="AS15" s="98">
        <f t="shared" si="1"/>
        <v>0.99831478591307443</v>
      </c>
    </row>
    <row r="16" spans="1:45" hidden="1" x14ac:dyDescent="0.25">
      <c r="A16" s="43" t="s">
        <v>369</v>
      </c>
      <c r="B16" s="43" t="s">
        <v>370</v>
      </c>
      <c r="C16" s="43" t="s">
        <v>371</v>
      </c>
      <c r="D16" s="43" t="s">
        <v>453</v>
      </c>
      <c r="E16" s="43" t="s">
        <v>373</v>
      </c>
      <c r="F16" s="43" t="s">
        <v>381</v>
      </c>
      <c r="G16" s="43" t="s">
        <v>420</v>
      </c>
      <c r="H16" s="43" t="s">
        <v>375</v>
      </c>
      <c r="I16" s="43" t="s">
        <v>454</v>
      </c>
      <c r="J16" s="43" t="s">
        <v>455</v>
      </c>
      <c r="K16" s="47">
        <v>166075971</v>
      </c>
      <c r="L16" s="47">
        <v>139661264</v>
      </c>
      <c r="M16" s="47">
        <v>139661264</v>
      </c>
      <c r="N16" s="47">
        <v>0</v>
      </c>
      <c r="O16" s="47">
        <v>0</v>
      </c>
      <c r="P16" s="47">
        <v>0</v>
      </c>
      <c r="Q16" s="47">
        <v>139661264</v>
      </c>
      <c r="R16" s="47">
        <v>139661264</v>
      </c>
      <c r="S16" s="47">
        <v>0</v>
      </c>
      <c r="T16" s="47">
        <v>139661264</v>
      </c>
      <c r="U16" s="47">
        <v>139661264</v>
      </c>
      <c r="V16" s="47">
        <v>0</v>
      </c>
      <c r="W16" s="47">
        <v>0</v>
      </c>
      <c r="X16" s="47">
        <v>0</v>
      </c>
      <c r="Y16" s="47">
        <v>0</v>
      </c>
      <c r="Z16" s="47">
        <v>0</v>
      </c>
      <c r="AA16" s="47">
        <v>0</v>
      </c>
      <c r="AB16" s="47">
        <v>0</v>
      </c>
      <c r="AC16" s="47">
        <v>-26414707</v>
      </c>
      <c r="AD16" s="47">
        <v>0</v>
      </c>
      <c r="AE16" s="43" t="s">
        <v>242</v>
      </c>
      <c r="AF16" s="43" t="s">
        <v>378</v>
      </c>
      <c r="AG16" s="43" t="s">
        <v>440</v>
      </c>
      <c r="AH16" s="43" t="s">
        <v>456</v>
      </c>
      <c r="AI16" s="43" t="s">
        <v>425</v>
      </c>
      <c r="AJ16" s="43" t="s">
        <v>380</v>
      </c>
      <c r="AK16" s="43" t="s">
        <v>380</v>
      </c>
      <c r="AL16" s="43" t="s">
        <v>378</v>
      </c>
      <c r="AM16" s="43" t="s">
        <v>457</v>
      </c>
      <c r="AN16" s="43" t="s">
        <v>458</v>
      </c>
      <c r="AO16" s="43" t="s">
        <v>444</v>
      </c>
      <c r="AP16" s="43" t="s">
        <v>459</v>
      </c>
      <c r="AQ16" s="43" t="s">
        <v>383</v>
      </c>
      <c r="AR16" s="43" t="s">
        <v>384</v>
      </c>
      <c r="AS16" s="98">
        <f t="shared" si="1"/>
        <v>1</v>
      </c>
    </row>
    <row r="17" spans="1:45" hidden="1" x14ac:dyDescent="0.25">
      <c r="A17" s="43" t="s">
        <v>369</v>
      </c>
      <c r="B17" s="43" t="s">
        <v>370</v>
      </c>
      <c r="C17" s="43" t="s">
        <v>371</v>
      </c>
      <c r="D17" s="43" t="s">
        <v>460</v>
      </c>
      <c r="E17" s="43" t="s">
        <v>373</v>
      </c>
      <c r="F17" s="43" t="s">
        <v>381</v>
      </c>
      <c r="G17" s="43" t="s">
        <v>420</v>
      </c>
      <c r="H17" s="43" t="s">
        <v>375</v>
      </c>
      <c r="I17" s="43" t="s">
        <v>461</v>
      </c>
      <c r="J17" s="43" t="s">
        <v>462</v>
      </c>
      <c r="K17" s="47">
        <v>205000000</v>
      </c>
      <c r="L17" s="47">
        <v>205000000</v>
      </c>
      <c r="M17" s="47">
        <v>205000000</v>
      </c>
      <c r="N17" s="47">
        <v>0</v>
      </c>
      <c r="O17" s="47">
        <v>0</v>
      </c>
      <c r="P17" s="47">
        <v>0</v>
      </c>
      <c r="Q17" s="47">
        <v>205000000</v>
      </c>
      <c r="R17" s="47">
        <v>205000000</v>
      </c>
      <c r="S17" s="47">
        <v>0</v>
      </c>
      <c r="T17" s="47">
        <v>205000000</v>
      </c>
      <c r="U17" s="47">
        <v>205000000</v>
      </c>
      <c r="V17" s="47">
        <v>0</v>
      </c>
      <c r="W17" s="47">
        <v>0</v>
      </c>
      <c r="X17" s="47">
        <v>0</v>
      </c>
      <c r="Y17" s="47">
        <v>0</v>
      </c>
      <c r="Z17" s="47">
        <v>0</v>
      </c>
      <c r="AA17" s="47">
        <v>0</v>
      </c>
      <c r="AB17" s="47">
        <v>0</v>
      </c>
      <c r="AC17" s="48">
        <v>0</v>
      </c>
      <c r="AD17" s="47">
        <v>0</v>
      </c>
      <c r="AE17" s="43" t="s">
        <v>242</v>
      </c>
      <c r="AF17" s="43" t="s">
        <v>378</v>
      </c>
      <c r="AG17" s="43" t="s">
        <v>440</v>
      </c>
      <c r="AH17" s="43" t="s">
        <v>463</v>
      </c>
      <c r="AI17" s="43" t="s">
        <v>425</v>
      </c>
      <c r="AJ17" s="43" t="s">
        <v>380</v>
      </c>
      <c r="AK17" s="43" t="s">
        <v>380</v>
      </c>
      <c r="AL17" s="43" t="s">
        <v>378</v>
      </c>
      <c r="AM17" s="43" t="s">
        <v>464</v>
      </c>
      <c r="AN17" s="43" t="s">
        <v>465</v>
      </c>
      <c r="AO17" s="43" t="s">
        <v>444</v>
      </c>
      <c r="AP17" s="43" t="s">
        <v>466</v>
      </c>
      <c r="AQ17" s="43" t="s">
        <v>383</v>
      </c>
      <c r="AR17" s="43" t="s">
        <v>384</v>
      </c>
      <c r="AS17" s="98">
        <f t="shared" si="1"/>
        <v>1</v>
      </c>
    </row>
    <row r="18" spans="1:45" x14ac:dyDescent="0.25">
      <c r="F18" s="43" t="s">
        <v>473</v>
      </c>
      <c r="K18" s="47">
        <f>SUM(K19:K49)</f>
        <v>1520891012</v>
      </c>
      <c r="L18" s="47">
        <f t="shared" ref="L18:Q18" si="2">SUM(L19:L49)</f>
        <v>1417012411</v>
      </c>
      <c r="M18" s="47">
        <f t="shared" si="2"/>
        <v>1416942411</v>
      </c>
      <c r="N18" s="47">
        <f t="shared" si="2"/>
        <v>0</v>
      </c>
      <c r="O18" s="47">
        <f t="shared" si="2"/>
        <v>7220776.5499999998</v>
      </c>
      <c r="P18" s="47">
        <f t="shared" si="2"/>
        <v>0</v>
      </c>
      <c r="Q18" s="47">
        <f t="shared" si="2"/>
        <v>1271845006.1899998</v>
      </c>
      <c r="R18" s="47"/>
      <c r="S18" s="47"/>
      <c r="T18" s="47"/>
      <c r="U18" s="47"/>
      <c r="V18" s="47"/>
      <c r="W18" s="47"/>
      <c r="X18" s="47"/>
      <c r="Y18" s="47"/>
      <c r="Z18" s="47"/>
      <c r="AA18" s="47"/>
      <c r="AB18" s="47"/>
      <c r="AC18" s="48"/>
      <c r="AD18" s="47"/>
      <c r="AS18" s="98">
        <f t="shared" si="1"/>
        <v>0.89755389318887191</v>
      </c>
    </row>
    <row r="19" spans="1:45" hidden="1" x14ac:dyDescent="0.25">
      <c r="A19" s="43" t="s">
        <v>369</v>
      </c>
      <c r="B19" s="43" t="s">
        <v>370</v>
      </c>
      <c r="C19" s="43" t="s">
        <v>371</v>
      </c>
      <c r="D19" s="43" t="s">
        <v>467</v>
      </c>
      <c r="E19" s="43" t="s">
        <v>373</v>
      </c>
      <c r="F19" s="43" t="s">
        <v>473</v>
      </c>
      <c r="G19" s="43" t="s">
        <v>468</v>
      </c>
      <c r="H19" s="43" t="s">
        <v>375</v>
      </c>
      <c r="I19" s="43" t="s">
        <v>469</v>
      </c>
      <c r="J19" s="43" t="s">
        <v>470</v>
      </c>
      <c r="K19" s="47">
        <v>89029029</v>
      </c>
      <c r="L19" s="47">
        <v>9029029</v>
      </c>
      <c r="M19" s="47">
        <v>9029029</v>
      </c>
      <c r="N19" s="47">
        <v>0</v>
      </c>
      <c r="O19" s="47">
        <v>0</v>
      </c>
      <c r="P19" s="47">
        <v>0</v>
      </c>
      <c r="Q19" s="47">
        <v>7462828.4500000002</v>
      </c>
      <c r="R19" s="47">
        <v>5722019.3799999999</v>
      </c>
      <c r="S19" s="47">
        <v>0</v>
      </c>
      <c r="T19" s="47">
        <v>7462828.4500000002</v>
      </c>
      <c r="U19" s="47">
        <v>7462828.4500000002</v>
      </c>
      <c r="V19" s="47">
        <v>1566200.55</v>
      </c>
      <c r="W19" s="47">
        <v>1566200.55</v>
      </c>
      <c r="X19" s="47">
        <v>1566200.55</v>
      </c>
      <c r="Y19" s="47">
        <v>1566200.55</v>
      </c>
      <c r="Z19" s="47">
        <v>0</v>
      </c>
      <c r="AA19" s="47">
        <v>0</v>
      </c>
      <c r="AB19" s="47">
        <v>0</v>
      </c>
      <c r="AC19" s="48">
        <v>-80000000</v>
      </c>
      <c r="AD19" s="47">
        <v>0</v>
      </c>
      <c r="AE19" s="43" t="s">
        <v>242</v>
      </c>
      <c r="AF19" s="43" t="s">
        <v>471</v>
      </c>
      <c r="AG19" s="43" t="s">
        <v>233</v>
      </c>
      <c r="AH19" s="43" t="s">
        <v>472</v>
      </c>
      <c r="AI19" s="43" t="s">
        <v>380</v>
      </c>
      <c r="AJ19" s="43" t="s">
        <v>380</v>
      </c>
      <c r="AK19" s="43" t="s">
        <v>380</v>
      </c>
      <c r="AL19" s="43" t="s">
        <v>378</v>
      </c>
      <c r="AM19" s="43" t="s">
        <v>380</v>
      </c>
      <c r="AN19" s="43" t="s">
        <v>380</v>
      </c>
      <c r="AO19" s="43" t="s">
        <v>474</v>
      </c>
      <c r="AP19" s="43" t="s">
        <v>470</v>
      </c>
      <c r="AQ19" s="43" t="s">
        <v>383</v>
      </c>
      <c r="AR19" s="43" t="s">
        <v>384</v>
      </c>
      <c r="AS19" s="98">
        <f t="shared" si="1"/>
        <v>0.82653721125494228</v>
      </c>
    </row>
    <row r="20" spans="1:45" hidden="1" x14ac:dyDescent="0.25">
      <c r="A20" s="43" t="s">
        <v>369</v>
      </c>
      <c r="B20" s="43" t="s">
        <v>370</v>
      </c>
      <c r="C20" s="43" t="s">
        <v>371</v>
      </c>
      <c r="D20" s="43" t="s">
        <v>475</v>
      </c>
      <c r="E20" s="43" t="s">
        <v>373</v>
      </c>
      <c r="F20" s="43" t="s">
        <v>473</v>
      </c>
      <c r="G20" s="43" t="s">
        <v>468</v>
      </c>
      <c r="H20" s="43" t="s">
        <v>375</v>
      </c>
      <c r="I20" s="43" t="s">
        <v>476</v>
      </c>
      <c r="J20" s="43" t="s">
        <v>477</v>
      </c>
      <c r="K20" s="47">
        <v>91000000</v>
      </c>
      <c r="L20" s="47">
        <v>67000000</v>
      </c>
      <c r="M20" s="47">
        <v>67000000</v>
      </c>
      <c r="N20" s="47">
        <v>0</v>
      </c>
      <c r="O20" s="47">
        <v>3792294.54</v>
      </c>
      <c r="P20" s="47">
        <v>0</v>
      </c>
      <c r="Q20" s="47">
        <v>33113801.629999999</v>
      </c>
      <c r="R20" s="47">
        <v>21213556.149999999</v>
      </c>
      <c r="S20" s="47">
        <v>0</v>
      </c>
      <c r="T20" s="47">
        <v>36906096.170000002</v>
      </c>
      <c r="U20" s="47">
        <v>36906096.170000002</v>
      </c>
      <c r="V20" s="47">
        <v>30093903.829999998</v>
      </c>
      <c r="W20" s="47">
        <v>30093903.829999998</v>
      </c>
      <c r="X20" s="47">
        <v>30093903.829999998</v>
      </c>
      <c r="Y20" s="47">
        <v>30093903.829999998</v>
      </c>
      <c r="Z20" s="47">
        <v>0</v>
      </c>
      <c r="AA20" s="47">
        <v>0</v>
      </c>
      <c r="AB20" s="47">
        <v>0</v>
      </c>
      <c r="AC20" s="47">
        <v>-24000000</v>
      </c>
      <c r="AD20" s="47">
        <v>0</v>
      </c>
      <c r="AE20" s="43" t="s">
        <v>242</v>
      </c>
      <c r="AF20" s="43" t="s">
        <v>471</v>
      </c>
      <c r="AG20" s="43" t="s">
        <v>233</v>
      </c>
      <c r="AH20" s="43" t="s">
        <v>478</v>
      </c>
      <c r="AI20" s="43" t="s">
        <v>380</v>
      </c>
      <c r="AJ20" s="43" t="s">
        <v>380</v>
      </c>
      <c r="AK20" s="43" t="s">
        <v>380</v>
      </c>
      <c r="AL20" s="43" t="s">
        <v>378</v>
      </c>
      <c r="AM20" s="43" t="s">
        <v>380</v>
      </c>
      <c r="AN20" s="43" t="s">
        <v>380</v>
      </c>
      <c r="AO20" s="43" t="s">
        <v>474</v>
      </c>
      <c r="AP20" s="43" t="s">
        <v>477</v>
      </c>
      <c r="AQ20" s="43" t="s">
        <v>383</v>
      </c>
      <c r="AR20" s="43" t="s">
        <v>384</v>
      </c>
      <c r="AS20" s="98">
        <f t="shared" si="1"/>
        <v>0.49423584522388059</v>
      </c>
    </row>
    <row r="21" spans="1:45" hidden="1" x14ac:dyDescent="0.25">
      <c r="A21" s="43" t="s">
        <v>369</v>
      </c>
      <c r="B21" s="43" t="s">
        <v>370</v>
      </c>
      <c r="C21" s="43" t="s">
        <v>371</v>
      </c>
      <c r="D21" s="43" t="s">
        <v>479</v>
      </c>
      <c r="E21" s="43" t="s">
        <v>373</v>
      </c>
      <c r="F21" s="43" t="s">
        <v>473</v>
      </c>
      <c r="G21" s="43" t="s">
        <v>468</v>
      </c>
      <c r="H21" s="43" t="s">
        <v>375</v>
      </c>
      <c r="I21" s="43" t="s">
        <v>480</v>
      </c>
      <c r="J21" s="43" t="s">
        <v>481</v>
      </c>
      <c r="K21" s="47">
        <v>103734000</v>
      </c>
      <c r="L21" s="47">
        <v>153734000</v>
      </c>
      <c r="M21" s="47">
        <v>153734000</v>
      </c>
      <c r="N21" s="47">
        <v>0</v>
      </c>
      <c r="O21" s="47">
        <v>0</v>
      </c>
      <c r="P21" s="47">
        <v>0</v>
      </c>
      <c r="Q21" s="47">
        <v>153293188.13999999</v>
      </c>
      <c r="R21" s="47">
        <v>153243926.63</v>
      </c>
      <c r="S21" s="47">
        <v>0</v>
      </c>
      <c r="T21" s="47">
        <v>153293188.13999999</v>
      </c>
      <c r="U21" s="47">
        <v>153293188.13999999</v>
      </c>
      <c r="V21" s="47">
        <v>440811.86</v>
      </c>
      <c r="W21" s="47">
        <v>440811.86</v>
      </c>
      <c r="X21" s="47">
        <v>440811.86</v>
      </c>
      <c r="Y21" s="47">
        <v>440811.86</v>
      </c>
      <c r="Z21" s="47">
        <v>0</v>
      </c>
      <c r="AA21" s="47">
        <v>0</v>
      </c>
      <c r="AB21" s="47">
        <v>0</v>
      </c>
      <c r="AC21" s="47">
        <v>0</v>
      </c>
      <c r="AD21" s="47">
        <v>50000000</v>
      </c>
      <c r="AE21" s="43" t="s">
        <v>242</v>
      </c>
      <c r="AF21" s="43" t="s">
        <v>471</v>
      </c>
      <c r="AG21" s="43" t="s">
        <v>234</v>
      </c>
      <c r="AH21" s="43" t="s">
        <v>482</v>
      </c>
      <c r="AI21" s="43" t="s">
        <v>380</v>
      </c>
      <c r="AJ21" s="43" t="s">
        <v>380</v>
      </c>
      <c r="AK21" s="43" t="s">
        <v>380</v>
      </c>
      <c r="AL21" s="43" t="s">
        <v>378</v>
      </c>
      <c r="AM21" s="43" t="s">
        <v>380</v>
      </c>
      <c r="AN21" s="43" t="s">
        <v>380</v>
      </c>
      <c r="AO21" s="43" t="s">
        <v>483</v>
      </c>
      <c r="AP21" s="43" t="s">
        <v>481</v>
      </c>
      <c r="AQ21" s="43" t="s">
        <v>383</v>
      </c>
      <c r="AR21" s="43" t="s">
        <v>384</v>
      </c>
      <c r="AS21" s="98">
        <f t="shared" si="1"/>
        <v>0.99713263259916474</v>
      </c>
    </row>
    <row r="22" spans="1:45" hidden="1" x14ac:dyDescent="0.25">
      <c r="A22" s="43" t="s">
        <v>369</v>
      </c>
      <c r="B22" s="43" t="s">
        <v>370</v>
      </c>
      <c r="C22" s="43" t="s">
        <v>371</v>
      </c>
      <c r="D22" s="43" t="s">
        <v>484</v>
      </c>
      <c r="E22" s="43" t="s">
        <v>373</v>
      </c>
      <c r="F22" s="43" t="s">
        <v>473</v>
      </c>
      <c r="G22" s="43" t="s">
        <v>468</v>
      </c>
      <c r="H22" s="43" t="s">
        <v>375</v>
      </c>
      <c r="I22" s="43" t="s">
        <v>485</v>
      </c>
      <c r="J22" s="43" t="s">
        <v>486</v>
      </c>
      <c r="K22" s="47">
        <v>196846000</v>
      </c>
      <c r="L22" s="47">
        <v>176846000</v>
      </c>
      <c r="M22" s="47">
        <v>176846000</v>
      </c>
      <c r="N22" s="47">
        <v>0</v>
      </c>
      <c r="O22" s="47">
        <v>0</v>
      </c>
      <c r="P22" s="47">
        <v>0</v>
      </c>
      <c r="Q22" s="47">
        <v>145197570.59</v>
      </c>
      <c r="R22" s="47">
        <v>140206585.59</v>
      </c>
      <c r="S22" s="47">
        <v>0</v>
      </c>
      <c r="T22" s="47">
        <v>145197570.59</v>
      </c>
      <c r="U22" s="47">
        <v>145197570.59</v>
      </c>
      <c r="V22" s="47">
        <v>31648429.41</v>
      </c>
      <c r="W22" s="47">
        <v>31648429.41</v>
      </c>
      <c r="X22" s="47">
        <v>31648429.41</v>
      </c>
      <c r="Y22" s="47">
        <v>31648429.41</v>
      </c>
      <c r="Z22" s="47">
        <v>0</v>
      </c>
      <c r="AA22" s="47">
        <v>0</v>
      </c>
      <c r="AB22" s="47">
        <v>0</v>
      </c>
      <c r="AC22" s="47">
        <v>-20000000</v>
      </c>
      <c r="AD22" s="47">
        <v>0</v>
      </c>
      <c r="AE22" s="43" t="s">
        <v>242</v>
      </c>
      <c r="AF22" s="43" t="s">
        <v>471</v>
      </c>
      <c r="AG22" s="43" t="s">
        <v>234</v>
      </c>
      <c r="AH22" s="43" t="s">
        <v>487</v>
      </c>
      <c r="AI22" s="43" t="s">
        <v>380</v>
      </c>
      <c r="AJ22" s="43" t="s">
        <v>380</v>
      </c>
      <c r="AK22" s="43" t="s">
        <v>380</v>
      </c>
      <c r="AL22" s="43" t="s">
        <v>378</v>
      </c>
      <c r="AM22" s="43" t="s">
        <v>380</v>
      </c>
      <c r="AN22" s="43" t="s">
        <v>380</v>
      </c>
      <c r="AO22" s="43" t="s">
        <v>483</v>
      </c>
      <c r="AP22" s="43" t="s">
        <v>486</v>
      </c>
      <c r="AQ22" s="43" t="s">
        <v>383</v>
      </c>
      <c r="AR22" s="43" t="s">
        <v>384</v>
      </c>
      <c r="AS22" s="98">
        <f t="shared" si="1"/>
        <v>0.82103960841636225</v>
      </c>
    </row>
    <row r="23" spans="1:45" hidden="1" x14ac:dyDescent="0.25">
      <c r="A23" s="43" t="s">
        <v>369</v>
      </c>
      <c r="B23" s="43" t="s">
        <v>370</v>
      </c>
      <c r="C23" s="43" t="s">
        <v>371</v>
      </c>
      <c r="D23" s="43" t="s">
        <v>488</v>
      </c>
      <c r="E23" s="43" t="s">
        <v>373</v>
      </c>
      <c r="F23" s="43" t="s">
        <v>473</v>
      </c>
      <c r="G23" s="43" t="s">
        <v>468</v>
      </c>
      <c r="H23" s="43" t="s">
        <v>375</v>
      </c>
      <c r="I23" s="43" t="s">
        <v>489</v>
      </c>
      <c r="J23" s="43" t="s">
        <v>489</v>
      </c>
      <c r="K23" s="47">
        <v>4633000</v>
      </c>
      <c r="L23" s="47">
        <v>3679073</v>
      </c>
      <c r="M23" s="47">
        <v>3679073</v>
      </c>
      <c r="N23" s="47">
        <v>0</v>
      </c>
      <c r="O23" s="47">
        <v>117157</v>
      </c>
      <c r="P23" s="47">
        <v>0</v>
      </c>
      <c r="Q23" s="47">
        <v>3472240.7</v>
      </c>
      <c r="R23" s="47">
        <v>3472240.7</v>
      </c>
      <c r="S23" s="47">
        <v>0</v>
      </c>
      <c r="T23" s="47">
        <v>3589397.7</v>
      </c>
      <c r="U23" s="47">
        <v>3589397.7</v>
      </c>
      <c r="V23" s="47">
        <v>89675.3</v>
      </c>
      <c r="W23" s="47">
        <v>89675.3</v>
      </c>
      <c r="X23" s="47">
        <v>89675.3</v>
      </c>
      <c r="Y23" s="47">
        <v>89675.3</v>
      </c>
      <c r="Z23" s="47">
        <v>0</v>
      </c>
      <c r="AA23" s="47">
        <v>0</v>
      </c>
      <c r="AB23" s="47">
        <v>0</v>
      </c>
      <c r="AC23" s="47">
        <v>-953927</v>
      </c>
      <c r="AD23" s="47">
        <v>0</v>
      </c>
      <c r="AE23" s="43" t="s">
        <v>242</v>
      </c>
      <c r="AF23" s="43" t="s">
        <v>471</v>
      </c>
      <c r="AG23" s="43" t="s">
        <v>234</v>
      </c>
      <c r="AH23" s="43" t="s">
        <v>490</v>
      </c>
      <c r="AI23" s="43" t="s">
        <v>380</v>
      </c>
      <c r="AJ23" s="43" t="s">
        <v>380</v>
      </c>
      <c r="AK23" s="43" t="s">
        <v>380</v>
      </c>
      <c r="AL23" s="43" t="s">
        <v>378</v>
      </c>
      <c r="AM23" s="43" t="s">
        <v>380</v>
      </c>
      <c r="AN23" s="43" t="s">
        <v>380</v>
      </c>
      <c r="AO23" s="43" t="s">
        <v>483</v>
      </c>
      <c r="AP23" s="43" t="s">
        <v>489</v>
      </c>
      <c r="AQ23" s="43" t="s">
        <v>383</v>
      </c>
      <c r="AR23" s="43" t="s">
        <v>384</v>
      </c>
      <c r="AS23" s="98">
        <f t="shared" si="1"/>
        <v>0.94378140906690355</v>
      </c>
    </row>
    <row r="24" spans="1:45" hidden="1" x14ac:dyDescent="0.25">
      <c r="A24" s="43" t="s">
        <v>369</v>
      </c>
      <c r="B24" s="43" t="s">
        <v>370</v>
      </c>
      <c r="C24" s="43" t="s">
        <v>371</v>
      </c>
      <c r="D24" s="43" t="s">
        <v>491</v>
      </c>
      <c r="E24" s="43" t="s">
        <v>373</v>
      </c>
      <c r="F24" s="43" t="s">
        <v>473</v>
      </c>
      <c r="G24" s="43" t="s">
        <v>468</v>
      </c>
      <c r="H24" s="43" t="s">
        <v>375</v>
      </c>
      <c r="I24" s="43" t="s">
        <v>492</v>
      </c>
      <c r="J24" s="43" t="s">
        <v>493</v>
      </c>
      <c r="K24" s="47">
        <v>458780000</v>
      </c>
      <c r="L24" s="47">
        <v>478780000</v>
      </c>
      <c r="M24" s="47">
        <v>478780000</v>
      </c>
      <c r="N24" s="47">
        <v>0</v>
      </c>
      <c r="O24" s="47">
        <v>0</v>
      </c>
      <c r="P24" s="47">
        <v>0</v>
      </c>
      <c r="Q24" s="47">
        <v>476259476.06</v>
      </c>
      <c r="R24" s="47">
        <v>476259476.06</v>
      </c>
      <c r="S24" s="47">
        <v>0</v>
      </c>
      <c r="T24" s="47">
        <v>476259476.06</v>
      </c>
      <c r="U24" s="47">
        <v>476259476.06</v>
      </c>
      <c r="V24" s="47">
        <v>2520523.94</v>
      </c>
      <c r="W24" s="47">
        <v>2520523.94</v>
      </c>
      <c r="X24" s="47">
        <v>2520523.94</v>
      </c>
      <c r="Y24" s="47">
        <v>2520523.94</v>
      </c>
      <c r="Z24" s="47">
        <v>0</v>
      </c>
      <c r="AA24" s="47">
        <v>0</v>
      </c>
      <c r="AB24" s="47">
        <v>0</v>
      </c>
      <c r="AC24" s="47">
        <v>0</v>
      </c>
      <c r="AD24" s="47">
        <v>20000000</v>
      </c>
      <c r="AE24" s="43" t="s">
        <v>242</v>
      </c>
      <c r="AF24" s="43" t="s">
        <v>471</v>
      </c>
      <c r="AG24" s="43" t="s">
        <v>234</v>
      </c>
      <c r="AH24" s="43" t="s">
        <v>494</v>
      </c>
      <c r="AI24" s="43" t="s">
        <v>380</v>
      </c>
      <c r="AJ24" s="43" t="s">
        <v>380</v>
      </c>
      <c r="AK24" s="43" t="s">
        <v>380</v>
      </c>
      <c r="AL24" s="43" t="s">
        <v>378</v>
      </c>
      <c r="AM24" s="43" t="s">
        <v>380</v>
      </c>
      <c r="AN24" s="43" t="s">
        <v>380</v>
      </c>
      <c r="AO24" s="43" t="s">
        <v>483</v>
      </c>
      <c r="AP24" s="43" t="s">
        <v>493</v>
      </c>
      <c r="AQ24" s="43" t="s">
        <v>383</v>
      </c>
      <c r="AR24" s="43" t="s">
        <v>384</v>
      </c>
      <c r="AS24" s="98">
        <f t="shared" si="1"/>
        <v>0.99473552792514308</v>
      </c>
    </row>
    <row r="25" spans="1:45" hidden="1" x14ac:dyDescent="0.25">
      <c r="A25" s="43" t="s">
        <v>369</v>
      </c>
      <c r="B25" s="43" t="s">
        <v>370</v>
      </c>
      <c r="C25" s="43" t="s">
        <v>371</v>
      </c>
      <c r="D25" s="43" t="s">
        <v>495</v>
      </c>
      <c r="E25" s="43" t="s">
        <v>373</v>
      </c>
      <c r="F25" s="43" t="s">
        <v>473</v>
      </c>
      <c r="G25" s="43" t="s">
        <v>468</v>
      </c>
      <c r="H25" s="43" t="s">
        <v>375</v>
      </c>
      <c r="I25" s="43" t="s">
        <v>496</v>
      </c>
      <c r="J25" s="43" t="s">
        <v>497</v>
      </c>
      <c r="K25" s="47">
        <v>15820000</v>
      </c>
      <c r="L25" s="47">
        <v>15820000</v>
      </c>
      <c r="M25" s="47">
        <v>15820000</v>
      </c>
      <c r="N25" s="47">
        <v>0</v>
      </c>
      <c r="O25" s="47">
        <v>16483.560000000001</v>
      </c>
      <c r="P25" s="47">
        <v>0</v>
      </c>
      <c r="Q25" s="47">
        <v>12656937.949999999</v>
      </c>
      <c r="R25" s="47">
        <v>11420969.869999999</v>
      </c>
      <c r="S25" s="47">
        <v>0</v>
      </c>
      <c r="T25" s="47">
        <v>12673421.51</v>
      </c>
      <c r="U25" s="47">
        <v>12673421.51</v>
      </c>
      <c r="V25" s="47">
        <v>3146578.49</v>
      </c>
      <c r="W25" s="47">
        <v>3146578.49</v>
      </c>
      <c r="X25" s="47">
        <v>3146578.49</v>
      </c>
      <c r="Y25" s="47">
        <v>3146578.49</v>
      </c>
      <c r="Z25" s="47">
        <v>0</v>
      </c>
      <c r="AA25" s="47">
        <v>0</v>
      </c>
      <c r="AB25" s="47">
        <v>0</v>
      </c>
      <c r="AC25" s="47">
        <v>0</v>
      </c>
      <c r="AD25" s="47">
        <v>0</v>
      </c>
      <c r="AE25" s="43" t="s">
        <v>242</v>
      </c>
      <c r="AF25" s="43" t="s">
        <v>471</v>
      </c>
      <c r="AG25" s="43" t="s">
        <v>234</v>
      </c>
      <c r="AH25" s="43" t="s">
        <v>498</v>
      </c>
      <c r="AI25" s="43" t="s">
        <v>380</v>
      </c>
      <c r="AJ25" s="43" t="s">
        <v>380</v>
      </c>
      <c r="AK25" s="43" t="s">
        <v>380</v>
      </c>
      <c r="AL25" s="43" t="s">
        <v>378</v>
      </c>
      <c r="AM25" s="43" t="s">
        <v>380</v>
      </c>
      <c r="AN25" s="43" t="s">
        <v>380</v>
      </c>
      <c r="AO25" s="43" t="s">
        <v>483</v>
      </c>
      <c r="AP25" s="43" t="s">
        <v>497</v>
      </c>
      <c r="AQ25" s="43" t="s">
        <v>383</v>
      </c>
      <c r="AR25" s="43" t="s">
        <v>384</v>
      </c>
      <c r="AS25" s="98">
        <f t="shared" si="1"/>
        <v>0.8000592888748419</v>
      </c>
    </row>
    <row r="26" spans="1:45" hidden="1" x14ac:dyDescent="0.25">
      <c r="A26" s="43" t="s">
        <v>369</v>
      </c>
      <c r="B26" s="43" t="s">
        <v>370</v>
      </c>
      <c r="C26" s="43" t="s">
        <v>371</v>
      </c>
      <c r="D26" s="43" t="s">
        <v>499</v>
      </c>
      <c r="E26" s="43" t="s">
        <v>373</v>
      </c>
      <c r="F26" s="43" t="s">
        <v>473</v>
      </c>
      <c r="G26" s="43" t="s">
        <v>468</v>
      </c>
      <c r="H26" s="43" t="s">
        <v>375</v>
      </c>
      <c r="I26" s="43" t="s">
        <v>500</v>
      </c>
      <c r="J26" s="43" t="s">
        <v>501</v>
      </c>
      <c r="K26" s="47">
        <v>20000000</v>
      </c>
      <c r="L26" s="47">
        <v>11500000</v>
      </c>
      <c r="M26" s="47">
        <v>11500000</v>
      </c>
      <c r="N26" s="47">
        <v>0</v>
      </c>
      <c r="O26" s="47">
        <v>201985.6</v>
      </c>
      <c r="P26" s="47">
        <v>0</v>
      </c>
      <c r="Q26" s="47">
        <v>8597206.8499999996</v>
      </c>
      <c r="R26" s="47">
        <v>3410541.52</v>
      </c>
      <c r="S26" s="47">
        <v>0</v>
      </c>
      <c r="T26" s="47">
        <v>8799192.4499999993</v>
      </c>
      <c r="U26" s="47">
        <v>8799192.4499999993</v>
      </c>
      <c r="V26" s="47">
        <v>2700807.55</v>
      </c>
      <c r="W26" s="47">
        <v>2700807.55</v>
      </c>
      <c r="X26" s="47">
        <v>2700807.55</v>
      </c>
      <c r="Y26" s="47">
        <v>2700807.55</v>
      </c>
      <c r="Z26" s="47">
        <v>0</v>
      </c>
      <c r="AA26" s="47">
        <v>0</v>
      </c>
      <c r="AB26" s="47">
        <v>0</v>
      </c>
      <c r="AC26" s="47">
        <v>-8500000</v>
      </c>
      <c r="AD26" s="47">
        <v>0</v>
      </c>
      <c r="AE26" s="43" t="s">
        <v>242</v>
      </c>
      <c r="AF26" s="43" t="s">
        <v>471</v>
      </c>
      <c r="AG26" s="43" t="s">
        <v>235</v>
      </c>
      <c r="AH26" s="43" t="s">
        <v>502</v>
      </c>
      <c r="AI26" s="43" t="s">
        <v>380</v>
      </c>
      <c r="AJ26" s="43" t="s">
        <v>380</v>
      </c>
      <c r="AK26" s="43" t="s">
        <v>380</v>
      </c>
      <c r="AL26" s="43" t="s">
        <v>378</v>
      </c>
      <c r="AM26" s="43" t="s">
        <v>380</v>
      </c>
      <c r="AN26" s="43" t="s">
        <v>380</v>
      </c>
      <c r="AO26" s="43" t="s">
        <v>503</v>
      </c>
      <c r="AP26" s="43" t="s">
        <v>501</v>
      </c>
      <c r="AQ26" s="43" t="s">
        <v>383</v>
      </c>
      <c r="AR26" s="43" t="s">
        <v>384</v>
      </c>
      <c r="AS26" s="98">
        <f t="shared" si="1"/>
        <v>0.7475832043478261</v>
      </c>
    </row>
    <row r="27" spans="1:45" hidden="1" x14ac:dyDescent="0.25">
      <c r="A27" s="43" t="s">
        <v>369</v>
      </c>
      <c r="B27" s="43" t="s">
        <v>370</v>
      </c>
      <c r="C27" s="43" t="s">
        <v>371</v>
      </c>
      <c r="D27" s="43" t="s">
        <v>504</v>
      </c>
      <c r="E27" s="43" t="s">
        <v>373</v>
      </c>
      <c r="F27" s="43" t="s">
        <v>473</v>
      </c>
      <c r="G27" s="43" t="s">
        <v>468</v>
      </c>
      <c r="H27" s="43" t="s">
        <v>375</v>
      </c>
      <c r="I27" s="43" t="s">
        <v>505</v>
      </c>
      <c r="J27" s="43" t="s">
        <v>506</v>
      </c>
      <c r="K27" s="47">
        <v>6302732</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-6302732</v>
      </c>
      <c r="AD27" s="47">
        <v>0</v>
      </c>
      <c r="AE27" s="43" t="s">
        <v>242</v>
      </c>
      <c r="AF27" s="43" t="s">
        <v>471</v>
      </c>
      <c r="AG27" s="43" t="s">
        <v>235</v>
      </c>
      <c r="AH27" s="43" t="s">
        <v>507</v>
      </c>
      <c r="AI27" s="43" t="s">
        <v>380</v>
      </c>
      <c r="AJ27" s="43" t="s">
        <v>380</v>
      </c>
      <c r="AK27" s="43" t="s">
        <v>380</v>
      </c>
      <c r="AL27" s="43" t="s">
        <v>378</v>
      </c>
      <c r="AM27" s="43" t="s">
        <v>380</v>
      </c>
      <c r="AN27" s="43" t="s">
        <v>380</v>
      </c>
      <c r="AO27" s="43" t="s">
        <v>503</v>
      </c>
      <c r="AP27" s="43" t="s">
        <v>506</v>
      </c>
      <c r="AQ27" s="43" t="s">
        <v>383</v>
      </c>
      <c r="AR27" s="43" t="s">
        <v>384</v>
      </c>
      <c r="AS27" s="98" t="e">
        <f t="shared" si="1"/>
        <v>#DIV/0!</v>
      </c>
    </row>
    <row r="28" spans="1:45" hidden="1" x14ac:dyDescent="0.25">
      <c r="A28" s="43" t="s">
        <v>369</v>
      </c>
      <c r="B28" s="43" t="s">
        <v>370</v>
      </c>
      <c r="C28" s="43" t="s">
        <v>371</v>
      </c>
      <c r="D28" s="43" t="s">
        <v>508</v>
      </c>
      <c r="E28" s="43" t="s">
        <v>373</v>
      </c>
      <c r="F28" s="43" t="s">
        <v>473</v>
      </c>
      <c r="G28" s="43" t="s">
        <v>468</v>
      </c>
      <c r="H28" s="43" t="s">
        <v>375</v>
      </c>
      <c r="I28" s="43" t="s">
        <v>509</v>
      </c>
      <c r="J28" s="43" t="s">
        <v>509</v>
      </c>
      <c r="K28" s="47">
        <v>250000</v>
      </c>
      <c r="L28" s="47">
        <v>125000</v>
      </c>
      <c r="M28" s="47">
        <v>125000</v>
      </c>
      <c r="N28" s="47">
        <v>0</v>
      </c>
      <c r="O28" s="47">
        <v>0</v>
      </c>
      <c r="P28" s="47">
        <v>0</v>
      </c>
      <c r="Q28" s="47">
        <v>0</v>
      </c>
      <c r="R28" s="47">
        <v>0</v>
      </c>
      <c r="S28" s="47">
        <v>0</v>
      </c>
      <c r="T28" s="47">
        <v>0</v>
      </c>
      <c r="U28" s="47">
        <v>0</v>
      </c>
      <c r="V28" s="47">
        <v>125000</v>
      </c>
      <c r="W28" s="47">
        <v>125000</v>
      </c>
      <c r="X28" s="47">
        <v>125000</v>
      </c>
      <c r="Y28" s="47">
        <v>125000</v>
      </c>
      <c r="Z28" s="47">
        <v>0</v>
      </c>
      <c r="AA28" s="47">
        <v>0</v>
      </c>
      <c r="AB28" s="47">
        <v>0</v>
      </c>
      <c r="AC28" s="47">
        <v>-125000</v>
      </c>
      <c r="AD28" s="47">
        <v>0</v>
      </c>
      <c r="AE28" s="43" t="s">
        <v>242</v>
      </c>
      <c r="AF28" s="43" t="s">
        <v>471</v>
      </c>
      <c r="AG28" s="43" t="s">
        <v>235</v>
      </c>
      <c r="AH28" s="43" t="s">
        <v>510</v>
      </c>
      <c r="AI28" s="43" t="s">
        <v>380</v>
      </c>
      <c r="AJ28" s="43" t="s">
        <v>380</v>
      </c>
      <c r="AK28" s="43" t="s">
        <v>380</v>
      </c>
      <c r="AL28" s="43" t="s">
        <v>378</v>
      </c>
      <c r="AM28" s="43" t="s">
        <v>380</v>
      </c>
      <c r="AN28" s="43" t="s">
        <v>380</v>
      </c>
      <c r="AO28" s="43" t="s">
        <v>503</v>
      </c>
      <c r="AP28" s="43" t="s">
        <v>509</v>
      </c>
      <c r="AQ28" s="43" t="s">
        <v>383</v>
      </c>
      <c r="AR28" s="43" t="s">
        <v>384</v>
      </c>
      <c r="AS28" s="98">
        <f t="shared" si="1"/>
        <v>0</v>
      </c>
    </row>
    <row r="29" spans="1:45" hidden="1" x14ac:dyDescent="0.25">
      <c r="A29" s="43" t="s">
        <v>369</v>
      </c>
      <c r="B29" s="43" t="s">
        <v>370</v>
      </c>
      <c r="C29" s="43" t="s">
        <v>371</v>
      </c>
      <c r="D29" s="43" t="s">
        <v>511</v>
      </c>
      <c r="E29" s="43" t="s">
        <v>373</v>
      </c>
      <c r="F29" s="43" t="s">
        <v>473</v>
      </c>
      <c r="G29" s="43" t="s">
        <v>468</v>
      </c>
      <c r="H29" s="43" t="s">
        <v>375</v>
      </c>
      <c r="I29" s="43" t="s">
        <v>512</v>
      </c>
      <c r="J29" s="43" t="s">
        <v>513</v>
      </c>
      <c r="K29" s="47">
        <v>1124800</v>
      </c>
      <c r="L29" s="47">
        <v>124800</v>
      </c>
      <c r="M29" s="47">
        <v>124800</v>
      </c>
      <c r="N29" s="47">
        <v>0</v>
      </c>
      <c r="O29" s="47">
        <v>0</v>
      </c>
      <c r="P29" s="47">
        <v>0</v>
      </c>
      <c r="Q29" s="47">
        <v>2295.6999999999998</v>
      </c>
      <c r="R29" s="47">
        <v>2295.6999999999998</v>
      </c>
      <c r="S29" s="47">
        <v>0</v>
      </c>
      <c r="T29" s="47">
        <v>2295.6999999999998</v>
      </c>
      <c r="U29" s="47">
        <v>2295.6999999999998</v>
      </c>
      <c r="V29" s="47">
        <v>122504.3</v>
      </c>
      <c r="W29" s="47">
        <v>122504.3</v>
      </c>
      <c r="X29" s="47">
        <v>7704.3</v>
      </c>
      <c r="Y29" s="47">
        <v>7704.3</v>
      </c>
      <c r="Z29" s="47">
        <v>114800</v>
      </c>
      <c r="AA29" s="47">
        <v>0</v>
      </c>
      <c r="AB29" s="47">
        <v>0</v>
      </c>
      <c r="AC29" s="48">
        <v>-1000000</v>
      </c>
      <c r="AD29" s="47">
        <v>0</v>
      </c>
      <c r="AE29" s="43" t="s">
        <v>242</v>
      </c>
      <c r="AF29" s="43" t="s">
        <v>471</v>
      </c>
      <c r="AG29" s="43" t="s">
        <v>235</v>
      </c>
      <c r="AH29" s="43" t="s">
        <v>514</v>
      </c>
      <c r="AI29" s="43" t="s">
        <v>380</v>
      </c>
      <c r="AJ29" s="43" t="s">
        <v>380</v>
      </c>
      <c r="AK29" s="43" t="s">
        <v>380</v>
      </c>
      <c r="AL29" s="43" t="s">
        <v>378</v>
      </c>
      <c r="AM29" s="43" t="s">
        <v>515</v>
      </c>
      <c r="AN29" s="43" t="s">
        <v>380</v>
      </c>
      <c r="AO29" s="43" t="s">
        <v>503</v>
      </c>
      <c r="AP29" s="43" t="s">
        <v>513</v>
      </c>
      <c r="AQ29" s="43" t="s">
        <v>383</v>
      </c>
      <c r="AR29" s="43" t="s">
        <v>384</v>
      </c>
      <c r="AS29" s="98">
        <f t="shared" si="1"/>
        <v>1.839503205128205E-2</v>
      </c>
    </row>
    <row r="30" spans="1:45" hidden="1" x14ac:dyDescent="0.25">
      <c r="A30" s="43" t="s">
        <v>369</v>
      </c>
      <c r="B30" s="43" t="s">
        <v>370</v>
      </c>
      <c r="C30" s="43" t="s">
        <v>371</v>
      </c>
      <c r="D30" s="43" t="s">
        <v>516</v>
      </c>
      <c r="E30" s="43" t="s">
        <v>373</v>
      </c>
      <c r="F30" s="43" t="s">
        <v>473</v>
      </c>
      <c r="G30" s="43" t="s">
        <v>468</v>
      </c>
      <c r="H30" s="43" t="s">
        <v>375</v>
      </c>
      <c r="I30" s="43" t="s">
        <v>517</v>
      </c>
      <c r="J30" s="43" t="s">
        <v>518</v>
      </c>
      <c r="K30" s="47">
        <v>0</v>
      </c>
      <c r="L30" s="47">
        <v>64150000</v>
      </c>
      <c r="M30" s="47">
        <v>64150000</v>
      </c>
      <c r="N30" s="47">
        <v>0</v>
      </c>
      <c r="O30" s="47">
        <v>1416590.48</v>
      </c>
      <c r="P30" s="47">
        <v>0</v>
      </c>
      <c r="Q30" s="47">
        <v>60018254.289999999</v>
      </c>
      <c r="R30" s="47">
        <v>55793628.689999998</v>
      </c>
      <c r="S30" s="47">
        <v>0</v>
      </c>
      <c r="T30" s="47">
        <v>61434844.770000003</v>
      </c>
      <c r="U30" s="47">
        <v>61434844.770000003</v>
      </c>
      <c r="V30" s="47">
        <v>2715155.23</v>
      </c>
      <c r="W30" s="47">
        <v>2715155.23</v>
      </c>
      <c r="X30" s="47">
        <v>2715155.23</v>
      </c>
      <c r="Y30" s="47">
        <v>2715155.23</v>
      </c>
      <c r="Z30" s="47">
        <v>0</v>
      </c>
      <c r="AA30" s="47">
        <v>0</v>
      </c>
      <c r="AB30" s="47">
        <v>0</v>
      </c>
      <c r="AC30" s="48">
        <v>0</v>
      </c>
      <c r="AD30" s="47">
        <v>64150000</v>
      </c>
      <c r="AE30" s="43" t="s">
        <v>242</v>
      </c>
      <c r="AF30" s="43" t="s">
        <v>471</v>
      </c>
      <c r="AG30" s="43" t="s">
        <v>235</v>
      </c>
      <c r="AH30" s="43" t="s">
        <v>519</v>
      </c>
      <c r="AI30" s="43" t="s">
        <v>380</v>
      </c>
      <c r="AJ30" s="43" t="s">
        <v>380</v>
      </c>
      <c r="AK30" s="43" t="s">
        <v>380</v>
      </c>
      <c r="AL30" s="43" t="s">
        <v>378</v>
      </c>
      <c r="AM30" s="43" t="s">
        <v>520</v>
      </c>
      <c r="AN30" s="43" t="s">
        <v>380</v>
      </c>
      <c r="AO30" s="43" t="s">
        <v>503</v>
      </c>
      <c r="AP30" s="43" t="s">
        <v>518</v>
      </c>
      <c r="AQ30" s="43" t="s">
        <v>383</v>
      </c>
      <c r="AR30" s="43" t="s">
        <v>384</v>
      </c>
      <c r="AS30" s="98">
        <f t="shared" si="1"/>
        <v>0.93559242852689006</v>
      </c>
    </row>
    <row r="31" spans="1:45" hidden="1" x14ac:dyDescent="0.25">
      <c r="A31" s="43" t="s">
        <v>369</v>
      </c>
      <c r="B31" s="43" t="s">
        <v>370</v>
      </c>
      <c r="C31" s="43" t="s">
        <v>371</v>
      </c>
      <c r="D31" s="43" t="s">
        <v>521</v>
      </c>
      <c r="E31" s="43" t="s">
        <v>373</v>
      </c>
      <c r="F31" s="43" t="s">
        <v>473</v>
      </c>
      <c r="G31" s="43" t="s">
        <v>468</v>
      </c>
      <c r="H31" s="43" t="s">
        <v>375</v>
      </c>
      <c r="I31" s="43" t="s">
        <v>522</v>
      </c>
      <c r="J31" s="43" t="s">
        <v>522</v>
      </c>
      <c r="K31" s="47">
        <v>89321126</v>
      </c>
      <c r="L31" s="47">
        <v>89321126</v>
      </c>
      <c r="M31" s="47">
        <v>89321126</v>
      </c>
      <c r="N31" s="47">
        <v>0</v>
      </c>
      <c r="O31" s="47">
        <v>0</v>
      </c>
      <c r="P31" s="47">
        <v>0</v>
      </c>
      <c r="Q31" s="47">
        <v>86519730.140000001</v>
      </c>
      <c r="R31" s="47">
        <v>72252381.680000007</v>
      </c>
      <c r="S31" s="47">
        <v>0</v>
      </c>
      <c r="T31" s="47">
        <v>86519730.140000001</v>
      </c>
      <c r="U31" s="47">
        <v>86519730.140000001</v>
      </c>
      <c r="V31" s="47">
        <v>2801395.86</v>
      </c>
      <c r="W31" s="47">
        <v>2801395.86</v>
      </c>
      <c r="X31" s="47">
        <v>2801395.86</v>
      </c>
      <c r="Y31" s="47">
        <v>2801395.86</v>
      </c>
      <c r="Z31" s="47">
        <v>0</v>
      </c>
      <c r="AA31" s="47">
        <v>0</v>
      </c>
      <c r="AB31" s="47">
        <v>0</v>
      </c>
      <c r="AC31" s="47">
        <v>0</v>
      </c>
      <c r="AD31" s="47">
        <v>0</v>
      </c>
      <c r="AE31" s="43" t="s">
        <v>242</v>
      </c>
      <c r="AF31" s="43" t="s">
        <v>471</v>
      </c>
      <c r="AG31" s="43" t="s">
        <v>523</v>
      </c>
      <c r="AH31" s="43" t="s">
        <v>524</v>
      </c>
      <c r="AI31" s="43" t="s">
        <v>380</v>
      </c>
      <c r="AJ31" s="43" t="s">
        <v>380</v>
      </c>
      <c r="AK31" s="43" t="s">
        <v>380</v>
      </c>
      <c r="AL31" s="43" t="s">
        <v>378</v>
      </c>
      <c r="AM31" s="43" t="s">
        <v>380</v>
      </c>
      <c r="AN31" s="43" t="s">
        <v>380</v>
      </c>
      <c r="AO31" s="43" t="s">
        <v>525</v>
      </c>
      <c r="AP31" s="43" t="s">
        <v>522</v>
      </c>
      <c r="AQ31" s="43" t="s">
        <v>383</v>
      </c>
      <c r="AR31" s="43" t="s">
        <v>384</v>
      </c>
      <c r="AS31" s="98">
        <f t="shared" si="1"/>
        <v>0.96863680536226116</v>
      </c>
    </row>
    <row r="32" spans="1:45" hidden="1" x14ac:dyDescent="0.25">
      <c r="A32" s="43" t="s">
        <v>369</v>
      </c>
      <c r="B32" s="43" t="s">
        <v>370</v>
      </c>
      <c r="C32" s="43" t="s">
        <v>371</v>
      </c>
      <c r="D32" s="43" t="s">
        <v>526</v>
      </c>
      <c r="E32" s="43" t="s">
        <v>373</v>
      </c>
      <c r="F32" s="43" t="s">
        <v>473</v>
      </c>
      <c r="G32" s="43" t="s">
        <v>468</v>
      </c>
      <c r="H32" s="43" t="s">
        <v>375</v>
      </c>
      <c r="I32" s="43" t="s">
        <v>527</v>
      </c>
      <c r="J32" s="43" t="s">
        <v>528</v>
      </c>
      <c r="K32" s="47">
        <v>4000000</v>
      </c>
      <c r="L32" s="47">
        <v>4000000</v>
      </c>
      <c r="M32" s="47">
        <v>4000000</v>
      </c>
      <c r="N32" s="47">
        <v>0</v>
      </c>
      <c r="O32" s="47">
        <v>0</v>
      </c>
      <c r="P32" s="47">
        <v>0</v>
      </c>
      <c r="Q32" s="47">
        <v>2815615.52</v>
      </c>
      <c r="R32" s="47">
        <v>2134936.63</v>
      </c>
      <c r="S32" s="47">
        <v>0</v>
      </c>
      <c r="T32" s="47">
        <v>2815615.52</v>
      </c>
      <c r="U32" s="47">
        <v>2815615.52</v>
      </c>
      <c r="V32" s="47">
        <v>1184384.48</v>
      </c>
      <c r="W32" s="47">
        <v>1184384.48</v>
      </c>
      <c r="X32" s="47">
        <v>1184384.48</v>
      </c>
      <c r="Y32" s="47">
        <v>1184384.48</v>
      </c>
      <c r="Z32" s="47">
        <v>0</v>
      </c>
      <c r="AA32" s="47">
        <v>0</v>
      </c>
      <c r="AB32" s="47">
        <v>0</v>
      </c>
      <c r="AC32" s="48">
        <v>0</v>
      </c>
      <c r="AD32" s="47">
        <v>0</v>
      </c>
      <c r="AE32" s="43" t="s">
        <v>242</v>
      </c>
      <c r="AF32" s="43" t="s">
        <v>471</v>
      </c>
      <c r="AG32" s="43" t="s">
        <v>523</v>
      </c>
      <c r="AH32" s="43" t="s">
        <v>529</v>
      </c>
      <c r="AI32" s="43" t="s">
        <v>380</v>
      </c>
      <c r="AJ32" s="43" t="s">
        <v>380</v>
      </c>
      <c r="AK32" s="43" t="s">
        <v>380</v>
      </c>
      <c r="AL32" s="43" t="s">
        <v>378</v>
      </c>
      <c r="AM32" s="43" t="s">
        <v>380</v>
      </c>
      <c r="AN32" s="43" t="s">
        <v>380</v>
      </c>
      <c r="AO32" s="43" t="s">
        <v>525</v>
      </c>
      <c r="AP32" s="43" t="s">
        <v>528</v>
      </c>
      <c r="AQ32" s="43" t="s">
        <v>383</v>
      </c>
      <c r="AR32" s="43" t="s">
        <v>384</v>
      </c>
      <c r="AS32" s="98">
        <f t="shared" si="1"/>
        <v>0.70390388000000004</v>
      </c>
    </row>
    <row r="33" spans="1:45" hidden="1" x14ac:dyDescent="0.25">
      <c r="A33" s="43" t="s">
        <v>369</v>
      </c>
      <c r="B33" s="43" t="s">
        <v>370</v>
      </c>
      <c r="C33" s="43" t="s">
        <v>371</v>
      </c>
      <c r="D33" s="43" t="s">
        <v>530</v>
      </c>
      <c r="E33" s="43" t="s">
        <v>373</v>
      </c>
      <c r="F33" s="43" t="s">
        <v>473</v>
      </c>
      <c r="G33" s="43" t="s">
        <v>468</v>
      </c>
      <c r="H33" s="43" t="s">
        <v>375</v>
      </c>
      <c r="I33" s="43" t="s">
        <v>531</v>
      </c>
      <c r="J33" s="43" t="s">
        <v>532</v>
      </c>
      <c r="K33" s="47">
        <v>1158750</v>
      </c>
      <c r="L33" s="47">
        <v>974218</v>
      </c>
      <c r="M33" s="47">
        <v>974218</v>
      </c>
      <c r="N33" s="47">
        <v>0</v>
      </c>
      <c r="O33" s="47">
        <v>25000</v>
      </c>
      <c r="P33" s="47">
        <v>0</v>
      </c>
      <c r="Q33" s="47">
        <v>630934.57999999996</v>
      </c>
      <c r="R33" s="47">
        <v>590904.57999999996</v>
      </c>
      <c r="S33" s="47">
        <v>0</v>
      </c>
      <c r="T33" s="47">
        <v>655934.57999999996</v>
      </c>
      <c r="U33" s="47">
        <v>655934.57999999996</v>
      </c>
      <c r="V33" s="47">
        <v>318283.42</v>
      </c>
      <c r="W33" s="47">
        <v>318283.42</v>
      </c>
      <c r="X33" s="47">
        <v>318283.42</v>
      </c>
      <c r="Y33" s="47">
        <v>318283.42</v>
      </c>
      <c r="Z33" s="47">
        <v>0</v>
      </c>
      <c r="AA33" s="47">
        <v>0</v>
      </c>
      <c r="AB33" s="47">
        <v>0</v>
      </c>
      <c r="AC33" s="47">
        <v>-184532</v>
      </c>
      <c r="AD33" s="47">
        <v>0</v>
      </c>
      <c r="AE33" s="43" t="s">
        <v>242</v>
      </c>
      <c r="AF33" s="43" t="s">
        <v>471</v>
      </c>
      <c r="AG33" s="43" t="s">
        <v>533</v>
      </c>
      <c r="AH33" s="43" t="s">
        <v>534</v>
      </c>
      <c r="AI33" s="43" t="s">
        <v>380</v>
      </c>
      <c r="AJ33" s="43" t="s">
        <v>380</v>
      </c>
      <c r="AK33" s="43" t="s">
        <v>380</v>
      </c>
      <c r="AL33" s="43" t="s">
        <v>378</v>
      </c>
      <c r="AM33" s="43" t="s">
        <v>380</v>
      </c>
      <c r="AN33" s="43" t="s">
        <v>380</v>
      </c>
      <c r="AO33" s="43" t="s">
        <v>535</v>
      </c>
      <c r="AP33" s="43" t="s">
        <v>532</v>
      </c>
      <c r="AQ33" s="43" t="s">
        <v>383</v>
      </c>
      <c r="AR33" s="43" t="s">
        <v>384</v>
      </c>
      <c r="AS33" s="98">
        <f t="shared" si="1"/>
        <v>0.64763182367806793</v>
      </c>
    </row>
    <row r="34" spans="1:45" hidden="1" x14ac:dyDescent="0.25">
      <c r="A34" s="43" t="s">
        <v>369</v>
      </c>
      <c r="B34" s="43" t="s">
        <v>370</v>
      </c>
      <c r="C34" s="43" t="s">
        <v>371</v>
      </c>
      <c r="D34" s="43" t="s">
        <v>536</v>
      </c>
      <c r="E34" s="43" t="s">
        <v>373</v>
      </c>
      <c r="F34" s="43" t="s">
        <v>473</v>
      </c>
      <c r="G34" s="43" t="s">
        <v>468</v>
      </c>
      <c r="H34" s="43" t="s">
        <v>375</v>
      </c>
      <c r="I34" s="43" t="s">
        <v>537</v>
      </c>
      <c r="J34" s="43" t="s">
        <v>538</v>
      </c>
      <c r="K34" s="47">
        <v>24490323</v>
      </c>
      <c r="L34" s="47">
        <v>18095323</v>
      </c>
      <c r="M34" s="47">
        <v>18095323</v>
      </c>
      <c r="N34" s="47">
        <v>0</v>
      </c>
      <c r="O34" s="47">
        <v>1600000</v>
      </c>
      <c r="P34" s="47">
        <v>0</v>
      </c>
      <c r="Q34" s="47">
        <v>8987977.3000000007</v>
      </c>
      <c r="R34" s="47">
        <v>8987977.3000000007</v>
      </c>
      <c r="S34" s="47">
        <v>0</v>
      </c>
      <c r="T34" s="47">
        <v>10587977.300000001</v>
      </c>
      <c r="U34" s="47">
        <v>10587977.300000001</v>
      </c>
      <c r="V34" s="47">
        <v>7507345.7000000002</v>
      </c>
      <c r="W34" s="47">
        <v>7507345.7000000002</v>
      </c>
      <c r="X34" s="47">
        <v>7507345.7000000002</v>
      </c>
      <c r="Y34" s="47">
        <v>7507345.7000000002</v>
      </c>
      <c r="Z34" s="47">
        <v>0</v>
      </c>
      <c r="AA34" s="47">
        <v>0</v>
      </c>
      <c r="AB34" s="47">
        <v>0</v>
      </c>
      <c r="AC34" s="47">
        <v>-6395000</v>
      </c>
      <c r="AD34" s="47">
        <v>0</v>
      </c>
      <c r="AE34" s="43" t="s">
        <v>242</v>
      </c>
      <c r="AF34" s="43" t="s">
        <v>471</v>
      </c>
      <c r="AG34" s="43" t="s">
        <v>533</v>
      </c>
      <c r="AH34" s="43" t="s">
        <v>539</v>
      </c>
      <c r="AI34" s="43" t="s">
        <v>380</v>
      </c>
      <c r="AJ34" s="43" t="s">
        <v>380</v>
      </c>
      <c r="AK34" s="43" t="s">
        <v>380</v>
      </c>
      <c r="AL34" s="43" t="s">
        <v>378</v>
      </c>
      <c r="AM34" s="43" t="s">
        <v>380</v>
      </c>
      <c r="AN34" s="43" t="s">
        <v>380</v>
      </c>
      <c r="AO34" s="43" t="s">
        <v>535</v>
      </c>
      <c r="AP34" s="43" t="s">
        <v>538</v>
      </c>
      <c r="AQ34" s="43" t="s">
        <v>383</v>
      </c>
      <c r="AR34" s="43" t="s">
        <v>384</v>
      </c>
      <c r="AS34" s="98">
        <f t="shared" si="1"/>
        <v>0.49670167810765248</v>
      </c>
    </row>
    <row r="35" spans="1:45" hidden="1" x14ac:dyDescent="0.25">
      <c r="A35" s="43" t="s">
        <v>369</v>
      </c>
      <c r="B35" s="43" t="s">
        <v>370</v>
      </c>
      <c r="C35" s="43" t="s">
        <v>371</v>
      </c>
      <c r="D35" s="43" t="s">
        <v>540</v>
      </c>
      <c r="E35" s="43" t="s">
        <v>373</v>
      </c>
      <c r="F35" s="43" t="s">
        <v>473</v>
      </c>
      <c r="G35" s="43" t="s">
        <v>468</v>
      </c>
      <c r="H35" s="43" t="s">
        <v>375</v>
      </c>
      <c r="I35" s="43" t="s">
        <v>541</v>
      </c>
      <c r="J35" s="43" t="s">
        <v>542</v>
      </c>
      <c r="K35" s="47">
        <v>4500000</v>
      </c>
      <c r="L35" s="47">
        <v>0</v>
      </c>
      <c r="M35" s="47">
        <v>0</v>
      </c>
      <c r="N35" s="47">
        <v>0</v>
      </c>
      <c r="O35" s="47">
        <v>0</v>
      </c>
      <c r="P35" s="47">
        <v>0</v>
      </c>
      <c r="Q35" s="47">
        <v>0</v>
      </c>
      <c r="R35" s="47">
        <v>0</v>
      </c>
      <c r="S35" s="47">
        <v>0</v>
      </c>
      <c r="T35" s="47">
        <v>0</v>
      </c>
      <c r="U35" s="47">
        <v>0</v>
      </c>
      <c r="V35" s="47">
        <v>0</v>
      </c>
      <c r="W35" s="47">
        <v>0</v>
      </c>
      <c r="X35" s="47">
        <v>0</v>
      </c>
      <c r="Y35" s="47">
        <v>0</v>
      </c>
      <c r="Z35" s="47">
        <v>0</v>
      </c>
      <c r="AA35" s="47">
        <v>0</v>
      </c>
      <c r="AB35" s="47">
        <v>0</v>
      </c>
      <c r="AC35" s="47">
        <v>-4500000</v>
      </c>
      <c r="AD35" s="47">
        <v>0</v>
      </c>
      <c r="AE35" s="43" t="s">
        <v>242</v>
      </c>
      <c r="AF35" s="43" t="s">
        <v>471</v>
      </c>
      <c r="AG35" s="43" t="s">
        <v>533</v>
      </c>
      <c r="AH35" s="43" t="s">
        <v>543</v>
      </c>
      <c r="AI35" s="43" t="s">
        <v>380</v>
      </c>
      <c r="AJ35" s="43" t="s">
        <v>380</v>
      </c>
      <c r="AK35" s="43" t="s">
        <v>380</v>
      </c>
      <c r="AL35" s="43" t="s">
        <v>378</v>
      </c>
      <c r="AM35" s="43" t="s">
        <v>380</v>
      </c>
      <c r="AN35" s="43" t="s">
        <v>380</v>
      </c>
      <c r="AO35" s="43" t="s">
        <v>535</v>
      </c>
      <c r="AP35" s="43" t="s">
        <v>542</v>
      </c>
      <c r="AQ35" s="43" t="s">
        <v>383</v>
      </c>
      <c r="AR35" s="43" t="s">
        <v>384</v>
      </c>
      <c r="AS35" s="98" t="e">
        <f t="shared" si="1"/>
        <v>#DIV/0!</v>
      </c>
    </row>
    <row r="36" spans="1:45" hidden="1" x14ac:dyDescent="0.25">
      <c r="A36" s="43" t="s">
        <v>369</v>
      </c>
      <c r="B36" s="43" t="s">
        <v>370</v>
      </c>
      <c r="C36" s="43" t="s">
        <v>371</v>
      </c>
      <c r="D36" s="43" t="s">
        <v>544</v>
      </c>
      <c r="E36" s="43" t="s">
        <v>373</v>
      </c>
      <c r="F36" s="43" t="s">
        <v>473</v>
      </c>
      <c r="G36" s="43" t="s">
        <v>468</v>
      </c>
      <c r="H36" s="43" t="s">
        <v>375</v>
      </c>
      <c r="I36" s="43" t="s">
        <v>545</v>
      </c>
      <c r="J36" s="43" t="s">
        <v>546</v>
      </c>
      <c r="K36" s="47">
        <v>1874410</v>
      </c>
      <c r="L36" s="47">
        <v>0</v>
      </c>
      <c r="M36" s="47">
        <v>0</v>
      </c>
      <c r="N36" s="47">
        <v>0</v>
      </c>
      <c r="O36" s="47">
        <v>0</v>
      </c>
      <c r="P36" s="47">
        <v>0</v>
      </c>
      <c r="Q36" s="47">
        <v>0</v>
      </c>
      <c r="R36" s="47">
        <v>0</v>
      </c>
      <c r="S36" s="47">
        <v>0</v>
      </c>
      <c r="T36" s="47">
        <v>0</v>
      </c>
      <c r="U36" s="47">
        <v>0</v>
      </c>
      <c r="V36" s="47">
        <v>0</v>
      </c>
      <c r="W36" s="47">
        <v>0</v>
      </c>
      <c r="X36" s="47">
        <v>0</v>
      </c>
      <c r="Y36" s="47">
        <v>0</v>
      </c>
      <c r="Z36" s="47">
        <v>0</v>
      </c>
      <c r="AA36" s="47">
        <v>0</v>
      </c>
      <c r="AB36" s="47">
        <v>0</v>
      </c>
      <c r="AC36" s="47">
        <v>-1874410</v>
      </c>
      <c r="AD36" s="47">
        <v>0</v>
      </c>
      <c r="AE36" s="43" t="s">
        <v>242</v>
      </c>
      <c r="AF36" s="43" t="s">
        <v>471</v>
      </c>
      <c r="AG36" s="43" t="s">
        <v>533</v>
      </c>
      <c r="AH36" s="43" t="s">
        <v>547</v>
      </c>
      <c r="AI36" s="43" t="s">
        <v>380</v>
      </c>
      <c r="AJ36" s="43" t="s">
        <v>380</v>
      </c>
      <c r="AK36" s="43" t="s">
        <v>380</v>
      </c>
      <c r="AL36" s="43" t="s">
        <v>378</v>
      </c>
      <c r="AM36" s="43" t="s">
        <v>380</v>
      </c>
      <c r="AN36" s="43" t="s">
        <v>380</v>
      </c>
      <c r="AO36" s="43" t="s">
        <v>535</v>
      </c>
      <c r="AP36" s="43" t="s">
        <v>546</v>
      </c>
      <c r="AQ36" s="43" t="s">
        <v>383</v>
      </c>
      <c r="AR36" s="43" t="s">
        <v>384</v>
      </c>
      <c r="AS36" s="98" t="e">
        <f t="shared" si="1"/>
        <v>#DIV/0!</v>
      </c>
    </row>
    <row r="37" spans="1:45" hidden="1" x14ac:dyDescent="0.25">
      <c r="A37" s="43" t="s">
        <v>369</v>
      </c>
      <c r="B37" s="43" t="s">
        <v>370</v>
      </c>
      <c r="C37" s="43" t="s">
        <v>371</v>
      </c>
      <c r="D37" s="43" t="s">
        <v>548</v>
      </c>
      <c r="E37" s="43" t="s">
        <v>373</v>
      </c>
      <c r="F37" s="43" t="s">
        <v>473</v>
      </c>
      <c r="G37" s="43" t="s">
        <v>468</v>
      </c>
      <c r="H37" s="43" t="s">
        <v>375</v>
      </c>
      <c r="I37" s="43" t="s">
        <v>549</v>
      </c>
      <c r="J37" s="43" t="s">
        <v>549</v>
      </c>
      <c r="K37" s="47">
        <v>224961699</v>
      </c>
      <c r="L37" s="47">
        <v>224961699</v>
      </c>
      <c r="M37" s="47">
        <v>224961699</v>
      </c>
      <c r="N37" s="47">
        <v>0</v>
      </c>
      <c r="O37" s="47">
        <v>0</v>
      </c>
      <c r="P37" s="47">
        <v>0</v>
      </c>
      <c r="Q37" s="47">
        <v>183425227.13999999</v>
      </c>
      <c r="R37" s="47">
        <v>182306952.13999999</v>
      </c>
      <c r="S37" s="47">
        <v>0</v>
      </c>
      <c r="T37" s="47">
        <v>183425227.13999999</v>
      </c>
      <c r="U37" s="47">
        <v>183425227.13999999</v>
      </c>
      <c r="V37" s="47">
        <v>41536471.859999999</v>
      </c>
      <c r="W37" s="47">
        <v>41536471.859999999</v>
      </c>
      <c r="X37" s="47">
        <v>41517721.859999999</v>
      </c>
      <c r="Y37" s="47">
        <v>41517721.859999999</v>
      </c>
      <c r="Z37" s="47">
        <v>18750</v>
      </c>
      <c r="AA37" s="47">
        <v>0</v>
      </c>
      <c r="AB37" s="47">
        <v>0</v>
      </c>
      <c r="AC37" s="47">
        <v>0</v>
      </c>
      <c r="AD37" s="47">
        <v>0</v>
      </c>
      <c r="AE37" s="43" t="s">
        <v>242</v>
      </c>
      <c r="AF37" s="43" t="s">
        <v>471</v>
      </c>
      <c r="AG37" s="43" t="s">
        <v>550</v>
      </c>
      <c r="AH37" s="43" t="s">
        <v>551</v>
      </c>
      <c r="AI37" s="43" t="s">
        <v>380</v>
      </c>
      <c r="AJ37" s="43" t="s">
        <v>380</v>
      </c>
      <c r="AK37" s="43" t="s">
        <v>380</v>
      </c>
      <c r="AL37" s="43" t="s">
        <v>378</v>
      </c>
      <c r="AM37" s="43" t="s">
        <v>380</v>
      </c>
      <c r="AN37" s="43" t="s">
        <v>380</v>
      </c>
      <c r="AO37" s="43" t="s">
        <v>552</v>
      </c>
      <c r="AP37" s="43" t="s">
        <v>549</v>
      </c>
      <c r="AQ37" s="43" t="s">
        <v>383</v>
      </c>
      <c r="AR37" s="43" t="s">
        <v>384</v>
      </c>
      <c r="AS37" s="98">
        <f t="shared" si="1"/>
        <v>0.81536202809350222</v>
      </c>
    </row>
    <row r="38" spans="1:45" hidden="1" x14ac:dyDescent="0.25">
      <c r="A38" s="43" t="s">
        <v>369</v>
      </c>
      <c r="B38" s="43" t="s">
        <v>370</v>
      </c>
      <c r="C38" s="43" t="s">
        <v>371</v>
      </c>
      <c r="D38" s="43" t="s">
        <v>553</v>
      </c>
      <c r="E38" s="43" t="s">
        <v>373</v>
      </c>
      <c r="F38" s="43" t="s">
        <v>473</v>
      </c>
      <c r="G38" s="43" t="s">
        <v>468</v>
      </c>
      <c r="H38" s="43" t="s">
        <v>375</v>
      </c>
      <c r="I38" s="43" t="s">
        <v>554</v>
      </c>
      <c r="J38" s="43" t="s">
        <v>555</v>
      </c>
      <c r="K38" s="47">
        <v>1368000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8">
        <v>-1368000</v>
      </c>
      <c r="AD38" s="47">
        <v>0</v>
      </c>
      <c r="AE38" s="43" t="s">
        <v>242</v>
      </c>
      <c r="AF38" s="43" t="s">
        <v>471</v>
      </c>
      <c r="AG38" s="43" t="s">
        <v>556</v>
      </c>
      <c r="AH38" s="43" t="s">
        <v>557</v>
      </c>
      <c r="AI38" s="43" t="s">
        <v>380</v>
      </c>
      <c r="AJ38" s="43" t="s">
        <v>380</v>
      </c>
      <c r="AK38" s="43" t="s">
        <v>380</v>
      </c>
      <c r="AL38" s="43" t="s">
        <v>378</v>
      </c>
      <c r="AM38" s="43" t="s">
        <v>380</v>
      </c>
      <c r="AN38" s="43" t="s">
        <v>380</v>
      </c>
      <c r="AO38" s="43" t="s">
        <v>558</v>
      </c>
      <c r="AP38" s="43" t="s">
        <v>555</v>
      </c>
      <c r="AQ38" s="43" t="s">
        <v>383</v>
      </c>
      <c r="AR38" s="43" t="s">
        <v>384</v>
      </c>
      <c r="AS38" s="98" t="e">
        <f t="shared" si="1"/>
        <v>#DIV/0!</v>
      </c>
    </row>
    <row r="39" spans="1:45" hidden="1" x14ac:dyDescent="0.25">
      <c r="A39" s="43" t="s">
        <v>369</v>
      </c>
      <c r="B39" s="43" t="s">
        <v>370</v>
      </c>
      <c r="C39" s="43" t="s">
        <v>371</v>
      </c>
      <c r="D39" s="43" t="s">
        <v>559</v>
      </c>
      <c r="E39" s="43" t="s">
        <v>373</v>
      </c>
      <c r="F39" s="43" t="s">
        <v>473</v>
      </c>
      <c r="G39" s="43" t="s">
        <v>468</v>
      </c>
      <c r="H39" s="43" t="s">
        <v>375</v>
      </c>
      <c r="I39" s="43" t="s">
        <v>560</v>
      </c>
      <c r="J39" s="43" t="s">
        <v>561</v>
      </c>
      <c r="K39" s="47">
        <v>2650000</v>
      </c>
      <c r="L39" s="47">
        <v>0</v>
      </c>
      <c r="M39" s="47">
        <v>0</v>
      </c>
      <c r="N39" s="47">
        <v>0</v>
      </c>
      <c r="O39" s="47">
        <v>0</v>
      </c>
      <c r="P39" s="47">
        <v>0</v>
      </c>
      <c r="Q39" s="47">
        <v>0</v>
      </c>
      <c r="R39" s="47">
        <v>0</v>
      </c>
      <c r="S39" s="47">
        <v>0</v>
      </c>
      <c r="T39" s="47">
        <v>0</v>
      </c>
      <c r="U39" s="47">
        <v>0</v>
      </c>
      <c r="V39" s="47">
        <v>0</v>
      </c>
      <c r="W39" s="47">
        <v>0</v>
      </c>
      <c r="X39" s="47">
        <v>0</v>
      </c>
      <c r="Y39" s="47">
        <v>0</v>
      </c>
      <c r="Z39" s="47">
        <v>0</v>
      </c>
      <c r="AA39" s="47">
        <v>0</v>
      </c>
      <c r="AB39" s="47">
        <v>0</v>
      </c>
      <c r="AC39" s="47">
        <v>-2650000</v>
      </c>
      <c r="AD39" s="47">
        <v>0</v>
      </c>
      <c r="AE39" s="43" t="s">
        <v>242</v>
      </c>
      <c r="AF39" s="43" t="s">
        <v>471</v>
      </c>
      <c r="AG39" s="43" t="s">
        <v>556</v>
      </c>
      <c r="AH39" s="43" t="s">
        <v>562</v>
      </c>
      <c r="AI39" s="43" t="s">
        <v>380</v>
      </c>
      <c r="AJ39" s="43" t="s">
        <v>380</v>
      </c>
      <c r="AK39" s="43" t="s">
        <v>380</v>
      </c>
      <c r="AL39" s="43" t="s">
        <v>378</v>
      </c>
      <c r="AM39" s="43" t="s">
        <v>380</v>
      </c>
      <c r="AN39" s="43" t="s">
        <v>380</v>
      </c>
      <c r="AO39" s="43" t="s">
        <v>558</v>
      </c>
      <c r="AP39" s="43" t="s">
        <v>561</v>
      </c>
      <c r="AQ39" s="43" t="s">
        <v>383</v>
      </c>
      <c r="AR39" s="43" t="s">
        <v>384</v>
      </c>
      <c r="AS39" s="98" t="e">
        <f t="shared" si="1"/>
        <v>#DIV/0!</v>
      </c>
    </row>
    <row r="40" spans="1:45" hidden="1" x14ac:dyDescent="0.25">
      <c r="A40" s="43" t="s">
        <v>369</v>
      </c>
      <c r="B40" s="43" t="s">
        <v>370</v>
      </c>
      <c r="C40" s="43" t="s">
        <v>371</v>
      </c>
      <c r="D40" s="43" t="s">
        <v>563</v>
      </c>
      <c r="E40" s="43" t="s">
        <v>373</v>
      </c>
      <c r="F40" s="43" t="s">
        <v>473</v>
      </c>
      <c r="G40" s="43" t="s">
        <v>468</v>
      </c>
      <c r="H40" s="43" t="s">
        <v>375</v>
      </c>
      <c r="I40" s="43" t="s">
        <v>564</v>
      </c>
      <c r="J40" s="43" t="s">
        <v>565</v>
      </c>
      <c r="K40" s="47">
        <v>24000000</v>
      </c>
      <c r="L40" s="47">
        <v>34000000</v>
      </c>
      <c r="M40" s="47">
        <v>34000000</v>
      </c>
      <c r="N40" s="47">
        <v>0</v>
      </c>
      <c r="O40" s="47">
        <v>0</v>
      </c>
      <c r="P40" s="47">
        <v>0</v>
      </c>
      <c r="Q40" s="47">
        <v>33633177.560000002</v>
      </c>
      <c r="R40" s="47">
        <v>21298026.93</v>
      </c>
      <c r="S40" s="47">
        <v>0</v>
      </c>
      <c r="T40" s="47">
        <v>33633177.560000002</v>
      </c>
      <c r="U40" s="47">
        <v>33633177.560000002</v>
      </c>
      <c r="V40" s="47">
        <v>366822.44</v>
      </c>
      <c r="W40" s="47">
        <v>366822.44</v>
      </c>
      <c r="X40" s="47">
        <v>366822.44</v>
      </c>
      <c r="Y40" s="47">
        <v>366822.44</v>
      </c>
      <c r="Z40" s="47">
        <v>0</v>
      </c>
      <c r="AA40" s="47">
        <v>0</v>
      </c>
      <c r="AB40" s="47">
        <v>0</v>
      </c>
      <c r="AC40" s="48">
        <v>0</v>
      </c>
      <c r="AD40" s="47">
        <v>10000000</v>
      </c>
      <c r="AE40" s="43" t="s">
        <v>242</v>
      </c>
      <c r="AF40" s="43" t="s">
        <v>471</v>
      </c>
      <c r="AG40" s="43" t="s">
        <v>566</v>
      </c>
      <c r="AH40" s="43" t="s">
        <v>567</v>
      </c>
      <c r="AI40" s="43" t="s">
        <v>380</v>
      </c>
      <c r="AJ40" s="43" t="s">
        <v>380</v>
      </c>
      <c r="AK40" s="43" t="s">
        <v>380</v>
      </c>
      <c r="AL40" s="43" t="s">
        <v>378</v>
      </c>
      <c r="AM40" s="43" t="s">
        <v>380</v>
      </c>
      <c r="AN40" s="43" t="s">
        <v>380</v>
      </c>
      <c r="AO40" s="43" t="s">
        <v>568</v>
      </c>
      <c r="AP40" s="43" t="s">
        <v>565</v>
      </c>
      <c r="AQ40" s="43" t="s">
        <v>383</v>
      </c>
      <c r="AR40" s="43" t="s">
        <v>384</v>
      </c>
      <c r="AS40" s="98">
        <f t="shared" si="1"/>
        <v>0.98921110470588247</v>
      </c>
    </row>
    <row r="41" spans="1:45" hidden="1" x14ac:dyDescent="0.25">
      <c r="A41" s="43" t="s">
        <v>369</v>
      </c>
      <c r="B41" s="43" t="s">
        <v>370</v>
      </c>
      <c r="C41" s="43" t="s">
        <v>371</v>
      </c>
      <c r="D41" s="43" t="s">
        <v>569</v>
      </c>
      <c r="E41" s="43" t="s">
        <v>373</v>
      </c>
      <c r="F41" s="43" t="s">
        <v>473</v>
      </c>
      <c r="G41" s="43" t="s">
        <v>468</v>
      </c>
      <c r="H41" s="43" t="s">
        <v>375</v>
      </c>
      <c r="I41" s="43" t="s">
        <v>570</v>
      </c>
      <c r="J41" s="43" t="s">
        <v>571</v>
      </c>
      <c r="K41" s="47">
        <v>3000000</v>
      </c>
      <c r="L41" s="47">
        <v>3000000</v>
      </c>
      <c r="M41" s="47">
        <v>3000000</v>
      </c>
      <c r="N41" s="47">
        <v>0</v>
      </c>
      <c r="O41" s="47">
        <v>26265.37</v>
      </c>
      <c r="P41" s="47">
        <v>0</v>
      </c>
      <c r="Q41" s="47">
        <v>1311872.77</v>
      </c>
      <c r="R41" s="47">
        <v>976718.27</v>
      </c>
      <c r="S41" s="47">
        <v>0</v>
      </c>
      <c r="T41" s="47">
        <v>1338138.1399999999</v>
      </c>
      <c r="U41" s="47">
        <v>1338138.1399999999</v>
      </c>
      <c r="V41" s="47">
        <v>1661861.86</v>
      </c>
      <c r="W41" s="47">
        <v>1661861.86</v>
      </c>
      <c r="X41" s="47">
        <v>1661861.86</v>
      </c>
      <c r="Y41" s="47">
        <v>1661861.86</v>
      </c>
      <c r="Z41" s="47">
        <v>0</v>
      </c>
      <c r="AA41" s="47">
        <v>0</v>
      </c>
      <c r="AB41" s="47">
        <v>0</v>
      </c>
      <c r="AC41" s="47">
        <v>0</v>
      </c>
      <c r="AD41" s="47">
        <v>0</v>
      </c>
      <c r="AE41" s="43" t="s">
        <v>242</v>
      </c>
      <c r="AF41" s="43" t="s">
        <v>471</v>
      </c>
      <c r="AG41" s="43" t="s">
        <v>566</v>
      </c>
      <c r="AH41" s="43" t="s">
        <v>572</v>
      </c>
      <c r="AI41" s="43" t="s">
        <v>380</v>
      </c>
      <c r="AJ41" s="43" t="s">
        <v>380</v>
      </c>
      <c r="AK41" s="43" t="s">
        <v>380</v>
      </c>
      <c r="AL41" s="43" t="s">
        <v>378</v>
      </c>
      <c r="AM41" s="43" t="s">
        <v>573</v>
      </c>
      <c r="AN41" s="43" t="s">
        <v>380</v>
      </c>
      <c r="AO41" s="43" t="s">
        <v>568</v>
      </c>
      <c r="AP41" s="43" t="s">
        <v>571</v>
      </c>
      <c r="AQ41" s="43" t="s">
        <v>383</v>
      </c>
      <c r="AR41" s="43" t="s">
        <v>384</v>
      </c>
      <c r="AS41" s="98">
        <f t="shared" si="1"/>
        <v>0.43729092333333336</v>
      </c>
    </row>
    <row r="42" spans="1:45" hidden="1" x14ac:dyDescent="0.25">
      <c r="A42" s="43" t="s">
        <v>369</v>
      </c>
      <c r="B42" s="43" t="s">
        <v>370</v>
      </c>
      <c r="C42" s="43" t="s">
        <v>371</v>
      </c>
      <c r="D42" s="43" t="s">
        <v>574</v>
      </c>
      <c r="E42" s="43" t="s">
        <v>373</v>
      </c>
      <c r="F42" s="43" t="s">
        <v>473</v>
      </c>
      <c r="G42" s="43" t="s">
        <v>468</v>
      </c>
      <c r="H42" s="43" t="s">
        <v>375</v>
      </c>
      <c r="I42" s="43" t="s">
        <v>575</v>
      </c>
      <c r="J42" s="43" t="s">
        <v>576</v>
      </c>
      <c r="K42" s="47">
        <v>23972143</v>
      </c>
      <c r="L42" s="47">
        <v>17972143</v>
      </c>
      <c r="M42" s="47">
        <v>17972143</v>
      </c>
      <c r="N42" s="47">
        <v>0</v>
      </c>
      <c r="O42" s="47">
        <v>0</v>
      </c>
      <c r="P42" s="47">
        <v>0</v>
      </c>
      <c r="Q42" s="47">
        <v>15606596.27</v>
      </c>
      <c r="R42" s="47">
        <v>15135204.24</v>
      </c>
      <c r="S42" s="47">
        <v>0</v>
      </c>
      <c r="T42" s="47">
        <v>15606596.27</v>
      </c>
      <c r="U42" s="47">
        <v>15606596.27</v>
      </c>
      <c r="V42" s="47">
        <v>2365546.73</v>
      </c>
      <c r="W42" s="47">
        <v>2365546.73</v>
      </c>
      <c r="X42" s="47">
        <v>2365546.73</v>
      </c>
      <c r="Y42" s="47">
        <v>2365546.73</v>
      </c>
      <c r="Z42" s="47">
        <v>0</v>
      </c>
      <c r="AA42" s="47">
        <v>0</v>
      </c>
      <c r="AB42" s="47">
        <v>0</v>
      </c>
      <c r="AC42" s="48">
        <v>-6000000</v>
      </c>
      <c r="AD42" s="47">
        <v>0</v>
      </c>
      <c r="AE42" s="43" t="s">
        <v>242</v>
      </c>
      <c r="AF42" s="43" t="s">
        <v>471</v>
      </c>
      <c r="AG42" s="43" t="s">
        <v>566</v>
      </c>
      <c r="AH42" s="43" t="s">
        <v>577</v>
      </c>
      <c r="AI42" s="43" t="s">
        <v>380</v>
      </c>
      <c r="AJ42" s="43" t="s">
        <v>380</v>
      </c>
      <c r="AK42" s="43" t="s">
        <v>380</v>
      </c>
      <c r="AL42" s="43" t="s">
        <v>378</v>
      </c>
      <c r="AM42" s="43" t="s">
        <v>380</v>
      </c>
      <c r="AN42" s="43" t="s">
        <v>380</v>
      </c>
      <c r="AO42" s="43" t="s">
        <v>568</v>
      </c>
      <c r="AP42" s="43" t="s">
        <v>576</v>
      </c>
      <c r="AQ42" s="43" t="s">
        <v>383</v>
      </c>
      <c r="AR42" s="43" t="s">
        <v>384</v>
      </c>
      <c r="AS42" s="98">
        <f t="shared" si="1"/>
        <v>0.86837703606075245</v>
      </c>
    </row>
    <row r="43" spans="1:45" hidden="1" x14ac:dyDescent="0.25">
      <c r="A43" s="43" t="s">
        <v>369</v>
      </c>
      <c r="B43" s="43" t="s">
        <v>370</v>
      </c>
      <c r="C43" s="43" t="s">
        <v>371</v>
      </c>
      <c r="D43" s="43" t="s">
        <v>578</v>
      </c>
      <c r="E43" s="43" t="s">
        <v>373</v>
      </c>
      <c r="F43" s="43" t="s">
        <v>473</v>
      </c>
      <c r="G43" s="43" t="s">
        <v>468</v>
      </c>
      <c r="H43" s="43" t="s">
        <v>375</v>
      </c>
      <c r="I43" s="43" t="s">
        <v>579</v>
      </c>
      <c r="J43" s="43" t="s">
        <v>580</v>
      </c>
      <c r="K43" s="47">
        <v>2000000</v>
      </c>
      <c r="L43" s="47">
        <v>2200000</v>
      </c>
      <c r="M43" s="47">
        <v>2200000</v>
      </c>
      <c r="N43" s="47">
        <v>0</v>
      </c>
      <c r="O43" s="47">
        <v>0</v>
      </c>
      <c r="P43" s="47">
        <v>0</v>
      </c>
      <c r="Q43" s="47">
        <v>1979999.99</v>
      </c>
      <c r="R43" s="47">
        <v>0</v>
      </c>
      <c r="S43" s="47">
        <v>0</v>
      </c>
      <c r="T43" s="47">
        <v>1979999.99</v>
      </c>
      <c r="U43" s="47">
        <v>1979999.99</v>
      </c>
      <c r="V43" s="47">
        <v>220000.01</v>
      </c>
      <c r="W43" s="47">
        <v>220000.01</v>
      </c>
      <c r="X43" s="47">
        <v>0.01</v>
      </c>
      <c r="Y43" s="47">
        <v>0.01</v>
      </c>
      <c r="Z43" s="47">
        <v>220000</v>
      </c>
      <c r="AA43" s="47">
        <v>0</v>
      </c>
      <c r="AB43" s="47">
        <v>0</v>
      </c>
      <c r="AC43" s="48">
        <v>0</v>
      </c>
      <c r="AD43" s="47">
        <v>200000</v>
      </c>
      <c r="AE43" s="43" t="s">
        <v>242</v>
      </c>
      <c r="AF43" s="43" t="s">
        <v>471</v>
      </c>
      <c r="AG43" s="43" t="s">
        <v>566</v>
      </c>
      <c r="AH43" s="43" t="s">
        <v>581</v>
      </c>
      <c r="AI43" s="43" t="s">
        <v>380</v>
      </c>
      <c r="AJ43" s="43" t="s">
        <v>380</v>
      </c>
      <c r="AK43" s="43" t="s">
        <v>380</v>
      </c>
      <c r="AL43" s="43" t="s">
        <v>378</v>
      </c>
      <c r="AM43" s="43" t="s">
        <v>380</v>
      </c>
      <c r="AN43" s="43" t="s">
        <v>380</v>
      </c>
      <c r="AO43" s="43" t="s">
        <v>568</v>
      </c>
      <c r="AP43" s="43" t="s">
        <v>580</v>
      </c>
      <c r="AQ43" s="43" t="s">
        <v>383</v>
      </c>
      <c r="AR43" s="43" t="s">
        <v>384</v>
      </c>
      <c r="AS43" s="98">
        <f t="shared" si="1"/>
        <v>0.89999999545454545</v>
      </c>
    </row>
    <row r="44" spans="1:45" hidden="1" x14ac:dyDescent="0.25">
      <c r="A44" s="43" t="s">
        <v>369</v>
      </c>
      <c r="B44" s="43" t="s">
        <v>370</v>
      </c>
      <c r="C44" s="43" t="s">
        <v>371</v>
      </c>
      <c r="D44" s="43" t="s">
        <v>582</v>
      </c>
      <c r="E44" s="43" t="s">
        <v>373</v>
      </c>
      <c r="F44" s="43" t="s">
        <v>473</v>
      </c>
      <c r="G44" s="43" t="s">
        <v>468</v>
      </c>
      <c r="H44" s="43" t="s">
        <v>375</v>
      </c>
      <c r="I44" s="43" t="s">
        <v>583</v>
      </c>
      <c r="J44" s="43" t="s">
        <v>584</v>
      </c>
      <c r="K44" s="47">
        <v>2000000</v>
      </c>
      <c r="L44" s="47">
        <v>1500000</v>
      </c>
      <c r="M44" s="47">
        <v>1500000</v>
      </c>
      <c r="N44" s="47">
        <v>0</v>
      </c>
      <c r="O44" s="47">
        <v>0</v>
      </c>
      <c r="P44" s="47">
        <v>0</v>
      </c>
      <c r="Q44" s="47">
        <v>79100</v>
      </c>
      <c r="R44" s="47">
        <v>79100</v>
      </c>
      <c r="S44" s="47">
        <v>0</v>
      </c>
      <c r="T44" s="47">
        <v>79100</v>
      </c>
      <c r="U44" s="47">
        <v>79100</v>
      </c>
      <c r="V44" s="47">
        <v>1420900</v>
      </c>
      <c r="W44" s="47">
        <v>1420900</v>
      </c>
      <c r="X44" s="47">
        <v>1420900</v>
      </c>
      <c r="Y44" s="47">
        <v>1420900</v>
      </c>
      <c r="Z44" s="47">
        <v>0</v>
      </c>
      <c r="AA44" s="47">
        <v>0</v>
      </c>
      <c r="AB44" s="47">
        <v>0</v>
      </c>
      <c r="AC44" s="48">
        <v>-500000</v>
      </c>
      <c r="AD44" s="47">
        <v>0</v>
      </c>
      <c r="AE44" s="43" t="s">
        <v>242</v>
      </c>
      <c r="AF44" s="43" t="s">
        <v>471</v>
      </c>
      <c r="AG44" s="43" t="s">
        <v>566</v>
      </c>
      <c r="AH44" s="43" t="s">
        <v>585</v>
      </c>
      <c r="AI44" s="43" t="s">
        <v>380</v>
      </c>
      <c r="AJ44" s="43" t="s">
        <v>380</v>
      </c>
      <c r="AK44" s="43" t="s">
        <v>380</v>
      </c>
      <c r="AL44" s="43" t="s">
        <v>378</v>
      </c>
      <c r="AM44" s="43" t="s">
        <v>586</v>
      </c>
      <c r="AN44" s="43" t="s">
        <v>380</v>
      </c>
      <c r="AO44" s="43" t="s">
        <v>568</v>
      </c>
      <c r="AP44" s="43" t="s">
        <v>584</v>
      </c>
      <c r="AQ44" s="43" t="s">
        <v>383</v>
      </c>
      <c r="AR44" s="43" t="s">
        <v>384</v>
      </c>
      <c r="AS44" s="98">
        <f t="shared" si="1"/>
        <v>5.2733333333333333E-2</v>
      </c>
    </row>
    <row r="45" spans="1:45" hidden="1" x14ac:dyDescent="0.25">
      <c r="A45" s="43" t="s">
        <v>369</v>
      </c>
      <c r="B45" s="43" t="s">
        <v>370</v>
      </c>
      <c r="C45" s="43" t="s">
        <v>371</v>
      </c>
      <c r="D45" s="43" t="s">
        <v>587</v>
      </c>
      <c r="E45" s="43" t="s">
        <v>373</v>
      </c>
      <c r="F45" s="43" t="s">
        <v>473</v>
      </c>
      <c r="G45" s="43" t="s">
        <v>468</v>
      </c>
      <c r="H45" s="43" t="s">
        <v>375</v>
      </c>
      <c r="I45" s="43" t="s">
        <v>588</v>
      </c>
      <c r="J45" s="43" t="s">
        <v>589</v>
      </c>
      <c r="K45" s="47">
        <v>115000000</v>
      </c>
      <c r="L45" s="47">
        <v>31650000</v>
      </c>
      <c r="M45" s="47">
        <v>31650000</v>
      </c>
      <c r="N45" s="47">
        <v>0</v>
      </c>
      <c r="O45" s="47">
        <v>0</v>
      </c>
      <c r="P45" s="47">
        <v>0</v>
      </c>
      <c r="Q45" s="47">
        <v>29212836.84</v>
      </c>
      <c r="R45" s="47">
        <v>21733493.399999999</v>
      </c>
      <c r="S45" s="47">
        <v>0</v>
      </c>
      <c r="T45" s="47">
        <v>29212836.84</v>
      </c>
      <c r="U45" s="47">
        <v>29212836.84</v>
      </c>
      <c r="V45" s="47">
        <v>2437163.16</v>
      </c>
      <c r="W45" s="47">
        <v>2437163.16</v>
      </c>
      <c r="X45" s="47">
        <v>2437163.16</v>
      </c>
      <c r="Y45" s="47">
        <v>2437163.16</v>
      </c>
      <c r="Z45" s="47">
        <v>0</v>
      </c>
      <c r="AA45" s="47">
        <v>0</v>
      </c>
      <c r="AB45" s="47">
        <v>0</v>
      </c>
      <c r="AC45" s="48">
        <v>-83350000</v>
      </c>
      <c r="AD45" s="47">
        <v>0</v>
      </c>
      <c r="AE45" s="43" t="s">
        <v>242</v>
      </c>
      <c r="AF45" s="43" t="s">
        <v>471</v>
      </c>
      <c r="AG45" s="43" t="s">
        <v>566</v>
      </c>
      <c r="AH45" s="43" t="s">
        <v>590</v>
      </c>
      <c r="AI45" s="43" t="s">
        <v>380</v>
      </c>
      <c r="AJ45" s="43" t="s">
        <v>380</v>
      </c>
      <c r="AK45" s="43" t="s">
        <v>380</v>
      </c>
      <c r="AL45" s="43" t="s">
        <v>378</v>
      </c>
      <c r="AM45" s="43" t="s">
        <v>591</v>
      </c>
      <c r="AN45" s="43" t="s">
        <v>380</v>
      </c>
      <c r="AO45" s="43" t="s">
        <v>568</v>
      </c>
      <c r="AP45" s="43" t="s">
        <v>589</v>
      </c>
      <c r="AQ45" s="43" t="s">
        <v>383</v>
      </c>
      <c r="AR45" s="43" t="s">
        <v>384</v>
      </c>
      <c r="AS45" s="98">
        <f t="shared" si="1"/>
        <v>0.92299642464454978</v>
      </c>
    </row>
    <row r="46" spans="1:45" hidden="1" x14ac:dyDescent="0.25">
      <c r="A46" s="43" t="s">
        <v>369</v>
      </c>
      <c r="B46" s="43" t="s">
        <v>370</v>
      </c>
      <c r="C46" s="43" t="s">
        <v>371</v>
      </c>
      <c r="D46" s="43" t="s">
        <v>592</v>
      </c>
      <c r="E46" s="43" t="s">
        <v>373</v>
      </c>
      <c r="F46" s="43" t="s">
        <v>473</v>
      </c>
      <c r="G46" s="43" t="s">
        <v>468</v>
      </c>
      <c r="H46" s="43" t="s">
        <v>375</v>
      </c>
      <c r="I46" s="43" t="s">
        <v>593</v>
      </c>
      <c r="J46" s="43" t="s">
        <v>594</v>
      </c>
      <c r="K46" s="47">
        <v>500000</v>
      </c>
      <c r="L46" s="47">
        <v>0</v>
      </c>
      <c r="M46" s="47">
        <v>0</v>
      </c>
      <c r="N46" s="47">
        <v>0</v>
      </c>
      <c r="O46" s="47">
        <v>0</v>
      </c>
      <c r="P46" s="47">
        <v>0</v>
      </c>
      <c r="Q46" s="47">
        <v>0</v>
      </c>
      <c r="R46" s="47">
        <v>0</v>
      </c>
      <c r="S46" s="47">
        <v>0</v>
      </c>
      <c r="T46" s="47">
        <v>0</v>
      </c>
      <c r="U46" s="47">
        <v>0</v>
      </c>
      <c r="V46" s="47">
        <v>0</v>
      </c>
      <c r="W46" s="47">
        <v>0</v>
      </c>
      <c r="X46" s="47">
        <v>0</v>
      </c>
      <c r="Y46" s="47">
        <v>0</v>
      </c>
      <c r="Z46" s="47">
        <v>0</v>
      </c>
      <c r="AA46" s="47">
        <v>0</v>
      </c>
      <c r="AB46" s="47">
        <v>0</v>
      </c>
      <c r="AC46" s="47">
        <v>-500000</v>
      </c>
      <c r="AD46" s="47">
        <v>0</v>
      </c>
      <c r="AE46" s="43" t="s">
        <v>242</v>
      </c>
      <c r="AF46" s="43" t="s">
        <v>471</v>
      </c>
      <c r="AG46" s="43" t="s">
        <v>566</v>
      </c>
      <c r="AH46" s="43" t="s">
        <v>595</v>
      </c>
      <c r="AI46" s="43" t="s">
        <v>380</v>
      </c>
      <c r="AJ46" s="43" t="s">
        <v>380</v>
      </c>
      <c r="AK46" s="43" t="s">
        <v>380</v>
      </c>
      <c r="AL46" s="43" t="s">
        <v>378</v>
      </c>
      <c r="AM46" s="43" t="s">
        <v>380</v>
      </c>
      <c r="AN46" s="43" t="s">
        <v>380</v>
      </c>
      <c r="AO46" s="43" t="s">
        <v>568</v>
      </c>
      <c r="AP46" s="43" t="s">
        <v>594</v>
      </c>
      <c r="AQ46" s="43" t="s">
        <v>383</v>
      </c>
      <c r="AR46" s="43" t="s">
        <v>384</v>
      </c>
      <c r="AS46" s="98" t="e">
        <f t="shared" si="1"/>
        <v>#DIV/0!</v>
      </c>
    </row>
    <row r="47" spans="1:45" hidden="1" x14ac:dyDescent="0.25">
      <c r="A47" s="43" t="s">
        <v>369</v>
      </c>
      <c r="B47" s="43" t="s">
        <v>370</v>
      </c>
      <c r="C47" s="43" t="s">
        <v>371</v>
      </c>
      <c r="D47" s="43" t="s">
        <v>596</v>
      </c>
      <c r="E47" s="43" t="s">
        <v>373</v>
      </c>
      <c r="F47" s="43" t="s">
        <v>473</v>
      </c>
      <c r="G47" s="43" t="s">
        <v>468</v>
      </c>
      <c r="H47" s="43" t="s">
        <v>375</v>
      </c>
      <c r="I47" s="43" t="s">
        <v>597</v>
      </c>
      <c r="J47" s="43" t="s">
        <v>598</v>
      </c>
      <c r="K47" s="47">
        <v>700000</v>
      </c>
      <c r="L47" s="47">
        <v>700000</v>
      </c>
      <c r="M47" s="47">
        <v>630000</v>
      </c>
      <c r="N47" s="47">
        <v>0</v>
      </c>
      <c r="O47" s="47">
        <v>0</v>
      </c>
      <c r="P47" s="47">
        <v>0</v>
      </c>
      <c r="Q47" s="47">
        <v>0</v>
      </c>
      <c r="R47" s="47">
        <v>0</v>
      </c>
      <c r="S47" s="47">
        <v>0</v>
      </c>
      <c r="T47" s="47">
        <v>0</v>
      </c>
      <c r="U47" s="47">
        <v>0</v>
      </c>
      <c r="V47" s="47">
        <v>630000</v>
      </c>
      <c r="W47" s="47">
        <v>700000</v>
      </c>
      <c r="X47" s="47">
        <v>630000</v>
      </c>
      <c r="Y47" s="47">
        <v>630000</v>
      </c>
      <c r="Z47" s="47">
        <v>70000</v>
      </c>
      <c r="AA47" s="47">
        <v>0</v>
      </c>
      <c r="AB47" s="47">
        <v>0</v>
      </c>
      <c r="AC47" s="47">
        <v>0</v>
      </c>
      <c r="AD47" s="47">
        <v>0</v>
      </c>
      <c r="AE47" s="43" t="s">
        <v>242</v>
      </c>
      <c r="AF47" s="43" t="s">
        <v>471</v>
      </c>
      <c r="AG47" s="43" t="s">
        <v>599</v>
      </c>
      <c r="AH47" s="43" t="s">
        <v>600</v>
      </c>
      <c r="AI47" s="43" t="s">
        <v>380</v>
      </c>
      <c r="AJ47" s="43" t="s">
        <v>380</v>
      </c>
      <c r="AK47" s="43" t="s">
        <v>380</v>
      </c>
      <c r="AL47" s="43" t="s">
        <v>378</v>
      </c>
      <c r="AM47" s="43" t="s">
        <v>380</v>
      </c>
      <c r="AN47" s="43" t="s">
        <v>380</v>
      </c>
      <c r="AO47" s="43" t="s">
        <v>601</v>
      </c>
      <c r="AP47" s="43" t="s">
        <v>598</v>
      </c>
      <c r="AQ47" s="43" t="s">
        <v>383</v>
      </c>
      <c r="AR47" s="43" t="s">
        <v>384</v>
      </c>
      <c r="AS47" s="98">
        <f t="shared" si="1"/>
        <v>0</v>
      </c>
    </row>
    <row r="48" spans="1:45" hidden="1" x14ac:dyDescent="0.25">
      <c r="A48" s="43" t="s">
        <v>369</v>
      </c>
      <c r="B48" s="43" t="s">
        <v>370</v>
      </c>
      <c r="C48" s="43" t="s">
        <v>371</v>
      </c>
      <c r="D48" s="43" t="s">
        <v>602</v>
      </c>
      <c r="E48" s="43" t="s">
        <v>373</v>
      </c>
      <c r="F48" s="43" t="s">
        <v>473</v>
      </c>
      <c r="G48" s="43" t="s">
        <v>468</v>
      </c>
      <c r="H48" s="43" t="s">
        <v>375</v>
      </c>
      <c r="I48" s="43" t="s">
        <v>603</v>
      </c>
      <c r="J48" s="43" t="s">
        <v>603</v>
      </c>
      <c r="K48" s="47">
        <v>7625000</v>
      </c>
      <c r="L48" s="47">
        <v>7625000</v>
      </c>
      <c r="M48" s="47">
        <v>7625000</v>
      </c>
      <c r="N48" s="47">
        <v>0</v>
      </c>
      <c r="O48" s="47">
        <v>0</v>
      </c>
      <c r="P48" s="47">
        <v>0</v>
      </c>
      <c r="Q48" s="47">
        <v>7474380.29</v>
      </c>
      <c r="R48" s="47">
        <v>7474380.29</v>
      </c>
      <c r="S48" s="47">
        <v>0</v>
      </c>
      <c r="T48" s="47">
        <v>7474380.29</v>
      </c>
      <c r="U48" s="47">
        <v>7474380.29</v>
      </c>
      <c r="V48" s="47">
        <v>150619.71</v>
      </c>
      <c r="W48" s="47">
        <v>150619.71</v>
      </c>
      <c r="X48" s="47">
        <v>131869.71</v>
      </c>
      <c r="Y48" s="47">
        <v>131869.71</v>
      </c>
      <c r="Z48" s="47">
        <v>18750</v>
      </c>
      <c r="AA48" s="47">
        <v>0</v>
      </c>
      <c r="AB48" s="47">
        <v>0</v>
      </c>
      <c r="AC48" s="47">
        <v>0</v>
      </c>
      <c r="AD48" s="47">
        <v>0</v>
      </c>
      <c r="AE48" s="43" t="s">
        <v>242</v>
      </c>
      <c r="AF48" s="43" t="s">
        <v>471</v>
      </c>
      <c r="AG48" s="43" t="s">
        <v>599</v>
      </c>
      <c r="AH48" s="43" t="s">
        <v>604</v>
      </c>
      <c r="AI48" s="43" t="s">
        <v>380</v>
      </c>
      <c r="AJ48" s="43" t="s">
        <v>380</v>
      </c>
      <c r="AK48" s="43" t="s">
        <v>380</v>
      </c>
      <c r="AL48" s="43" t="s">
        <v>378</v>
      </c>
      <c r="AM48" s="43" t="s">
        <v>380</v>
      </c>
      <c r="AN48" s="43" t="s">
        <v>380</v>
      </c>
      <c r="AO48" s="43" t="s">
        <v>601</v>
      </c>
      <c r="AP48" s="43" t="s">
        <v>603</v>
      </c>
      <c r="AQ48" s="43" t="s">
        <v>383</v>
      </c>
      <c r="AR48" s="43" t="s">
        <v>384</v>
      </c>
      <c r="AS48" s="98">
        <f t="shared" si="1"/>
        <v>0.98024659540983605</v>
      </c>
    </row>
    <row r="49" spans="1:45" hidden="1" x14ac:dyDescent="0.25">
      <c r="A49" s="43" t="s">
        <v>369</v>
      </c>
      <c r="B49" s="43" t="s">
        <v>370</v>
      </c>
      <c r="C49" s="43" t="s">
        <v>371</v>
      </c>
      <c r="D49" s="43" t="s">
        <v>605</v>
      </c>
      <c r="E49" s="43" t="s">
        <v>373</v>
      </c>
      <c r="F49" s="43" t="s">
        <v>473</v>
      </c>
      <c r="G49" s="43" t="s">
        <v>468</v>
      </c>
      <c r="H49" s="43" t="s">
        <v>375</v>
      </c>
      <c r="I49" s="43" t="s">
        <v>606</v>
      </c>
      <c r="J49" s="43" t="s">
        <v>607</v>
      </c>
      <c r="K49" s="47">
        <v>250000</v>
      </c>
      <c r="L49" s="47">
        <v>225000</v>
      </c>
      <c r="M49" s="47">
        <v>225000</v>
      </c>
      <c r="N49" s="47">
        <v>0</v>
      </c>
      <c r="O49" s="47">
        <v>25000</v>
      </c>
      <c r="P49" s="47">
        <v>0</v>
      </c>
      <c r="Q49" s="47">
        <v>93757.43</v>
      </c>
      <c r="R49" s="47">
        <v>93757.43</v>
      </c>
      <c r="S49" s="47">
        <v>0</v>
      </c>
      <c r="T49" s="47">
        <v>118757.43</v>
      </c>
      <c r="U49" s="47">
        <v>118757.43</v>
      </c>
      <c r="V49" s="47">
        <v>106242.57</v>
      </c>
      <c r="W49" s="47">
        <v>106242.57</v>
      </c>
      <c r="X49" s="47">
        <v>89992.54</v>
      </c>
      <c r="Y49" s="47">
        <v>89992.54</v>
      </c>
      <c r="Z49" s="47">
        <v>16250.03</v>
      </c>
      <c r="AA49" s="47">
        <v>0</v>
      </c>
      <c r="AB49" s="47">
        <v>0</v>
      </c>
      <c r="AC49" s="47">
        <v>-25000</v>
      </c>
      <c r="AD49" s="47">
        <v>0</v>
      </c>
      <c r="AE49" s="43" t="s">
        <v>242</v>
      </c>
      <c r="AF49" s="43" t="s">
        <v>471</v>
      </c>
      <c r="AG49" s="43" t="s">
        <v>599</v>
      </c>
      <c r="AH49" s="43" t="s">
        <v>608</v>
      </c>
      <c r="AI49" s="43" t="s">
        <v>380</v>
      </c>
      <c r="AJ49" s="43" t="s">
        <v>380</v>
      </c>
      <c r="AK49" s="43" t="s">
        <v>380</v>
      </c>
      <c r="AL49" s="43" t="s">
        <v>378</v>
      </c>
      <c r="AM49" s="43" t="s">
        <v>380</v>
      </c>
      <c r="AN49" s="43" t="s">
        <v>380</v>
      </c>
      <c r="AO49" s="43" t="s">
        <v>601</v>
      </c>
      <c r="AP49" s="43" t="s">
        <v>607</v>
      </c>
      <c r="AQ49" s="43" t="s">
        <v>383</v>
      </c>
      <c r="AR49" s="43" t="s">
        <v>384</v>
      </c>
      <c r="AS49" s="98">
        <f t="shared" si="1"/>
        <v>0.41669968888888886</v>
      </c>
    </row>
    <row r="50" spans="1:45" x14ac:dyDescent="0.25">
      <c r="F50" s="43" t="s">
        <v>614</v>
      </c>
      <c r="K50" s="47">
        <f>SUM(K51:K65)</f>
        <v>31300313</v>
      </c>
      <c r="L50" s="47">
        <f t="shared" ref="L50:AR50" si="3">SUM(L51:L65)</f>
        <v>17512452</v>
      </c>
      <c r="M50" s="47">
        <f t="shared" si="3"/>
        <v>17512451.699999999</v>
      </c>
      <c r="N50" s="47">
        <f t="shared" si="3"/>
        <v>0</v>
      </c>
      <c r="O50" s="47">
        <f t="shared" si="3"/>
        <v>776945.87</v>
      </c>
      <c r="P50" s="47">
        <f t="shared" si="3"/>
        <v>0</v>
      </c>
      <c r="Q50" s="47">
        <f t="shared" si="3"/>
        <v>14086601.890000001</v>
      </c>
      <c r="R50" s="47">
        <f t="shared" si="3"/>
        <v>13563281.809999999</v>
      </c>
      <c r="S50" s="47">
        <f t="shared" si="3"/>
        <v>0</v>
      </c>
      <c r="T50" s="47">
        <f t="shared" si="3"/>
        <v>14863547.760000002</v>
      </c>
      <c r="U50" s="47">
        <f t="shared" si="3"/>
        <v>14863547.760000002</v>
      </c>
      <c r="V50" s="47">
        <f t="shared" si="3"/>
        <v>2648903.9400000004</v>
      </c>
      <c r="W50" s="47">
        <f t="shared" si="3"/>
        <v>2648904.2400000002</v>
      </c>
      <c r="X50" s="47">
        <f t="shared" si="3"/>
        <v>2554490.6</v>
      </c>
      <c r="Y50" s="47">
        <f t="shared" si="3"/>
        <v>2554490.6</v>
      </c>
      <c r="Z50" s="47">
        <f t="shared" si="3"/>
        <v>94413.64</v>
      </c>
      <c r="AA50" s="47">
        <f t="shared" si="3"/>
        <v>0</v>
      </c>
      <c r="AB50" s="47">
        <f t="shared" si="3"/>
        <v>0</v>
      </c>
      <c r="AC50" s="47">
        <f t="shared" si="3"/>
        <v>-17679418</v>
      </c>
      <c r="AD50" s="47">
        <f t="shared" si="3"/>
        <v>3891557</v>
      </c>
      <c r="AE50" s="47">
        <f t="shared" si="3"/>
        <v>0</v>
      </c>
      <c r="AF50" s="47">
        <f t="shared" si="3"/>
        <v>0</v>
      </c>
      <c r="AG50" s="47">
        <f t="shared" si="3"/>
        <v>0</v>
      </c>
      <c r="AH50" s="47">
        <f t="shared" si="3"/>
        <v>0</v>
      </c>
      <c r="AI50" s="47">
        <f t="shared" si="3"/>
        <v>0</v>
      </c>
      <c r="AJ50" s="47">
        <f t="shared" si="3"/>
        <v>0</v>
      </c>
      <c r="AK50" s="47">
        <f t="shared" si="3"/>
        <v>0</v>
      </c>
      <c r="AL50" s="47">
        <f t="shared" si="3"/>
        <v>0</v>
      </c>
      <c r="AM50" s="47">
        <f t="shared" si="3"/>
        <v>0</v>
      </c>
      <c r="AN50" s="47">
        <f t="shared" si="3"/>
        <v>0</v>
      </c>
      <c r="AO50" s="47">
        <f t="shared" si="3"/>
        <v>0</v>
      </c>
      <c r="AP50" s="47">
        <f t="shared" si="3"/>
        <v>0</v>
      </c>
      <c r="AQ50" s="47">
        <f t="shared" si="3"/>
        <v>0</v>
      </c>
      <c r="AR50" s="47">
        <f t="shared" si="3"/>
        <v>0</v>
      </c>
      <c r="AS50" s="98">
        <f t="shared" si="1"/>
        <v>0.80437633119565444</v>
      </c>
    </row>
    <row r="51" spans="1:45" hidden="1" x14ac:dyDescent="0.25">
      <c r="A51" s="43" t="s">
        <v>369</v>
      </c>
      <c r="B51" s="43" t="s">
        <v>370</v>
      </c>
      <c r="C51" s="43" t="s">
        <v>371</v>
      </c>
      <c r="D51" s="43" t="s">
        <v>609</v>
      </c>
      <c r="E51" s="43" t="s">
        <v>373</v>
      </c>
      <c r="F51" s="43" t="s">
        <v>614</v>
      </c>
      <c r="G51" s="43" t="s">
        <v>468</v>
      </c>
      <c r="H51" s="43" t="s">
        <v>375</v>
      </c>
      <c r="I51" s="43" t="s">
        <v>610</v>
      </c>
      <c r="J51" s="43" t="s">
        <v>611</v>
      </c>
      <c r="K51" s="47">
        <v>14000000</v>
      </c>
      <c r="L51" s="47">
        <v>8611131</v>
      </c>
      <c r="M51" s="47">
        <v>8611131</v>
      </c>
      <c r="N51" s="47">
        <v>0</v>
      </c>
      <c r="O51" s="47">
        <v>0</v>
      </c>
      <c r="P51" s="47">
        <v>0</v>
      </c>
      <c r="Q51" s="47">
        <v>8611131</v>
      </c>
      <c r="R51" s="47">
        <v>8611131</v>
      </c>
      <c r="S51" s="47">
        <v>0</v>
      </c>
      <c r="T51" s="47">
        <v>8611131</v>
      </c>
      <c r="U51" s="47">
        <v>8611131</v>
      </c>
      <c r="V51" s="47">
        <v>0</v>
      </c>
      <c r="W51" s="47">
        <v>0</v>
      </c>
      <c r="X51" s="47">
        <v>0</v>
      </c>
      <c r="Y51" s="47">
        <v>0</v>
      </c>
      <c r="Z51" s="47">
        <v>0</v>
      </c>
      <c r="AA51" s="47">
        <v>0</v>
      </c>
      <c r="AB51" s="47">
        <v>0</v>
      </c>
      <c r="AC51" s="47">
        <v>-6888869</v>
      </c>
      <c r="AD51" s="47">
        <v>1500000</v>
      </c>
      <c r="AE51" s="43" t="s">
        <v>242</v>
      </c>
      <c r="AF51" s="43" t="s">
        <v>612</v>
      </c>
      <c r="AG51" s="43" t="s">
        <v>236</v>
      </c>
      <c r="AH51" s="43" t="s">
        <v>613</v>
      </c>
      <c r="AI51" s="43" t="s">
        <v>380</v>
      </c>
      <c r="AJ51" s="43" t="s">
        <v>380</v>
      </c>
      <c r="AK51" s="43" t="s">
        <v>380</v>
      </c>
      <c r="AL51" s="43" t="s">
        <v>378</v>
      </c>
      <c r="AM51" s="43" t="s">
        <v>380</v>
      </c>
      <c r="AN51" s="43" t="s">
        <v>380</v>
      </c>
      <c r="AO51" s="43" t="s">
        <v>615</v>
      </c>
      <c r="AP51" s="43" t="s">
        <v>611</v>
      </c>
      <c r="AQ51" s="43" t="s">
        <v>383</v>
      </c>
      <c r="AR51" s="43" t="s">
        <v>384</v>
      </c>
      <c r="AS51" s="98">
        <f t="shared" si="1"/>
        <v>1</v>
      </c>
    </row>
    <row r="52" spans="1:45" hidden="1" x14ac:dyDescent="0.25">
      <c r="A52" s="43" t="s">
        <v>369</v>
      </c>
      <c r="B52" s="43" t="s">
        <v>370</v>
      </c>
      <c r="C52" s="43" t="s">
        <v>371</v>
      </c>
      <c r="D52" s="43" t="s">
        <v>616</v>
      </c>
      <c r="E52" s="43" t="s">
        <v>373</v>
      </c>
      <c r="F52" s="43" t="s">
        <v>614</v>
      </c>
      <c r="G52" s="43" t="s">
        <v>468</v>
      </c>
      <c r="H52" s="43" t="s">
        <v>375</v>
      </c>
      <c r="I52" s="43" t="s">
        <v>617</v>
      </c>
      <c r="J52" s="43" t="s">
        <v>618</v>
      </c>
      <c r="K52" s="47">
        <v>2775000</v>
      </c>
      <c r="L52" s="47">
        <v>2575000</v>
      </c>
      <c r="M52" s="47">
        <v>2575000</v>
      </c>
      <c r="N52" s="47">
        <v>0</v>
      </c>
      <c r="O52" s="47">
        <v>0</v>
      </c>
      <c r="P52" s="47">
        <v>0</v>
      </c>
      <c r="Q52" s="47">
        <v>2509302.4</v>
      </c>
      <c r="R52" s="47">
        <v>2110013.6</v>
      </c>
      <c r="S52" s="47">
        <v>0</v>
      </c>
      <c r="T52" s="47">
        <v>2509302.4</v>
      </c>
      <c r="U52" s="47">
        <v>2509302.4</v>
      </c>
      <c r="V52" s="47">
        <v>65697.600000000006</v>
      </c>
      <c r="W52" s="47">
        <v>65697.600000000006</v>
      </c>
      <c r="X52" s="47">
        <v>6283.96</v>
      </c>
      <c r="Y52" s="47">
        <v>6283.96</v>
      </c>
      <c r="Z52" s="47">
        <v>59413.64</v>
      </c>
      <c r="AA52" s="47">
        <v>0</v>
      </c>
      <c r="AB52" s="47">
        <v>0</v>
      </c>
      <c r="AC52" s="47">
        <v>-200000</v>
      </c>
      <c r="AD52" s="47">
        <v>0</v>
      </c>
      <c r="AE52" s="43" t="s">
        <v>242</v>
      </c>
      <c r="AF52" s="43" t="s">
        <v>612</v>
      </c>
      <c r="AG52" s="43" t="s">
        <v>236</v>
      </c>
      <c r="AH52" s="43" t="s">
        <v>619</v>
      </c>
      <c r="AI52" s="43" t="s">
        <v>380</v>
      </c>
      <c r="AJ52" s="43" t="s">
        <v>380</v>
      </c>
      <c r="AK52" s="43" t="s">
        <v>380</v>
      </c>
      <c r="AL52" s="43" t="s">
        <v>378</v>
      </c>
      <c r="AM52" s="43" t="s">
        <v>380</v>
      </c>
      <c r="AN52" s="43" t="s">
        <v>380</v>
      </c>
      <c r="AO52" s="43" t="s">
        <v>615</v>
      </c>
      <c r="AP52" s="43" t="s">
        <v>618</v>
      </c>
      <c r="AQ52" s="43" t="s">
        <v>383</v>
      </c>
      <c r="AR52" s="43" t="s">
        <v>384</v>
      </c>
      <c r="AS52" s="98">
        <f t="shared" si="1"/>
        <v>0.97448636893203877</v>
      </c>
    </row>
    <row r="53" spans="1:45" hidden="1" x14ac:dyDescent="0.25">
      <c r="A53" s="43" t="s">
        <v>369</v>
      </c>
      <c r="B53" s="43" t="s">
        <v>370</v>
      </c>
      <c r="C53" s="43" t="s">
        <v>371</v>
      </c>
      <c r="D53" s="43" t="s">
        <v>620</v>
      </c>
      <c r="E53" s="43" t="s">
        <v>373</v>
      </c>
      <c r="F53" s="43" t="s">
        <v>614</v>
      </c>
      <c r="G53" s="43" t="s">
        <v>468</v>
      </c>
      <c r="H53" s="43" t="s">
        <v>375</v>
      </c>
      <c r="I53" s="43" t="s">
        <v>621</v>
      </c>
      <c r="J53" s="43" t="s">
        <v>622</v>
      </c>
      <c r="K53" s="47">
        <v>2509091</v>
      </c>
      <c r="L53" s="47">
        <v>1291760</v>
      </c>
      <c r="M53" s="47">
        <v>1291760</v>
      </c>
      <c r="N53" s="47">
        <v>0</v>
      </c>
      <c r="O53" s="47">
        <v>0</v>
      </c>
      <c r="P53" s="47">
        <v>0</v>
      </c>
      <c r="Q53" s="47">
        <v>450565.57</v>
      </c>
      <c r="R53" s="47">
        <v>326534.28999999998</v>
      </c>
      <c r="S53" s="47">
        <v>0</v>
      </c>
      <c r="T53" s="47">
        <v>450565.57</v>
      </c>
      <c r="U53" s="47">
        <v>450565.57</v>
      </c>
      <c r="V53" s="47">
        <v>841194.43</v>
      </c>
      <c r="W53" s="47">
        <v>841194.43</v>
      </c>
      <c r="X53" s="47">
        <v>841194.43</v>
      </c>
      <c r="Y53" s="47">
        <v>841194.43</v>
      </c>
      <c r="Z53" s="47">
        <v>0</v>
      </c>
      <c r="AA53" s="47">
        <v>0</v>
      </c>
      <c r="AB53" s="47">
        <v>0</v>
      </c>
      <c r="AC53" s="48">
        <v>-1217331</v>
      </c>
      <c r="AD53" s="47">
        <v>0</v>
      </c>
      <c r="AE53" s="43" t="s">
        <v>242</v>
      </c>
      <c r="AF53" s="43" t="s">
        <v>612</v>
      </c>
      <c r="AG53" s="43" t="s">
        <v>236</v>
      </c>
      <c r="AH53" s="43" t="s">
        <v>623</v>
      </c>
      <c r="AI53" s="43" t="s">
        <v>380</v>
      </c>
      <c r="AJ53" s="43" t="s">
        <v>380</v>
      </c>
      <c r="AK53" s="43" t="s">
        <v>380</v>
      </c>
      <c r="AL53" s="43" t="s">
        <v>378</v>
      </c>
      <c r="AM53" s="43" t="s">
        <v>380</v>
      </c>
      <c r="AN53" s="43" t="s">
        <v>380</v>
      </c>
      <c r="AO53" s="43" t="s">
        <v>615</v>
      </c>
      <c r="AP53" s="43" t="s">
        <v>622</v>
      </c>
      <c r="AQ53" s="43" t="s">
        <v>383</v>
      </c>
      <c r="AR53" s="43" t="s">
        <v>384</v>
      </c>
      <c r="AS53" s="98">
        <f t="shared" si="1"/>
        <v>0.34879975382423978</v>
      </c>
    </row>
    <row r="54" spans="1:45" hidden="1" x14ac:dyDescent="0.25">
      <c r="A54" s="43" t="s">
        <v>369</v>
      </c>
      <c r="B54" s="43" t="s">
        <v>370</v>
      </c>
      <c r="C54" s="43" t="s">
        <v>371</v>
      </c>
      <c r="D54" s="43" t="s">
        <v>624</v>
      </c>
      <c r="E54" s="43" t="s">
        <v>373</v>
      </c>
      <c r="F54" s="43" t="s">
        <v>614</v>
      </c>
      <c r="G54" s="43" t="s">
        <v>468</v>
      </c>
      <c r="H54" s="43" t="s">
        <v>375</v>
      </c>
      <c r="I54" s="43" t="s">
        <v>625</v>
      </c>
      <c r="J54" s="43" t="s">
        <v>625</v>
      </c>
      <c r="K54" s="47">
        <v>800000</v>
      </c>
      <c r="L54" s="47">
        <v>320000</v>
      </c>
      <c r="M54" s="47">
        <v>320000</v>
      </c>
      <c r="N54" s="47">
        <v>0</v>
      </c>
      <c r="O54" s="47">
        <v>319613.40000000002</v>
      </c>
      <c r="P54" s="47">
        <v>0</v>
      </c>
      <c r="Q54" s="47">
        <v>0</v>
      </c>
      <c r="R54" s="47">
        <v>0</v>
      </c>
      <c r="S54" s="47">
        <v>0</v>
      </c>
      <c r="T54" s="47">
        <v>319613.40000000002</v>
      </c>
      <c r="U54" s="47">
        <v>319613.40000000002</v>
      </c>
      <c r="V54" s="47">
        <v>386.6</v>
      </c>
      <c r="W54" s="47">
        <v>386.6</v>
      </c>
      <c r="X54" s="47">
        <v>386.6</v>
      </c>
      <c r="Y54" s="47">
        <v>386.6</v>
      </c>
      <c r="Z54" s="47">
        <v>0</v>
      </c>
      <c r="AA54" s="47">
        <v>0</v>
      </c>
      <c r="AB54" s="47">
        <v>0</v>
      </c>
      <c r="AC54" s="47">
        <v>-480000</v>
      </c>
      <c r="AD54" s="47">
        <v>0</v>
      </c>
      <c r="AE54" s="43" t="s">
        <v>242</v>
      </c>
      <c r="AF54" s="43" t="s">
        <v>612</v>
      </c>
      <c r="AG54" s="43" t="s">
        <v>237</v>
      </c>
      <c r="AH54" s="43" t="s">
        <v>626</v>
      </c>
      <c r="AI54" s="43" t="s">
        <v>380</v>
      </c>
      <c r="AJ54" s="43" t="s">
        <v>380</v>
      </c>
      <c r="AK54" s="43" t="s">
        <v>380</v>
      </c>
      <c r="AL54" s="43" t="s">
        <v>378</v>
      </c>
      <c r="AM54" s="43" t="s">
        <v>380</v>
      </c>
      <c r="AN54" s="43" t="s">
        <v>380</v>
      </c>
      <c r="AO54" s="43" t="s">
        <v>627</v>
      </c>
      <c r="AP54" s="43" t="s">
        <v>625</v>
      </c>
      <c r="AQ54" s="43" t="s">
        <v>383</v>
      </c>
      <c r="AR54" s="43" t="s">
        <v>384</v>
      </c>
      <c r="AS54" s="98">
        <f t="shared" si="1"/>
        <v>0</v>
      </c>
    </row>
    <row r="55" spans="1:45" hidden="1" x14ac:dyDescent="0.25">
      <c r="A55" s="43" t="s">
        <v>369</v>
      </c>
      <c r="B55" s="43" t="s">
        <v>370</v>
      </c>
      <c r="C55" s="43" t="s">
        <v>371</v>
      </c>
      <c r="D55" s="43" t="s">
        <v>628</v>
      </c>
      <c r="E55" s="43" t="s">
        <v>373</v>
      </c>
      <c r="F55" s="43" t="s">
        <v>614</v>
      </c>
      <c r="G55" s="43" t="s">
        <v>468</v>
      </c>
      <c r="H55" s="43" t="s">
        <v>375</v>
      </c>
      <c r="I55" s="43" t="s">
        <v>629</v>
      </c>
      <c r="J55" s="43" t="s">
        <v>630</v>
      </c>
      <c r="K55" s="47">
        <v>0</v>
      </c>
      <c r="L55" s="47">
        <v>0</v>
      </c>
      <c r="M55" s="47">
        <v>0</v>
      </c>
      <c r="N55" s="47">
        <v>0</v>
      </c>
      <c r="O55" s="47">
        <v>0</v>
      </c>
      <c r="P55" s="47">
        <v>0</v>
      </c>
      <c r="Q55" s="47">
        <v>0</v>
      </c>
      <c r="R55" s="47">
        <v>0</v>
      </c>
      <c r="S55" s="47">
        <v>0</v>
      </c>
      <c r="T55" s="47">
        <v>0</v>
      </c>
      <c r="U55" s="47">
        <v>0</v>
      </c>
      <c r="V55" s="47">
        <v>0</v>
      </c>
      <c r="W55" s="47">
        <v>0</v>
      </c>
      <c r="X55" s="47">
        <v>0</v>
      </c>
      <c r="Y55" s="47">
        <v>0</v>
      </c>
      <c r="Z55" s="47">
        <v>0</v>
      </c>
      <c r="AA55" s="47">
        <v>0</v>
      </c>
      <c r="AB55" s="47">
        <v>0</v>
      </c>
      <c r="AC55" s="48">
        <v>-1000000</v>
      </c>
      <c r="AD55" s="47">
        <v>1000000</v>
      </c>
      <c r="AE55" s="43" t="s">
        <v>242</v>
      </c>
      <c r="AF55" s="43" t="s">
        <v>612</v>
      </c>
      <c r="AG55" s="43" t="s">
        <v>238</v>
      </c>
      <c r="AH55" s="43" t="s">
        <v>631</v>
      </c>
      <c r="AI55" s="43" t="s">
        <v>380</v>
      </c>
      <c r="AJ55" s="43" t="s">
        <v>380</v>
      </c>
      <c r="AK55" s="43" t="s">
        <v>380</v>
      </c>
      <c r="AL55" s="43" t="s">
        <v>378</v>
      </c>
      <c r="AM55" s="43" t="s">
        <v>380</v>
      </c>
      <c r="AN55" s="43" t="s">
        <v>380</v>
      </c>
      <c r="AO55" s="43" t="s">
        <v>632</v>
      </c>
      <c r="AP55" s="43" t="s">
        <v>630</v>
      </c>
      <c r="AQ55" s="43" t="s">
        <v>383</v>
      </c>
      <c r="AR55" s="43" t="s">
        <v>384</v>
      </c>
      <c r="AS55" s="98">
        <v>0</v>
      </c>
    </row>
    <row r="56" spans="1:45" hidden="1" x14ac:dyDescent="0.25">
      <c r="A56" s="43" t="s">
        <v>369</v>
      </c>
      <c r="B56" s="43" t="s">
        <v>370</v>
      </c>
      <c r="C56" s="43" t="s">
        <v>371</v>
      </c>
      <c r="D56" s="43" t="s">
        <v>633</v>
      </c>
      <c r="E56" s="43" t="s">
        <v>373</v>
      </c>
      <c r="F56" s="43" t="s">
        <v>614</v>
      </c>
      <c r="G56" s="43" t="s">
        <v>468</v>
      </c>
      <c r="H56" s="43" t="s">
        <v>375</v>
      </c>
      <c r="I56" s="43" t="s">
        <v>634</v>
      </c>
      <c r="J56" s="43" t="s">
        <v>635</v>
      </c>
      <c r="K56" s="47">
        <v>4371222</v>
      </c>
      <c r="L56" s="47">
        <v>1430611</v>
      </c>
      <c r="M56" s="47">
        <v>1430611</v>
      </c>
      <c r="N56" s="47">
        <v>0</v>
      </c>
      <c r="O56" s="47">
        <v>457332.47</v>
      </c>
      <c r="P56" s="47">
        <v>0</v>
      </c>
      <c r="Q56" s="47">
        <v>478329</v>
      </c>
      <c r="R56" s="47">
        <v>478329</v>
      </c>
      <c r="S56" s="47">
        <v>0</v>
      </c>
      <c r="T56" s="47">
        <v>935661.47</v>
      </c>
      <c r="U56" s="47">
        <v>935661.47</v>
      </c>
      <c r="V56" s="47">
        <v>494949.53</v>
      </c>
      <c r="W56" s="47">
        <v>494949.53</v>
      </c>
      <c r="X56" s="47">
        <v>494949.53</v>
      </c>
      <c r="Y56" s="47">
        <v>494949.53</v>
      </c>
      <c r="Z56" s="47">
        <v>0</v>
      </c>
      <c r="AA56" s="47">
        <v>0</v>
      </c>
      <c r="AB56" s="47">
        <v>0</v>
      </c>
      <c r="AC56" s="47">
        <v>-2940611</v>
      </c>
      <c r="AD56" s="47">
        <v>0</v>
      </c>
      <c r="AE56" s="43" t="s">
        <v>242</v>
      </c>
      <c r="AF56" s="43" t="s">
        <v>612</v>
      </c>
      <c r="AG56" s="43" t="s">
        <v>238</v>
      </c>
      <c r="AH56" s="43" t="s">
        <v>636</v>
      </c>
      <c r="AI56" s="43" t="s">
        <v>380</v>
      </c>
      <c r="AJ56" s="43" t="s">
        <v>380</v>
      </c>
      <c r="AK56" s="43" t="s">
        <v>380</v>
      </c>
      <c r="AL56" s="43" t="s">
        <v>378</v>
      </c>
      <c r="AM56" s="43" t="s">
        <v>380</v>
      </c>
      <c r="AN56" s="43" t="s">
        <v>380</v>
      </c>
      <c r="AO56" s="43" t="s">
        <v>632</v>
      </c>
      <c r="AP56" s="43" t="s">
        <v>635</v>
      </c>
      <c r="AQ56" s="43" t="s">
        <v>383</v>
      </c>
      <c r="AR56" s="43" t="s">
        <v>384</v>
      </c>
      <c r="AS56" s="98">
        <f t="shared" si="1"/>
        <v>0.33435294430142087</v>
      </c>
    </row>
    <row r="57" spans="1:45" hidden="1" x14ac:dyDescent="0.25">
      <c r="A57" s="43" t="s">
        <v>369</v>
      </c>
      <c r="B57" s="43" t="s">
        <v>370</v>
      </c>
      <c r="C57" s="43" t="s">
        <v>371</v>
      </c>
      <c r="D57" s="43" t="s">
        <v>637</v>
      </c>
      <c r="E57" s="43" t="s">
        <v>373</v>
      </c>
      <c r="F57" s="43" t="s">
        <v>614</v>
      </c>
      <c r="G57" s="43" t="s">
        <v>468</v>
      </c>
      <c r="H57" s="43" t="s">
        <v>375</v>
      </c>
      <c r="I57" s="43" t="s">
        <v>638</v>
      </c>
      <c r="J57" s="43" t="s">
        <v>639</v>
      </c>
      <c r="K57" s="47">
        <v>0</v>
      </c>
      <c r="L57" s="47">
        <v>160000</v>
      </c>
      <c r="M57" s="47">
        <v>160000</v>
      </c>
      <c r="N57" s="47">
        <v>0</v>
      </c>
      <c r="O57" s="47">
        <v>0</v>
      </c>
      <c r="P57" s="47">
        <v>0</v>
      </c>
      <c r="Q57" s="47">
        <v>156000</v>
      </c>
      <c r="R57" s="47">
        <v>156000</v>
      </c>
      <c r="S57" s="47">
        <v>0</v>
      </c>
      <c r="T57" s="47">
        <v>156000</v>
      </c>
      <c r="U57" s="47">
        <v>156000</v>
      </c>
      <c r="V57" s="47">
        <v>4000</v>
      </c>
      <c r="W57" s="47">
        <v>4000</v>
      </c>
      <c r="X57" s="47">
        <v>4000</v>
      </c>
      <c r="Y57" s="47">
        <v>4000</v>
      </c>
      <c r="Z57" s="47">
        <v>0</v>
      </c>
      <c r="AA57" s="47">
        <v>0</v>
      </c>
      <c r="AB57" s="47">
        <v>0</v>
      </c>
      <c r="AC57" s="47">
        <v>-160000</v>
      </c>
      <c r="AD57" s="47">
        <v>320000</v>
      </c>
      <c r="AE57" s="43" t="s">
        <v>242</v>
      </c>
      <c r="AF57" s="43" t="s">
        <v>612</v>
      </c>
      <c r="AG57" s="43" t="s">
        <v>239</v>
      </c>
      <c r="AH57" s="43" t="s">
        <v>640</v>
      </c>
      <c r="AI57" s="43" t="s">
        <v>380</v>
      </c>
      <c r="AJ57" s="43" t="s">
        <v>380</v>
      </c>
      <c r="AK57" s="43" t="s">
        <v>380</v>
      </c>
      <c r="AL57" s="43" t="s">
        <v>378</v>
      </c>
      <c r="AM57" s="43" t="s">
        <v>380</v>
      </c>
      <c r="AN57" s="43" t="s">
        <v>380</v>
      </c>
      <c r="AO57" s="43" t="s">
        <v>641</v>
      </c>
      <c r="AP57" s="43" t="s">
        <v>639</v>
      </c>
      <c r="AQ57" s="43" t="s">
        <v>383</v>
      </c>
      <c r="AR57" s="43" t="s">
        <v>384</v>
      </c>
      <c r="AS57" s="98">
        <f t="shared" si="1"/>
        <v>0.97499999999999998</v>
      </c>
    </row>
    <row r="58" spans="1:45" hidden="1" x14ac:dyDescent="0.25">
      <c r="A58" s="43" t="s">
        <v>369</v>
      </c>
      <c r="B58" s="43" t="s">
        <v>370</v>
      </c>
      <c r="C58" s="43" t="s">
        <v>371</v>
      </c>
      <c r="D58" s="43" t="s">
        <v>642</v>
      </c>
      <c r="E58" s="43" t="s">
        <v>373</v>
      </c>
      <c r="F58" s="43" t="s">
        <v>614</v>
      </c>
      <c r="G58" s="43" t="s">
        <v>468</v>
      </c>
      <c r="H58" s="43" t="s">
        <v>375</v>
      </c>
      <c r="I58" s="43" t="s">
        <v>643</v>
      </c>
      <c r="J58" s="43" t="s">
        <v>644</v>
      </c>
      <c r="K58" s="47">
        <v>3000000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-3000000</v>
      </c>
      <c r="AD58" s="47">
        <v>0</v>
      </c>
      <c r="AE58" s="43" t="s">
        <v>242</v>
      </c>
      <c r="AF58" s="43" t="s">
        <v>612</v>
      </c>
      <c r="AG58" s="43" t="s">
        <v>239</v>
      </c>
      <c r="AH58" s="43" t="s">
        <v>645</v>
      </c>
      <c r="AI58" s="43" t="s">
        <v>380</v>
      </c>
      <c r="AJ58" s="43" t="s">
        <v>380</v>
      </c>
      <c r="AK58" s="43" t="s">
        <v>380</v>
      </c>
      <c r="AL58" s="43" t="s">
        <v>378</v>
      </c>
      <c r="AM58" s="43" t="s">
        <v>380</v>
      </c>
      <c r="AN58" s="43" t="s">
        <v>380</v>
      </c>
      <c r="AO58" s="43" t="s">
        <v>641</v>
      </c>
      <c r="AP58" s="43" t="s">
        <v>644</v>
      </c>
      <c r="AQ58" s="43" t="s">
        <v>383</v>
      </c>
      <c r="AR58" s="43" t="s">
        <v>384</v>
      </c>
      <c r="AS58" s="98">
        <v>0</v>
      </c>
    </row>
    <row r="59" spans="1:45" hidden="1" x14ac:dyDescent="0.25">
      <c r="A59" s="43" t="s">
        <v>369</v>
      </c>
      <c r="B59" s="43" t="s">
        <v>370</v>
      </c>
      <c r="C59" s="43" t="s">
        <v>371</v>
      </c>
      <c r="D59" s="43" t="s">
        <v>646</v>
      </c>
      <c r="E59" s="43" t="s">
        <v>373</v>
      </c>
      <c r="F59" s="43" t="s">
        <v>614</v>
      </c>
      <c r="G59" s="43" t="s">
        <v>468</v>
      </c>
      <c r="H59" s="43" t="s">
        <v>375</v>
      </c>
      <c r="I59" s="43" t="s">
        <v>647</v>
      </c>
      <c r="J59" s="43" t="s">
        <v>648</v>
      </c>
      <c r="K59" s="47">
        <v>780000</v>
      </c>
      <c r="L59" s="47">
        <v>430363</v>
      </c>
      <c r="M59" s="47">
        <v>430363</v>
      </c>
      <c r="N59" s="47">
        <v>0</v>
      </c>
      <c r="O59" s="47">
        <v>0</v>
      </c>
      <c r="P59" s="47">
        <v>0</v>
      </c>
      <c r="Q59" s="47">
        <v>280610.93</v>
      </c>
      <c r="R59" s="47">
        <v>280610.93</v>
      </c>
      <c r="S59" s="47">
        <v>0</v>
      </c>
      <c r="T59" s="47">
        <v>280610.93</v>
      </c>
      <c r="U59" s="47">
        <v>280610.93</v>
      </c>
      <c r="V59" s="47">
        <v>149752.07</v>
      </c>
      <c r="W59" s="47">
        <v>149752.07</v>
      </c>
      <c r="X59" s="47">
        <v>149752.07</v>
      </c>
      <c r="Y59" s="47">
        <v>149752.07</v>
      </c>
      <c r="Z59" s="47">
        <v>0</v>
      </c>
      <c r="AA59" s="47">
        <v>0</v>
      </c>
      <c r="AB59" s="47">
        <v>0</v>
      </c>
      <c r="AC59" s="47">
        <v>-349637</v>
      </c>
      <c r="AD59" s="47">
        <v>0</v>
      </c>
      <c r="AE59" s="43" t="s">
        <v>242</v>
      </c>
      <c r="AF59" s="43" t="s">
        <v>612</v>
      </c>
      <c r="AG59" s="43" t="s">
        <v>649</v>
      </c>
      <c r="AH59" s="43" t="s">
        <v>650</v>
      </c>
      <c r="AI59" s="43" t="s">
        <v>380</v>
      </c>
      <c r="AJ59" s="43" t="s">
        <v>380</v>
      </c>
      <c r="AK59" s="43" t="s">
        <v>380</v>
      </c>
      <c r="AL59" s="43" t="s">
        <v>378</v>
      </c>
      <c r="AM59" s="43" t="s">
        <v>380</v>
      </c>
      <c r="AN59" s="43" t="s">
        <v>380</v>
      </c>
      <c r="AO59" s="43" t="s">
        <v>651</v>
      </c>
      <c r="AP59" s="43" t="s">
        <v>648</v>
      </c>
      <c r="AQ59" s="43" t="s">
        <v>383</v>
      </c>
      <c r="AR59" s="43" t="s">
        <v>384</v>
      </c>
      <c r="AS59" s="98">
        <f t="shared" si="1"/>
        <v>0.65203312087702703</v>
      </c>
    </row>
    <row r="60" spans="1:45" hidden="1" x14ac:dyDescent="0.25">
      <c r="A60" s="43" t="s">
        <v>369</v>
      </c>
      <c r="B60" s="43" t="s">
        <v>370</v>
      </c>
      <c r="C60" s="43" t="s">
        <v>371</v>
      </c>
      <c r="D60" s="43" t="s">
        <v>652</v>
      </c>
      <c r="E60" s="43" t="s">
        <v>373</v>
      </c>
      <c r="F60" s="43" t="s">
        <v>614</v>
      </c>
      <c r="G60" s="43" t="s">
        <v>468</v>
      </c>
      <c r="H60" s="43" t="s">
        <v>375</v>
      </c>
      <c r="I60" s="43" t="s">
        <v>653</v>
      </c>
      <c r="J60" s="43" t="s">
        <v>654</v>
      </c>
      <c r="K60" s="47">
        <v>300000</v>
      </c>
      <c r="L60" s="47">
        <v>275611</v>
      </c>
      <c r="M60" s="47">
        <v>275610.7</v>
      </c>
      <c r="N60" s="47">
        <v>0</v>
      </c>
      <c r="O60" s="47">
        <v>0</v>
      </c>
      <c r="P60" s="47">
        <v>0</v>
      </c>
      <c r="Q60" s="47">
        <v>275610.7</v>
      </c>
      <c r="R60" s="47">
        <v>275610.7</v>
      </c>
      <c r="S60" s="47">
        <v>0</v>
      </c>
      <c r="T60" s="47">
        <v>275610.7</v>
      </c>
      <c r="U60" s="47">
        <v>275610.7</v>
      </c>
      <c r="V60" s="47">
        <v>0</v>
      </c>
      <c r="W60" s="47">
        <v>0.3</v>
      </c>
      <c r="X60" s="47">
        <v>0.3</v>
      </c>
      <c r="Y60" s="47">
        <v>0.3</v>
      </c>
      <c r="Z60" s="47">
        <v>0</v>
      </c>
      <c r="AA60" s="47">
        <v>0</v>
      </c>
      <c r="AB60" s="47">
        <v>0</v>
      </c>
      <c r="AC60" s="47">
        <v>-24389</v>
      </c>
      <c r="AD60" s="47">
        <v>0</v>
      </c>
      <c r="AE60" s="43" t="s">
        <v>242</v>
      </c>
      <c r="AF60" s="43" t="s">
        <v>612</v>
      </c>
      <c r="AG60" s="43" t="s">
        <v>649</v>
      </c>
      <c r="AH60" s="43" t="s">
        <v>655</v>
      </c>
      <c r="AI60" s="43" t="s">
        <v>380</v>
      </c>
      <c r="AJ60" s="43" t="s">
        <v>380</v>
      </c>
      <c r="AK60" s="43" t="s">
        <v>380</v>
      </c>
      <c r="AL60" s="43" t="s">
        <v>378</v>
      </c>
      <c r="AM60" s="43" t="s">
        <v>656</v>
      </c>
      <c r="AN60" s="43" t="s">
        <v>380</v>
      </c>
      <c r="AO60" s="43" t="s">
        <v>651</v>
      </c>
      <c r="AP60" s="43" t="s">
        <v>654</v>
      </c>
      <c r="AQ60" s="43" t="s">
        <v>383</v>
      </c>
      <c r="AR60" s="43" t="s">
        <v>384</v>
      </c>
      <c r="AS60" s="98">
        <f t="shared" si="1"/>
        <v>0.99999891150933751</v>
      </c>
    </row>
    <row r="61" spans="1:45" hidden="1" x14ac:dyDescent="0.25">
      <c r="A61" s="43" t="s">
        <v>369</v>
      </c>
      <c r="B61" s="43" t="s">
        <v>370</v>
      </c>
      <c r="C61" s="43" t="s">
        <v>371</v>
      </c>
      <c r="D61" s="43" t="s">
        <v>657</v>
      </c>
      <c r="E61" s="43" t="s">
        <v>373</v>
      </c>
      <c r="F61" s="43" t="s">
        <v>614</v>
      </c>
      <c r="G61" s="43" t="s">
        <v>468</v>
      </c>
      <c r="H61" s="43" t="s">
        <v>375</v>
      </c>
      <c r="I61" s="43" t="s">
        <v>658</v>
      </c>
      <c r="J61" s="43" t="s">
        <v>659</v>
      </c>
      <c r="K61" s="47">
        <v>2500000</v>
      </c>
      <c r="L61" s="47">
        <v>1346419</v>
      </c>
      <c r="M61" s="47">
        <v>1346419</v>
      </c>
      <c r="N61" s="47">
        <v>0</v>
      </c>
      <c r="O61" s="47">
        <v>0</v>
      </c>
      <c r="P61" s="47">
        <v>0</v>
      </c>
      <c r="Q61" s="47">
        <v>1030321.29</v>
      </c>
      <c r="R61" s="47">
        <v>1030321.29</v>
      </c>
      <c r="S61" s="47">
        <v>0</v>
      </c>
      <c r="T61" s="47">
        <v>1030321.29</v>
      </c>
      <c r="U61" s="47">
        <v>1030321.29</v>
      </c>
      <c r="V61" s="47">
        <v>316097.71000000002</v>
      </c>
      <c r="W61" s="47">
        <v>316097.71000000002</v>
      </c>
      <c r="X61" s="47">
        <v>316097.71000000002</v>
      </c>
      <c r="Y61" s="47">
        <v>316097.71000000002</v>
      </c>
      <c r="Z61" s="47">
        <v>0</v>
      </c>
      <c r="AA61" s="47">
        <v>0</v>
      </c>
      <c r="AB61" s="47">
        <v>0</v>
      </c>
      <c r="AC61" s="47">
        <v>-1153581</v>
      </c>
      <c r="AD61" s="47">
        <v>0</v>
      </c>
      <c r="AE61" s="43" t="s">
        <v>242</v>
      </c>
      <c r="AF61" s="43" t="s">
        <v>612</v>
      </c>
      <c r="AG61" s="43" t="s">
        <v>649</v>
      </c>
      <c r="AH61" s="43" t="s">
        <v>660</v>
      </c>
      <c r="AI61" s="43" t="s">
        <v>380</v>
      </c>
      <c r="AJ61" s="43" t="s">
        <v>380</v>
      </c>
      <c r="AK61" s="43" t="s">
        <v>380</v>
      </c>
      <c r="AL61" s="43" t="s">
        <v>378</v>
      </c>
      <c r="AM61" s="43" t="s">
        <v>380</v>
      </c>
      <c r="AN61" s="43" t="s">
        <v>380</v>
      </c>
      <c r="AO61" s="43" t="s">
        <v>651</v>
      </c>
      <c r="AP61" s="43" t="s">
        <v>659</v>
      </c>
      <c r="AQ61" s="43" t="s">
        <v>383</v>
      </c>
      <c r="AR61" s="43" t="s">
        <v>384</v>
      </c>
      <c r="AS61" s="98">
        <f t="shared" si="1"/>
        <v>0.76523080111020425</v>
      </c>
    </row>
    <row r="62" spans="1:45" hidden="1" x14ac:dyDescent="0.25">
      <c r="A62" s="43" t="s">
        <v>369</v>
      </c>
      <c r="B62" s="43" t="s">
        <v>370</v>
      </c>
      <c r="C62" s="43" t="s">
        <v>371</v>
      </c>
      <c r="D62" s="43" t="s">
        <v>661</v>
      </c>
      <c r="E62" s="43" t="s">
        <v>373</v>
      </c>
      <c r="F62" s="43" t="s">
        <v>614</v>
      </c>
      <c r="G62" s="43" t="s">
        <v>468</v>
      </c>
      <c r="H62" s="43" t="s">
        <v>375</v>
      </c>
      <c r="I62" s="43" t="s">
        <v>662</v>
      </c>
      <c r="J62" s="43" t="s">
        <v>663</v>
      </c>
      <c r="K62" s="47">
        <v>0</v>
      </c>
      <c r="L62" s="47">
        <v>866557</v>
      </c>
      <c r="M62" s="47">
        <v>866557</v>
      </c>
      <c r="N62" s="47">
        <v>0</v>
      </c>
      <c r="O62" s="47">
        <v>0</v>
      </c>
      <c r="P62" s="47">
        <v>0</v>
      </c>
      <c r="Q62" s="47">
        <v>294731</v>
      </c>
      <c r="R62" s="47">
        <v>294731</v>
      </c>
      <c r="S62" s="47">
        <v>0</v>
      </c>
      <c r="T62" s="47">
        <v>294731</v>
      </c>
      <c r="U62" s="47">
        <v>294731</v>
      </c>
      <c r="V62" s="47">
        <v>571826</v>
      </c>
      <c r="W62" s="47">
        <v>571826</v>
      </c>
      <c r="X62" s="47">
        <v>571826</v>
      </c>
      <c r="Y62" s="47">
        <v>571826</v>
      </c>
      <c r="Z62" s="47">
        <v>0</v>
      </c>
      <c r="AA62" s="47">
        <v>0</v>
      </c>
      <c r="AB62" s="47">
        <v>0</v>
      </c>
      <c r="AC62" s="47">
        <v>0</v>
      </c>
      <c r="AD62" s="47">
        <v>866557</v>
      </c>
      <c r="AE62" s="43" t="s">
        <v>242</v>
      </c>
      <c r="AF62" s="43" t="s">
        <v>612</v>
      </c>
      <c r="AG62" s="43" t="s">
        <v>649</v>
      </c>
      <c r="AH62" s="43" t="s">
        <v>664</v>
      </c>
      <c r="AI62" s="43" t="s">
        <v>380</v>
      </c>
      <c r="AJ62" s="43" t="s">
        <v>380</v>
      </c>
      <c r="AK62" s="43" t="s">
        <v>380</v>
      </c>
      <c r="AL62" s="43" t="s">
        <v>378</v>
      </c>
      <c r="AM62" s="43" t="s">
        <v>380</v>
      </c>
      <c r="AN62" s="43" t="s">
        <v>380</v>
      </c>
      <c r="AO62" s="43" t="s">
        <v>651</v>
      </c>
      <c r="AP62" s="43" t="s">
        <v>663</v>
      </c>
      <c r="AQ62" s="43" t="s">
        <v>383</v>
      </c>
      <c r="AR62" s="43" t="s">
        <v>384</v>
      </c>
      <c r="AS62" s="98">
        <f t="shared" si="1"/>
        <v>0.34011726868515285</v>
      </c>
    </row>
    <row r="63" spans="1:45" hidden="1" x14ac:dyDescent="0.25">
      <c r="A63" s="43" t="s">
        <v>369</v>
      </c>
      <c r="B63" s="43" t="s">
        <v>370</v>
      </c>
      <c r="C63" s="43" t="s">
        <v>371</v>
      </c>
      <c r="D63" s="43" t="s">
        <v>665</v>
      </c>
      <c r="E63" s="43" t="s">
        <v>373</v>
      </c>
      <c r="F63" s="43" t="s">
        <v>614</v>
      </c>
      <c r="G63" s="43" t="s">
        <v>468</v>
      </c>
      <c r="H63" s="43" t="s">
        <v>375</v>
      </c>
      <c r="I63" s="43" t="s">
        <v>666</v>
      </c>
      <c r="J63" s="43" t="s">
        <v>667</v>
      </c>
      <c r="K63" s="47">
        <v>0</v>
      </c>
      <c r="L63" s="47">
        <v>205000</v>
      </c>
      <c r="M63" s="47">
        <v>205000</v>
      </c>
      <c r="N63" s="47">
        <v>0</v>
      </c>
      <c r="O63" s="47">
        <v>0</v>
      </c>
      <c r="P63" s="47">
        <v>0</v>
      </c>
      <c r="Q63" s="47">
        <v>0</v>
      </c>
      <c r="R63" s="47">
        <v>0</v>
      </c>
      <c r="S63" s="47">
        <v>0</v>
      </c>
      <c r="T63" s="47">
        <v>0</v>
      </c>
      <c r="U63" s="47">
        <v>0</v>
      </c>
      <c r="V63" s="47">
        <v>205000</v>
      </c>
      <c r="W63" s="47">
        <v>205000</v>
      </c>
      <c r="X63" s="47">
        <v>170000</v>
      </c>
      <c r="Y63" s="47">
        <v>170000</v>
      </c>
      <c r="Z63" s="47">
        <v>35000</v>
      </c>
      <c r="AA63" s="47">
        <v>0</v>
      </c>
      <c r="AB63" s="47">
        <v>0</v>
      </c>
      <c r="AC63" s="47">
        <v>0</v>
      </c>
      <c r="AD63" s="47">
        <v>205000</v>
      </c>
      <c r="AE63" s="43" t="s">
        <v>242</v>
      </c>
      <c r="AF63" s="43" t="s">
        <v>612</v>
      </c>
      <c r="AG63" s="43" t="s">
        <v>649</v>
      </c>
      <c r="AH63" s="43" t="s">
        <v>668</v>
      </c>
      <c r="AI63" s="43" t="s">
        <v>380</v>
      </c>
      <c r="AJ63" s="43" t="s">
        <v>380</v>
      </c>
      <c r="AK63" s="43" t="s">
        <v>380</v>
      </c>
      <c r="AL63" s="43" t="s">
        <v>378</v>
      </c>
      <c r="AM63" s="43" t="s">
        <v>380</v>
      </c>
      <c r="AN63" s="43" t="s">
        <v>380</v>
      </c>
      <c r="AO63" s="43" t="s">
        <v>651</v>
      </c>
      <c r="AP63" s="43" t="s">
        <v>667</v>
      </c>
      <c r="AQ63" s="43" t="s">
        <v>383</v>
      </c>
      <c r="AR63" s="43" t="s">
        <v>384</v>
      </c>
      <c r="AS63" s="98">
        <f t="shared" si="1"/>
        <v>0</v>
      </c>
    </row>
    <row r="64" spans="1:45" hidden="1" x14ac:dyDescent="0.25">
      <c r="A64" s="43" t="s">
        <v>369</v>
      </c>
      <c r="B64" s="43" t="s">
        <v>370</v>
      </c>
      <c r="C64" s="43" t="s">
        <v>371</v>
      </c>
      <c r="D64" s="43" t="s">
        <v>669</v>
      </c>
      <c r="E64" s="43" t="s">
        <v>373</v>
      </c>
      <c r="F64" s="43" t="s">
        <v>614</v>
      </c>
      <c r="G64" s="43" t="s">
        <v>468</v>
      </c>
      <c r="H64" s="43" t="s">
        <v>375</v>
      </c>
      <c r="I64" s="43" t="s">
        <v>670</v>
      </c>
      <c r="J64" s="43" t="s">
        <v>671</v>
      </c>
      <c r="K64" s="47">
        <v>65000</v>
      </c>
      <c r="L64" s="47">
        <v>0</v>
      </c>
      <c r="M64" s="47">
        <v>0</v>
      </c>
      <c r="N64" s="47">
        <v>0</v>
      </c>
      <c r="O64" s="47">
        <v>0</v>
      </c>
      <c r="P64" s="47">
        <v>0</v>
      </c>
      <c r="Q64" s="47">
        <v>0</v>
      </c>
      <c r="R64" s="47">
        <v>0</v>
      </c>
      <c r="S64" s="47">
        <v>0</v>
      </c>
      <c r="T64" s="47">
        <v>0</v>
      </c>
      <c r="U64" s="47">
        <v>0</v>
      </c>
      <c r="V64" s="47">
        <v>0</v>
      </c>
      <c r="W64" s="47">
        <v>0</v>
      </c>
      <c r="X64" s="47">
        <v>0</v>
      </c>
      <c r="Y64" s="47">
        <v>0</v>
      </c>
      <c r="Z64" s="47">
        <v>0</v>
      </c>
      <c r="AA64" s="47">
        <v>0</v>
      </c>
      <c r="AB64" s="47">
        <v>0</v>
      </c>
      <c r="AC64" s="47">
        <v>-65000</v>
      </c>
      <c r="AD64" s="47">
        <v>0</v>
      </c>
      <c r="AE64" s="43" t="s">
        <v>242</v>
      </c>
      <c r="AF64" s="43" t="s">
        <v>612</v>
      </c>
      <c r="AG64" s="43" t="s">
        <v>649</v>
      </c>
      <c r="AH64" s="43" t="s">
        <v>672</v>
      </c>
      <c r="AI64" s="43" t="s">
        <v>380</v>
      </c>
      <c r="AJ64" s="43" t="s">
        <v>380</v>
      </c>
      <c r="AK64" s="43" t="s">
        <v>380</v>
      </c>
      <c r="AL64" s="43" t="s">
        <v>378</v>
      </c>
      <c r="AM64" s="43" t="s">
        <v>380</v>
      </c>
      <c r="AN64" s="43" t="s">
        <v>380</v>
      </c>
      <c r="AO64" s="43" t="s">
        <v>651</v>
      </c>
      <c r="AP64" s="43" t="s">
        <v>671</v>
      </c>
      <c r="AQ64" s="43" t="s">
        <v>383</v>
      </c>
      <c r="AR64" s="43" t="s">
        <v>384</v>
      </c>
      <c r="AS64" s="98">
        <v>0</v>
      </c>
    </row>
    <row r="65" spans="1:45" hidden="1" x14ac:dyDescent="0.25">
      <c r="A65" s="43" t="s">
        <v>369</v>
      </c>
      <c r="B65" s="43" t="s">
        <v>370</v>
      </c>
      <c r="C65" s="43" t="s">
        <v>371</v>
      </c>
      <c r="D65" s="43" t="s">
        <v>673</v>
      </c>
      <c r="E65" s="43" t="s">
        <v>373</v>
      </c>
      <c r="F65" s="43" t="s">
        <v>614</v>
      </c>
      <c r="G65" s="43" t="s">
        <v>468</v>
      </c>
      <c r="H65" s="43" t="s">
        <v>375</v>
      </c>
      <c r="I65" s="43" t="s">
        <v>674</v>
      </c>
      <c r="J65" s="43" t="s">
        <v>675</v>
      </c>
      <c r="K65" s="47">
        <v>200000</v>
      </c>
      <c r="L65" s="47">
        <v>0</v>
      </c>
      <c r="M65" s="47">
        <v>0</v>
      </c>
      <c r="N65" s="47">
        <v>0</v>
      </c>
      <c r="O65" s="47">
        <v>0</v>
      </c>
      <c r="P65" s="47">
        <v>0</v>
      </c>
      <c r="Q65" s="47">
        <v>0</v>
      </c>
      <c r="R65" s="47">
        <v>0</v>
      </c>
      <c r="S65" s="47">
        <v>0</v>
      </c>
      <c r="T65" s="47">
        <v>0</v>
      </c>
      <c r="U65" s="47">
        <v>0</v>
      </c>
      <c r="V65" s="47">
        <v>0</v>
      </c>
      <c r="W65" s="47">
        <v>0</v>
      </c>
      <c r="X65" s="47">
        <v>0</v>
      </c>
      <c r="Y65" s="47">
        <v>0</v>
      </c>
      <c r="Z65" s="47">
        <v>0</v>
      </c>
      <c r="AA65" s="47">
        <v>0</v>
      </c>
      <c r="AB65" s="47">
        <v>0</v>
      </c>
      <c r="AC65" s="47">
        <v>-200000</v>
      </c>
      <c r="AD65" s="47">
        <v>0</v>
      </c>
      <c r="AE65" s="43" t="s">
        <v>242</v>
      </c>
      <c r="AF65" s="43" t="s">
        <v>612</v>
      </c>
      <c r="AG65" s="43" t="s">
        <v>649</v>
      </c>
      <c r="AH65" s="43" t="s">
        <v>676</v>
      </c>
      <c r="AI65" s="43" t="s">
        <v>380</v>
      </c>
      <c r="AJ65" s="43" t="s">
        <v>380</v>
      </c>
      <c r="AK65" s="43" t="s">
        <v>380</v>
      </c>
      <c r="AL65" s="43" t="s">
        <v>378</v>
      </c>
      <c r="AM65" s="43" t="s">
        <v>380</v>
      </c>
      <c r="AN65" s="43" t="s">
        <v>380</v>
      </c>
      <c r="AO65" s="43" t="s">
        <v>651</v>
      </c>
      <c r="AP65" s="43" t="s">
        <v>675</v>
      </c>
      <c r="AQ65" s="43" t="s">
        <v>383</v>
      </c>
      <c r="AR65" s="43" t="s">
        <v>384</v>
      </c>
      <c r="AS65" s="98">
        <v>0</v>
      </c>
    </row>
    <row r="66" spans="1:45" x14ac:dyDescent="0.25">
      <c r="F66" s="43" t="s">
        <v>684</v>
      </c>
      <c r="K66" s="47">
        <f>SUM(K67:K72)</f>
        <v>45251289</v>
      </c>
      <c r="L66" s="47">
        <f t="shared" ref="L66:Q66" si="4">SUM(L67:L72)</f>
        <v>82428645</v>
      </c>
      <c r="M66" s="47">
        <f t="shared" si="4"/>
        <v>82428645</v>
      </c>
      <c r="N66" s="47">
        <f t="shared" si="4"/>
        <v>0</v>
      </c>
      <c r="O66" s="47">
        <f t="shared" si="4"/>
        <v>457692.79</v>
      </c>
      <c r="P66" s="47">
        <f t="shared" si="4"/>
        <v>0</v>
      </c>
      <c r="Q66" s="47">
        <f t="shared" si="4"/>
        <v>6284809.3499999996</v>
      </c>
      <c r="R66" s="47"/>
      <c r="S66" s="47"/>
      <c r="T66" s="47"/>
      <c r="U66" s="47"/>
      <c r="V66" s="47"/>
      <c r="W66" s="47"/>
      <c r="X66" s="47"/>
      <c r="Y66" s="47"/>
      <c r="Z66" s="47"/>
      <c r="AA66" s="47"/>
      <c r="AB66" s="47"/>
      <c r="AC66" s="47"/>
      <c r="AD66" s="47"/>
      <c r="AS66" s="98">
        <f t="shared" si="1"/>
        <v>7.624545265787154E-2</v>
      </c>
    </row>
    <row r="67" spans="1:45" hidden="1" x14ac:dyDescent="0.25">
      <c r="A67" s="43" t="s">
        <v>369</v>
      </c>
      <c r="B67" s="43" t="s">
        <v>370</v>
      </c>
      <c r="C67" s="43" t="s">
        <v>371</v>
      </c>
      <c r="D67" s="43" t="s">
        <v>677</v>
      </c>
      <c r="E67" s="43" t="s">
        <v>408</v>
      </c>
      <c r="F67" s="43" t="s">
        <v>684</v>
      </c>
      <c r="G67" s="43" t="s">
        <v>678</v>
      </c>
      <c r="H67" s="43" t="s">
        <v>375</v>
      </c>
      <c r="I67" s="43" t="s">
        <v>679</v>
      </c>
      <c r="J67" s="43" t="s">
        <v>680</v>
      </c>
      <c r="K67" s="47">
        <v>2000000</v>
      </c>
      <c r="L67" s="47">
        <v>1000000</v>
      </c>
      <c r="M67" s="47">
        <v>1000000</v>
      </c>
      <c r="N67" s="47">
        <v>0</v>
      </c>
      <c r="O67" s="47">
        <v>0</v>
      </c>
      <c r="P67" s="47">
        <v>0</v>
      </c>
      <c r="Q67" s="47">
        <v>0</v>
      </c>
      <c r="R67" s="47">
        <v>0</v>
      </c>
      <c r="S67" s="47">
        <v>0</v>
      </c>
      <c r="T67" s="47">
        <v>0</v>
      </c>
      <c r="U67" s="47">
        <v>0</v>
      </c>
      <c r="V67" s="47">
        <v>1000000</v>
      </c>
      <c r="W67" s="47">
        <v>1000000</v>
      </c>
      <c r="X67" s="47">
        <v>1000000</v>
      </c>
      <c r="Y67" s="47">
        <v>1000000</v>
      </c>
      <c r="Z67" s="47">
        <v>0</v>
      </c>
      <c r="AA67" s="47">
        <v>0</v>
      </c>
      <c r="AB67" s="47">
        <v>0</v>
      </c>
      <c r="AC67" s="48">
        <v>-1000000</v>
      </c>
      <c r="AD67" s="47">
        <v>0</v>
      </c>
      <c r="AE67" s="43" t="s">
        <v>242</v>
      </c>
      <c r="AF67" s="43" t="s">
        <v>681</v>
      </c>
      <c r="AG67" s="43" t="s">
        <v>682</v>
      </c>
      <c r="AH67" s="43" t="s">
        <v>683</v>
      </c>
      <c r="AI67" s="43" t="s">
        <v>380</v>
      </c>
      <c r="AJ67" s="43" t="s">
        <v>380</v>
      </c>
      <c r="AK67" s="43" t="s">
        <v>380</v>
      </c>
      <c r="AL67" s="43" t="s">
        <v>378</v>
      </c>
      <c r="AM67" s="43" t="s">
        <v>380</v>
      </c>
      <c r="AN67" s="43" t="s">
        <v>380</v>
      </c>
      <c r="AO67" s="43" t="s">
        <v>685</v>
      </c>
      <c r="AP67" s="43" t="s">
        <v>680</v>
      </c>
      <c r="AQ67" s="43" t="s">
        <v>383</v>
      </c>
      <c r="AR67" s="43" t="s">
        <v>411</v>
      </c>
      <c r="AS67" s="98">
        <f t="shared" si="1"/>
        <v>0</v>
      </c>
    </row>
    <row r="68" spans="1:45" hidden="1" x14ac:dyDescent="0.25">
      <c r="A68" s="43" t="s">
        <v>369</v>
      </c>
      <c r="B68" s="43" t="s">
        <v>370</v>
      </c>
      <c r="C68" s="43" t="s">
        <v>371</v>
      </c>
      <c r="D68" s="43" t="s">
        <v>686</v>
      </c>
      <c r="E68" s="43" t="s">
        <v>408</v>
      </c>
      <c r="F68" s="43" t="s">
        <v>684</v>
      </c>
      <c r="G68" s="43" t="s">
        <v>678</v>
      </c>
      <c r="H68" s="43" t="s">
        <v>375</v>
      </c>
      <c r="I68" s="43" t="s">
        <v>687</v>
      </c>
      <c r="J68" s="43" t="s">
        <v>688</v>
      </c>
      <c r="K68" s="47">
        <v>5000000</v>
      </c>
      <c r="L68" s="47">
        <v>2500000</v>
      </c>
      <c r="M68" s="47">
        <v>2500000</v>
      </c>
      <c r="N68" s="47">
        <v>0</v>
      </c>
      <c r="O68" s="47">
        <v>0</v>
      </c>
      <c r="P68" s="47">
        <v>0</v>
      </c>
      <c r="Q68" s="47">
        <v>0</v>
      </c>
      <c r="R68" s="47">
        <v>0</v>
      </c>
      <c r="S68" s="47">
        <v>0</v>
      </c>
      <c r="T68" s="47">
        <v>0</v>
      </c>
      <c r="U68" s="47">
        <v>0</v>
      </c>
      <c r="V68" s="47">
        <v>2500000</v>
      </c>
      <c r="W68" s="47">
        <v>2500000</v>
      </c>
      <c r="X68" s="47">
        <v>2500000</v>
      </c>
      <c r="Y68" s="47">
        <v>2500000</v>
      </c>
      <c r="Z68" s="47">
        <v>0</v>
      </c>
      <c r="AA68" s="47">
        <v>0</v>
      </c>
      <c r="AB68" s="47">
        <v>0</v>
      </c>
      <c r="AC68" s="47">
        <v>-2500000</v>
      </c>
      <c r="AD68" s="47">
        <v>0</v>
      </c>
      <c r="AE68" s="43" t="s">
        <v>242</v>
      </c>
      <c r="AF68" s="43" t="s">
        <v>681</v>
      </c>
      <c r="AG68" s="43" t="s">
        <v>682</v>
      </c>
      <c r="AH68" s="43" t="s">
        <v>689</v>
      </c>
      <c r="AI68" s="43" t="s">
        <v>380</v>
      </c>
      <c r="AJ68" s="43" t="s">
        <v>380</v>
      </c>
      <c r="AK68" s="43" t="s">
        <v>380</v>
      </c>
      <c r="AL68" s="43" t="s">
        <v>378</v>
      </c>
      <c r="AM68" s="43" t="s">
        <v>380</v>
      </c>
      <c r="AN68" s="43" t="s">
        <v>380</v>
      </c>
      <c r="AO68" s="43" t="s">
        <v>685</v>
      </c>
      <c r="AP68" s="43" t="s">
        <v>688</v>
      </c>
      <c r="AQ68" s="43" t="s">
        <v>383</v>
      </c>
      <c r="AR68" s="43" t="s">
        <v>411</v>
      </c>
      <c r="AS68" s="98">
        <f t="shared" si="1"/>
        <v>0</v>
      </c>
    </row>
    <row r="69" spans="1:45" hidden="1" x14ac:dyDescent="0.25">
      <c r="A69" s="43" t="s">
        <v>369</v>
      </c>
      <c r="B69" s="43" t="s">
        <v>370</v>
      </c>
      <c r="C69" s="43" t="s">
        <v>371</v>
      </c>
      <c r="D69" s="43" t="s">
        <v>690</v>
      </c>
      <c r="E69" s="43" t="s">
        <v>408</v>
      </c>
      <c r="F69" s="43" t="s">
        <v>684</v>
      </c>
      <c r="G69" s="43" t="s">
        <v>678</v>
      </c>
      <c r="H69" s="43" t="s">
        <v>375</v>
      </c>
      <c r="I69" s="43" t="s">
        <v>691</v>
      </c>
      <c r="J69" s="43" t="s">
        <v>692</v>
      </c>
      <c r="K69" s="47">
        <v>1000000</v>
      </c>
      <c r="L69" s="47">
        <v>1000000</v>
      </c>
      <c r="M69" s="47">
        <v>1000000</v>
      </c>
      <c r="N69" s="47">
        <v>0</v>
      </c>
      <c r="O69" s="47">
        <v>0</v>
      </c>
      <c r="P69" s="47">
        <v>0</v>
      </c>
      <c r="Q69" s="47">
        <v>0</v>
      </c>
      <c r="R69" s="47">
        <v>0</v>
      </c>
      <c r="S69" s="47">
        <v>0</v>
      </c>
      <c r="T69" s="47">
        <v>0</v>
      </c>
      <c r="U69" s="47">
        <v>0</v>
      </c>
      <c r="V69" s="47">
        <v>1000000</v>
      </c>
      <c r="W69" s="47">
        <v>1000000</v>
      </c>
      <c r="X69" s="47">
        <v>0</v>
      </c>
      <c r="Y69" s="47">
        <v>0</v>
      </c>
      <c r="Z69" s="47">
        <v>1000000</v>
      </c>
      <c r="AA69" s="47">
        <v>0</v>
      </c>
      <c r="AB69" s="47">
        <v>0</v>
      </c>
      <c r="AC69" s="47">
        <v>0</v>
      </c>
      <c r="AD69" s="47">
        <v>0</v>
      </c>
      <c r="AE69" s="43" t="s">
        <v>242</v>
      </c>
      <c r="AF69" s="43" t="s">
        <v>681</v>
      </c>
      <c r="AG69" s="43" t="s">
        <v>682</v>
      </c>
      <c r="AH69" s="43" t="s">
        <v>693</v>
      </c>
      <c r="AI69" s="43" t="s">
        <v>380</v>
      </c>
      <c r="AJ69" s="43" t="s">
        <v>380</v>
      </c>
      <c r="AK69" s="43" t="s">
        <v>380</v>
      </c>
      <c r="AL69" s="43" t="s">
        <v>378</v>
      </c>
      <c r="AM69" s="43" t="s">
        <v>380</v>
      </c>
      <c r="AN69" s="43" t="s">
        <v>380</v>
      </c>
      <c r="AO69" s="43" t="s">
        <v>685</v>
      </c>
      <c r="AP69" s="43" t="s">
        <v>692</v>
      </c>
      <c r="AQ69" s="43" t="s">
        <v>383</v>
      </c>
      <c r="AR69" s="43" t="s">
        <v>411</v>
      </c>
      <c r="AS69" s="98">
        <f t="shared" si="1"/>
        <v>0</v>
      </c>
    </row>
    <row r="70" spans="1:45" hidden="1" x14ac:dyDescent="0.25">
      <c r="A70" s="43" t="s">
        <v>369</v>
      </c>
      <c r="B70" s="43" t="s">
        <v>370</v>
      </c>
      <c r="C70" s="43" t="s">
        <v>371</v>
      </c>
      <c r="D70" s="43" t="s">
        <v>694</v>
      </c>
      <c r="E70" s="43" t="s">
        <v>408</v>
      </c>
      <c r="F70" s="43" t="s">
        <v>684</v>
      </c>
      <c r="G70" s="43" t="s">
        <v>678</v>
      </c>
      <c r="H70" s="43" t="s">
        <v>375</v>
      </c>
      <c r="I70" s="43" t="s">
        <v>695</v>
      </c>
      <c r="J70" s="43" t="s">
        <v>696</v>
      </c>
      <c r="K70" s="47">
        <v>239465</v>
      </c>
      <c r="L70" s="47">
        <v>119733</v>
      </c>
      <c r="M70" s="47">
        <v>119733</v>
      </c>
      <c r="N70" s="47">
        <v>0</v>
      </c>
      <c r="O70" s="47">
        <v>0</v>
      </c>
      <c r="P70" s="47">
        <v>0</v>
      </c>
      <c r="Q70" s="47">
        <v>0</v>
      </c>
      <c r="R70" s="47">
        <v>0</v>
      </c>
      <c r="S70" s="47">
        <v>0</v>
      </c>
      <c r="T70" s="47">
        <v>0</v>
      </c>
      <c r="U70" s="47">
        <v>0</v>
      </c>
      <c r="V70" s="47">
        <v>119733</v>
      </c>
      <c r="W70" s="47">
        <v>119733</v>
      </c>
      <c r="X70" s="47">
        <v>119733</v>
      </c>
      <c r="Y70" s="47">
        <v>119733</v>
      </c>
      <c r="Z70" s="47">
        <v>0</v>
      </c>
      <c r="AA70" s="47">
        <v>0</v>
      </c>
      <c r="AB70" s="47">
        <v>0</v>
      </c>
      <c r="AC70" s="47">
        <v>-119732</v>
      </c>
      <c r="AD70" s="47">
        <v>0</v>
      </c>
      <c r="AE70" s="43" t="s">
        <v>242</v>
      </c>
      <c r="AF70" s="43" t="s">
        <v>681</v>
      </c>
      <c r="AG70" s="43" t="s">
        <v>682</v>
      </c>
      <c r="AH70" s="43" t="s">
        <v>697</v>
      </c>
      <c r="AI70" s="43" t="s">
        <v>380</v>
      </c>
      <c r="AJ70" s="43" t="s">
        <v>380</v>
      </c>
      <c r="AK70" s="43" t="s">
        <v>380</v>
      </c>
      <c r="AL70" s="43" t="s">
        <v>378</v>
      </c>
      <c r="AM70" s="43" t="s">
        <v>380</v>
      </c>
      <c r="AN70" s="43" t="s">
        <v>380</v>
      </c>
      <c r="AO70" s="43" t="s">
        <v>685</v>
      </c>
      <c r="AP70" s="43" t="s">
        <v>696</v>
      </c>
      <c r="AQ70" s="43" t="s">
        <v>383</v>
      </c>
      <c r="AR70" s="43" t="s">
        <v>411</v>
      </c>
      <c r="AS70" s="98">
        <f t="shared" si="1"/>
        <v>0</v>
      </c>
    </row>
    <row r="71" spans="1:45" hidden="1" x14ac:dyDescent="0.25">
      <c r="A71" s="43" t="s">
        <v>369</v>
      </c>
      <c r="B71" s="43" t="s">
        <v>370</v>
      </c>
      <c r="C71" s="43" t="s">
        <v>371</v>
      </c>
      <c r="D71" s="43" t="s">
        <v>698</v>
      </c>
      <c r="E71" s="43" t="s">
        <v>408</v>
      </c>
      <c r="F71" s="43" t="s">
        <v>684</v>
      </c>
      <c r="G71" s="43" t="s">
        <v>678</v>
      </c>
      <c r="H71" s="43" t="s">
        <v>375</v>
      </c>
      <c r="I71" s="43" t="s">
        <v>699</v>
      </c>
      <c r="J71" s="43" t="s">
        <v>700</v>
      </c>
      <c r="K71" s="47">
        <v>4811824</v>
      </c>
      <c r="L71" s="47">
        <v>2405912</v>
      </c>
      <c r="M71" s="47">
        <v>2405912</v>
      </c>
      <c r="N71" s="47">
        <v>0</v>
      </c>
      <c r="O71" s="47">
        <v>0</v>
      </c>
      <c r="P71" s="47">
        <v>0</v>
      </c>
      <c r="Q71" s="47">
        <v>0</v>
      </c>
      <c r="R71" s="47">
        <v>0</v>
      </c>
      <c r="S71" s="47">
        <v>0</v>
      </c>
      <c r="T71" s="47">
        <v>0</v>
      </c>
      <c r="U71" s="47">
        <v>0</v>
      </c>
      <c r="V71" s="47">
        <v>2405912</v>
      </c>
      <c r="W71" s="47">
        <v>2405912</v>
      </c>
      <c r="X71" s="47">
        <v>2405912</v>
      </c>
      <c r="Y71" s="47">
        <v>2405912</v>
      </c>
      <c r="Z71" s="47">
        <v>0</v>
      </c>
      <c r="AA71" s="47">
        <v>0</v>
      </c>
      <c r="AB71" s="47">
        <v>0</v>
      </c>
      <c r="AC71" s="47">
        <v>-2405912</v>
      </c>
      <c r="AD71" s="47">
        <v>0</v>
      </c>
      <c r="AE71" s="43" t="s">
        <v>242</v>
      </c>
      <c r="AF71" s="43" t="s">
        <v>681</v>
      </c>
      <c r="AG71" s="43" t="s">
        <v>682</v>
      </c>
      <c r="AH71" s="43" t="s">
        <v>701</v>
      </c>
      <c r="AI71" s="43" t="s">
        <v>380</v>
      </c>
      <c r="AJ71" s="43" t="s">
        <v>380</v>
      </c>
      <c r="AK71" s="43" t="s">
        <v>380</v>
      </c>
      <c r="AL71" s="43" t="s">
        <v>378</v>
      </c>
      <c r="AM71" s="43" t="s">
        <v>380</v>
      </c>
      <c r="AN71" s="43" t="s">
        <v>380</v>
      </c>
      <c r="AO71" s="43" t="s">
        <v>685</v>
      </c>
      <c r="AP71" s="43" t="s">
        <v>700</v>
      </c>
      <c r="AQ71" s="43" t="s">
        <v>383</v>
      </c>
      <c r="AR71" s="43" t="s">
        <v>411</v>
      </c>
      <c r="AS71" s="98">
        <f t="shared" ref="AS71:AS103" si="5">+Q71/L71</f>
        <v>0</v>
      </c>
    </row>
    <row r="72" spans="1:45" hidden="1" x14ac:dyDescent="0.25">
      <c r="A72" s="43" t="s">
        <v>369</v>
      </c>
      <c r="B72" s="43" t="s">
        <v>370</v>
      </c>
      <c r="C72" s="43" t="s">
        <v>371</v>
      </c>
      <c r="D72" s="43" t="s">
        <v>702</v>
      </c>
      <c r="E72" s="43" t="s">
        <v>408</v>
      </c>
      <c r="F72" s="43" t="s">
        <v>684</v>
      </c>
      <c r="G72" s="43" t="s">
        <v>703</v>
      </c>
      <c r="H72" s="43" t="s">
        <v>375</v>
      </c>
      <c r="I72" s="43" t="s">
        <v>704</v>
      </c>
      <c r="J72" s="43" t="s">
        <v>704</v>
      </c>
      <c r="K72" s="47">
        <v>32200000</v>
      </c>
      <c r="L72" s="47">
        <v>75403000</v>
      </c>
      <c r="M72" s="47">
        <v>75403000</v>
      </c>
      <c r="N72" s="47">
        <v>0</v>
      </c>
      <c r="O72" s="47">
        <v>457692.79</v>
      </c>
      <c r="P72" s="47">
        <v>0</v>
      </c>
      <c r="Q72" s="47">
        <v>6284809.3499999996</v>
      </c>
      <c r="R72" s="47">
        <v>0</v>
      </c>
      <c r="S72" s="47">
        <v>0</v>
      </c>
      <c r="T72" s="47">
        <v>6742502.1399999997</v>
      </c>
      <c r="U72" s="47">
        <v>6742502.1399999997</v>
      </c>
      <c r="V72" s="47">
        <v>68660497.859999999</v>
      </c>
      <c r="W72" s="47">
        <v>68660497.859999999</v>
      </c>
      <c r="X72" s="47">
        <v>68660497.859999999</v>
      </c>
      <c r="Y72" s="47">
        <v>68660497.859999999</v>
      </c>
      <c r="Z72" s="47">
        <v>0</v>
      </c>
      <c r="AA72" s="47">
        <v>0</v>
      </c>
      <c r="AB72" s="47">
        <v>0</v>
      </c>
      <c r="AC72" s="48">
        <v>-54297000</v>
      </c>
      <c r="AD72" s="47">
        <v>97500000</v>
      </c>
      <c r="AE72" s="43" t="s">
        <v>242</v>
      </c>
      <c r="AF72" s="43" t="s">
        <v>681</v>
      </c>
      <c r="AG72" s="43" t="s">
        <v>705</v>
      </c>
      <c r="AH72" s="43" t="s">
        <v>706</v>
      </c>
      <c r="AI72" s="43" t="s">
        <v>380</v>
      </c>
      <c r="AJ72" s="43" t="s">
        <v>380</v>
      </c>
      <c r="AK72" s="43" t="s">
        <v>380</v>
      </c>
      <c r="AL72" s="43" t="s">
        <v>378</v>
      </c>
      <c r="AM72" s="43" t="s">
        <v>380</v>
      </c>
      <c r="AN72" s="43" t="s">
        <v>380</v>
      </c>
      <c r="AO72" s="43" t="s">
        <v>707</v>
      </c>
      <c r="AP72" s="43" t="s">
        <v>704</v>
      </c>
      <c r="AQ72" s="43" t="s">
        <v>383</v>
      </c>
      <c r="AR72" s="43" t="s">
        <v>411</v>
      </c>
      <c r="AS72" s="98">
        <f t="shared" si="5"/>
        <v>8.3349592854395707E-2</v>
      </c>
    </row>
    <row r="73" spans="1:45" x14ac:dyDescent="0.25">
      <c r="F73" s="43" t="s">
        <v>717</v>
      </c>
      <c r="K73" s="47">
        <f>SUM(K74:K92)</f>
        <v>16694397815</v>
      </c>
      <c r="L73" s="47">
        <f t="shared" ref="L73:Q73" si="6">SUM(L74:L92)</f>
        <v>15680792566</v>
      </c>
      <c r="M73" s="47">
        <f t="shared" si="6"/>
        <v>15680792566</v>
      </c>
      <c r="N73" s="47">
        <f t="shared" si="6"/>
        <v>0</v>
      </c>
      <c r="O73" s="47">
        <f t="shared" si="6"/>
        <v>34653111.729999997</v>
      </c>
      <c r="P73" s="47">
        <f t="shared" si="6"/>
        <v>0</v>
      </c>
      <c r="Q73" s="47">
        <f t="shared" si="6"/>
        <v>14741020149.210001</v>
      </c>
      <c r="R73" s="47"/>
      <c r="S73" s="47"/>
      <c r="T73" s="47"/>
      <c r="U73" s="47"/>
      <c r="V73" s="47"/>
      <c r="W73" s="47"/>
      <c r="X73" s="47"/>
      <c r="Y73" s="47"/>
      <c r="Z73" s="47"/>
      <c r="AA73" s="47"/>
      <c r="AB73" s="47"/>
      <c r="AC73" s="48"/>
      <c r="AD73" s="47"/>
      <c r="AS73" s="98">
        <f t="shared" si="5"/>
        <v>0.94006856395590188</v>
      </c>
    </row>
    <row r="74" spans="1:45" hidden="1" x14ac:dyDescent="0.25">
      <c r="A74" s="43" t="s">
        <v>369</v>
      </c>
      <c r="B74" s="43" t="s">
        <v>370</v>
      </c>
      <c r="C74" s="43" t="s">
        <v>371</v>
      </c>
      <c r="D74" s="43" t="s">
        <v>708</v>
      </c>
      <c r="E74" s="43" t="s">
        <v>373</v>
      </c>
      <c r="F74" s="43" t="s">
        <v>717</v>
      </c>
      <c r="G74" s="43" t="s">
        <v>709</v>
      </c>
      <c r="H74" s="43" t="s">
        <v>375</v>
      </c>
      <c r="I74" s="43" t="s">
        <v>710</v>
      </c>
      <c r="J74" s="43" t="s">
        <v>711</v>
      </c>
      <c r="K74" s="47">
        <v>383160000</v>
      </c>
      <c r="L74" s="47">
        <v>366160000</v>
      </c>
      <c r="M74" s="47">
        <v>366160000</v>
      </c>
      <c r="N74" s="47">
        <v>0</v>
      </c>
      <c r="O74" s="47">
        <v>0</v>
      </c>
      <c r="P74" s="47">
        <v>0</v>
      </c>
      <c r="Q74" s="47">
        <v>340808222</v>
      </c>
      <c r="R74" s="47">
        <v>340808222</v>
      </c>
      <c r="S74" s="47">
        <v>0</v>
      </c>
      <c r="T74" s="47">
        <v>340808222</v>
      </c>
      <c r="U74" s="47">
        <v>340808222</v>
      </c>
      <c r="V74" s="47">
        <v>25351778</v>
      </c>
      <c r="W74" s="47">
        <v>25351778</v>
      </c>
      <c r="X74" s="47">
        <v>25351778</v>
      </c>
      <c r="Y74" s="47">
        <v>25351778</v>
      </c>
      <c r="Z74" s="47">
        <v>0</v>
      </c>
      <c r="AA74" s="47">
        <v>0</v>
      </c>
      <c r="AB74" s="47">
        <v>0</v>
      </c>
      <c r="AC74" s="47">
        <v>-17000000</v>
      </c>
      <c r="AD74" s="47">
        <v>0</v>
      </c>
      <c r="AE74" s="43" t="s">
        <v>242</v>
      </c>
      <c r="AF74" s="43" t="s">
        <v>712</v>
      </c>
      <c r="AG74" s="43" t="s">
        <v>713</v>
      </c>
      <c r="AH74" s="43" t="s">
        <v>714</v>
      </c>
      <c r="AI74" s="43" t="s">
        <v>238</v>
      </c>
      <c r="AJ74" s="43" t="s">
        <v>380</v>
      </c>
      <c r="AK74" s="43" t="s">
        <v>380</v>
      </c>
      <c r="AL74" s="43" t="s">
        <v>378</v>
      </c>
      <c r="AM74" s="43" t="s">
        <v>715</v>
      </c>
      <c r="AN74" s="43" t="s">
        <v>716</v>
      </c>
      <c r="AO74" s="43" t="s">
        <v>718</v>
      </c>
      <c r="AP74" s="43" t="s">
        <v>719</v>
      </c>
      <c r="AQ74" s="43" t="s">
        <v>383</v>
      </c>
      <c r="AR74" s="43" t="s">
        <v>384</v>
      </c>
      <c r="AS74" s="98">
        <f t="shared" si="5"/>
        <v>0.93076311448547078</v>
      </c>
    </row>
    <row r="75" spans="1:45" hidden="1" x14ac:dyDescent="0.25">
      <c r="A75" s="43" t="s">
        <v>369</v>
      </c>
      <c r="B75" s="43" t="s">
        <v>370</v>
      </c>
      <c r="C75" s="43" t="s">
        <v>371</v>
      </c>
      <c r="D75" s="43" t="s">
        <v>720</v>
      </c>
      <c r="E75" s="43" t="s">
        <v>373</v>
      </c>
      <c r="F75" s="43" t="s">
        <v>717</v>
      </c>
      <c r="G75" s="43" t="s">
        <v>709</v>
      </c>
      <c r="H75" s="43" t="s">
        <v>375</v>
      </c>
      <c r="I75" s="43" t="s">
        <v>721</v>
      </c>
      <c r="J75" s="43" t="s">
        <v>722</v>
      </c>
      <c r="K75" s="47">
        <v>7622764831</v>
      </c>
      <c r="L75" s="47">
        <v>7243375583</v>
      </c>
      <c r="M75" s="47">
        <v>7243375583</v>
      </c>
      <c r="N75" s="47">
        <v>0</v>
      </c>
      <c r="O75" s="47">
        <v>0</v>
      </c>
      <c r="P75" s="47">
        <v>0</v>
      </c>
      <c r="Q75" s="47">
        <v>7228648125.21</v>
      </c>
      <c r="R75" s="47">
        <v>7228648125.21</v>
      </c>
      <c r="S75" s="47">
        <v>0</v>
      </c>
      <c r="T75" s="47">
        <v>7228648125.21</v>
      </c>
      <c r="U75" s="47">
        <v>7228648125.21</v>
      </c>
      <c r="V75" s="47">
        <v>14727457.789999999</v>
      </c>
      <c r="W75" s="47">
        <v>14727457.789999999</v>
      </c>
      <c r="X75" s="47">
        <v>14727457.789999999</v>
      </c>
      <c r="Y75" s="47">
        <v>14727457.789999999</v>
      </c>
      <c r="Z75" s="47">
        <v>0</v>
      </c>
      <c r="AA75" s="47">
        <v>0</v>
      </c>
      <c r="AB75" s="47">
        <v>0</v>
      </c>
      <c r="AC75" s="47">
        <v>-379389248</v>
      </c>
      <c r="AD75" s="47">
        <v>0</v>
      </c>
      <c r="AE75" s="43" t="s">
        <v>242</v>
      </c>
      <c r="AF75" s="43" t="s">
        <v>712</v>
      </c>
      <c r="AG75" s="43" t="s">
        <v>713</v>
      </c>
      <c r="AH75" s="43" t="s">
        <v>714</v>
      </c>
      <c r="AI75" s="43" t="s">
        <v>240</v>
      </c>
      <c r="AJ75" s="43" t="s">
        <v>380</v>
      </c>
      <c r="AK75" s="43" t="s">
        <v>380</v>
      </c>
      <c r="AL75" s="43" t="s">
        <v>378</v>
      </c>
      <c r="AM75" s="43" t="s">
        <v>723</v>
      </c>
      <c r="AN75" s="43" t="s">
        <v>724</v>
      </c>
      <c r="AO75" s="43" t="s">
        <v>718</v>
      </c>
      <c r="AP75" s="43" t="s">
        <v>719</v>
      </c>
      <c r="AQ75" s="43" t="s">
        <v>383</v>
      </c>
      <c r="AR75" s="43" t="s">
        <v>384</v>
      </c>
      <c r="AS75" s="98">
        <f t="shared" si="5"/>
        <v>0.99796676872250489</v>
      </c>
    </row>
    <row r="76" spans="1:45" hidden="1" x14ac:dyDescent="0.25">
      <c r="A76" s="43" t="s">
        <v>369</v>
      </c>
      <c r="B76" s="43" t="s">
        <v>370</v>
      </c>
      <c r="C76" s="43" t="s">
        <v>371</v>
      </c>
      <c r="D76" s="43" t="s">
        <v>725</v>
      </c>
      <c r="E76" s="43" t="s">
        <v>373</v>
      </c>
      <c r="F76" s="43" t="s">
        <v>717</v>
      </c>
      <c r="G76" s="43" t="s">
        <v>709</v>
      </c>
      <c r="H76" s="43" t="s">
        <v>375</v>
      </c>
      <c r="I76" s="43" t="s">
        <v>710</v>
      </c>
      <c r="J76" s="43" t="s">
        <v>711</v>
      </c>
      <c r="K76" s="47">
        <v>60000000</v>
      </c>
      <c r="L76" s="47">
        <v>57000000</v>
      </c>
      <c r="M76" s="47">
        <v>57000000</v>
      </c>
      <c r="N76" s="47">
        <v>0</v>
      </c>
      <c r="O76" s="47">
        <v>0</v>
      </c>
      <c r="P76" s="47">
        <v>0</v>
      </c>
      <c r="Q76" s="47">
        <v>57000000</v>
      </c>
      <c r="R76" s="47">
        <v>57000000</v>
      </c>
      <c r="S76" s="47">
        <v>0</v>
      </c>
      <c r="T76" s="47">
        <v>57000000</v>
      </c>
      <c r="U76" s="47">
        <v>57000000</v>
      </c>
      <c r="V76" s="47">
        <v>0</v>
      </c>
      <c r="W76" s="47">
        <v>0</v>
      </c>
      <c r="X76" s="47">
        <v>0</v>
      </c>
      <c r="Y76" s="47">
        <v>0</v>
      </c>
      <c r="Z76" s="47">
        <v>0</v>
      </c>
      <c r="AA76" s="47">
        <v>0</v>
      </c>
      <c r="AB76" s="47">
        <v>0</v>
      </c>
      <c r="AC76" s="47">
        <v>-3000000</v>
      </c>
      <c r="AD76" s="47">
        <v>0</v>
      </c>
      <c r="AE76" s="43" t="s">
        <v>242</v>
      </c>
      <c r="AF76" s="43" t="s">
        <v>712</v>
      </c>
      <c r="AG76" s="43" t="s">
        <v>713</v>
      </c>
      <c r="AH76" s="43" t="s">
        <v>714</v>
      </c>
      <c r="AI76" s="43" t="s">
        <v>245</v>
      </c>
      <c r="AJ76" s="43" t="s">
        <v>380</v>
      </c>
      <c r="AK76" s="43" t="s">
        <v>380</v>
      </c>
      <c r="AL76" s="43" t="s">
        <v>378</v>
      </c>
      <c r="AM76" s="43" t="s">
        <v>726</v>
      </c>
      <c r="AN76" s="43" t="s">
        <v>727</v>
      </c>
      <c r="AO76" s="43" t="s">
        <v>718</v>
      </c>
      <c r="AP76" s="43" t="s">
        <v>719</v>
      </c>
      <c r="AQ76" s="43" t="s">
        <v>383</v>
      </c>
      <c r="AR76" s="43" t="s">
        <v>384</v>
      </c>
      <c r="AS76" s="98">
        <f t="shared" si="5"/>
        <v>1</v>
      </c>
    </row>
    <row r="77" spans="1:45" hidden="1" x14ac:dyDescent="0.25">
      <c r="A77" s="43" t="s">
        <v>369</v>
      </c>
      <c r="B77" s="43" t="s">
        <v>370</v>
      </c>
      <c r="C77" s="43" t="s">
        <v>371</v>
      </c>
      <c r="D77" s="43" t="s">
        <v>728</v>
      </c>
      <c r="E77" s="43" t="s">
        <v>373</v>
      </c>
      <c r="F77" s="43" t="s">
        <v>717</v>
      </c>
      <c r="G77" s="43" t="s">
        <v>709</v>
      </c>
      <c r="H77" s="43" t="s">
        <v>375</v>
      </c>
      <c r="I77" s="43" t="s">
        <v>729</v>
      </c>
      <c r="J77" s="43" t="s">
        <v>730</v>
      </c>
      <c r="K77" s="47">
        <v>60000000</v>
      </c>
      <c r="L77" s="47">
        <v>57000000</v>
      </c>
      <c r="M77" s="47">
        <v>57000000</v>
      </c>
      <c r="N77" s="47">
        <v>0</v>
      </c>
      <c r="O77" s="47">
        <v>0</v>
      </c>
      <c r="P77" s="47">
        <v>0</v>
      </c>
      <c r="Q77" s="47">
        <v>37000000</v>
      </c>
      <c r="R77" s="47">
        <v>37000000</v>
      </c>
      <c r="S77" s="47">
        <v>0</v>
      </c>
      <c r="T77" s="47">
        <v>37000000</v>
      </c>
      <c r="U77" s="47">
        <v>37000000</v>
      </c>
      <c r="V77" s="47">
        <v>20000000</v>
      </c>
      <c r="W77" s="47">
        <v>20000000</v>
      </c>
      <c r="X77" s="47">
        <v>20000000</v>
      </c>
      <c r="Y77" s="47">
        <v>20000000</v>
      </c>
      <c r="Z77" s="47">
        <v>0</v>
      </c>
      <c r="AA77" s="47">
        <v>0</v>
      </c>
      <c r="AB77" s="47">
        <v>0</v>
      </c>
      <c r="AC77" s="47">
        <v>-3000000</v>
      </c>
      <c r="AD77" s="47">
        <v>0</v>
      </c>
      <c r="AE77" s="43" t="s">
        <v>242</v>
      </c>
      <c r="AF77" s="43" t="s">
        <v>712</v>
      </c>
      <c r="AG77" s="43" t="s">
        <v>713</v>
      </c>
      <c r="AH77" s="43" t="s">
        <v>714</v>
      </c>
      <c r="AI77" s="43" t="s">
        <v>408</v>
      </c>
      <c r="AJ77" s="43" t="s">
        <v>380</v>
      </c>
      <c r="AK77" s="43" t="s">
        <v>380</v>
      </c>
      <c r="AL77" s="43" t="s">
        <v>378</v>
      </c>
      <c r="AM77" s="43" t="s">
        <v>731</v>
      </c>
      <c r="AN77" s="43" t="s">
        <v>732</v>
      </c>
      <c r="AO77" s="43" t="s">
        <v>718</v>
      </c>
      <c r="AP77" s="43" t="s">
        <v>719</v>
      </c>
      <c r="AQ77" s="43" t="s">
        <v>383</v>
      </c>
      <c r="AR77" s="43" t="s">
        <v>384</v>
      </c>
      <c r="AS77" s="98">
        <f t="shared" si="5"/>
        <v>0.64912280701754388</v>
      </c>
    </row>
    <row r="78" spans="1:45" hidden="1" x14ac:dyDescent="0.25">
      <c r="A78" s="43" t="s">
        <v>369</v>
      </c>
      <c r="B78" s="43" t="s">
        <v>370</v>
      </c>
      <c r="C78" s="43" t="s">
        <v>371</v>
      </c>
      <c r="D78" s="43" t="s">
        <v>733</v>
      </c>
      <c r="E78" s="43" t="s">
        <v>373</v>
      </c>
      <c r="F78" s="43" t="s">
        <v>717</v>
      </c>
      <c r="G78" s="43" t="s">
        <v>709</v>
      </c>
      <c r="H78" s="43" t="s">
        <v>375</v>
      </c>
      <c r="I78" s="43" t="s">
        <v>734</v>
      </c>
      <c r="J78" s="43" t="s">
        <v>735</v>
      </c>
      <c r="K78" s="47">
        <v>78055707</v>
      </c>
      <c r="L78" s="47">
        <v>70991745</v>
      </c>
      <c r="M78" s="47">
        <v>70991745</v>
      </c>
      <c r="N78" s="47">
        <v>0</v>
      </c>
      <c r="O78" s="47">
        <v>0</v>
      </c>
      <c r="P78" s="47">
        <v>0</v>
      </c>
      <c r="Q78" s="47">
        <v>63198617.369999997</v>
      </c>
      <c r="R78" s="47">
        <v>63198617.369999997</v>
      </c>
      <c r="S78" s="47">
        <v>0</v>
      </c>
      <c r="T78" s="47">
        <v>63198617.369999997</v>
      </c>
      <c r="U78" s="47">
        <v>63198617.369999997</v>
      </c>
      <c r="V78" s="47">
        <v>7793127.6299999999</v>
      </c>
      <c r="W78" s="47">
        <v>7793127.6299999999</v>
      </c>
      <c r="X78" s="47">
        <v>7793127.6299999999</v>
      </c>
      <c r="Y78" s="47">
        <v>7793127.6299999999</v>
      </c>
      <c r="Z78" s="47">
        <v>0</v>
      </c>
      <c r="AA78" s="47">
        <v>0</v>
      </c>
      <c r="AB78" s="47">
        <v>0</v>
      </c>
      <c r="AC78" s="47">
        <v>-7063962</v>
      </c>
      <c r="AD78" s="47">
        <v>0</v>
      </c>
      <c r="AE78" s="43" t="s">
        <v>242</v>
      </c>
      <c r="AF78" s="43" t="s">
        <v>712</v>
      </c>
      <c r="AG78" s="43" t="s">
        <v>713</v>
      </c>
      <c r="AH78" s="43" t="s">
        <v>736</v>
      </c>
      <c r="AI78" s="43" t="s">
        <v>425</v>
      </c>
      <c r="AJ78" s="43" t="s">
        <v>380</v>
      </c>
      <c r="AK78" s="43" t="s">
        <v>380</v>
      </c>
      <c r="AL78" s="43" t="s">
        <v>378</v>
      </c>
      <c r="AM78" s="43" t="s">
        <v>737</v>
      </c>
      <c r="AN78" s="43" t="s">
        <v>443</v>
      </c>
      <c r="AO78" s="43" t="s">
        <v>718</v>
      </c>
      <c r="AP78" s="43" t="s">
        <v>738</v>
      </c>
      <c r="AQ78" s="43" t="s">
        <v>383</v>
      </c>
      <c r="AR78" s="43" t="s">
        <v>384</v>
      </c>
      <c r="AS78" s="98">
        <f t="shared" si="5"/>
        <v>0.89022487572322662</v>
      </c>
    </row>
    <row r="79" spans="1:45" hidden="1" x14ac:dyDescent="0.25">
      <c r="A79" s="43" t="s">
        <v>369</v>
      </c>
      <c r="B79" s="43" t="s">
        <v>370</v>
      </c>
      <c r="C79" s="43" t="s">
        <v>371</v>
      </c>
      <c r="D79" s="43" t="s">
        <v>739</v>
      </c>
      <c r="E79" s="43" t="s">
        <v>373</v>
      </c>
      <c r="F79" s="43" t="s">
        <v>717</v>
      </c>
      <c r="G79" s="43" t="s">
        <v>709</v>
      </c>
      <c r="H79" s="43" t="s">
        <v>375</v>
      </c>
      <c r="I79" s="43" t="s">
        <v>740</v>
      </c>
      <c r="J79" s="43" t="s">
        <v>741</v>
      </c>
      <c r="K79" s="47">
        <v>13839664</v>
      </c>
      <c r="L79" s="47">
        <v>12587189</v>
      </c>
      <c r="M79" s="47">
        <v>12587189</v>
      </c>
      <c r="N79" s="47">
        <v>0</v>
      </c>
      <c r="O79" s="47">
        <v>0</v>
      </c>
      <c r="P79" s="47">
        <v>0</v>
      </c>
      <c r="Q79" s="47">
        <v>12532300.359999999</v>
      </c>
      <c r="R79" s="47">
        <v>12532300.359999999</v>
      </c>
      <c r="S79" s="47">
        <v>0</v>
      </c>
      <c r="T79" s="47">
        <v>12532300.359999999</v>
      </c>
      <c r="U79" s="47">
        <v>12532300.359999999</v>
      </c>
      <c r="V79" s="47">
        <v>54888.639999999999</v>
      </c>
      <c r="W79" s="47">
        <v>54888.639999999999</v>
      </c>
      <c r="X79" s="47">
        <v>54888.639999999999</v>
      </c>
      <c r="Y79" s="47">
        <v>54888.639999999999</v>
      </c>
      <c r="Z79" s="47">
        <v>0</v>
      </c>
      <c r="AA79" s="47">
        <v>0</v>
      </c>
      <c r="AB79" s="47">
        <v>0</v>
      </c>
      <c r="AC79" s="47">
        <v>-1252475</v>
      </c>
      <c r="AD79" s="47">
        <v>0</v>
      </c>
      <c r="AE79" s="43" t="s">
        <v>242</v>
      </c>
      <c r="AF79" s="43" t="s">
        <v>712</v>
      </c>
      <c r="AG79" s="43" t="s">
        <v>713</v>
      </c>
      <c r="AH79" s="43" t="s">
        <v>736</v>
      </c>
      <c r="AI79" s="43" t="s">
        <v>237</v>
      </c>
      <c r="AJ79" s="43" t="s">
        <v>380</v>
      </c>
      <c r="AK79" s="43" t="s">
        <v>380</v>
      </c>
      <c r="AL79" s="43" t="s">
        <v>378</v>
      </c>
      <c r="AM79" s="43" t="s">
        <v>742</v>
      </c>
      <c r="AN79" s="43" t="s">
        <v>427</v>
      </c>
      <c r="AO79" s="43" t="s">
        <v>718</v>
      </c>
      <c r="AP79" s="43" t="s">
        <v>738</v>
      </c>
      <c r="AQ79" s="43" t="s">
        <v>383</v>
      </c>
      <c r="AR79" s="43" t="s">
        <v>384</v>
      </c>
      <c r="AS79" s="98">
        <f t="shared" si="5"/>
        <v>0.99563932503118846</v>
      </c>
    </row>
    <row r="80" spans="1:45" hidden="1" x14ac:dyDescent="0.25">
      <c r="A80" s="43" t="s">
        <v>369</v>
      </c>
      <c r="B80" s="43" t="s">
        <v>370</v>
      </c>
      <c r="C80" s="43" t="s">
        <v>371</v>
      </c>
      <c r="D80" s="43" t="s">
        <v>743</v>
      </c>
      <c r="E80" s="43" t="s">
        <v>373</v>
      </c>
      <c r="F80" s="43" t="s">
        <v>717</v>
      </c>
      <c r="G80" s="43" t="s">
        <v>709</v>
      </c>
      <c r="H80" s="43" t="s">
        <v>375</v>
      </c>
      <c r="I80" s="43" t="s">
        <v>744</v>
      </c>
      <c r="J80" s="43" t="s">
        <v>745</v>
      </c>
      <c r="K80" s="47">
        <v>1364642973</v>
      </c>
      <c r="L80" s="47">
        <v>1245234124</v>
      </c>
      <c r="M80" s="47">
        <v>1245234124</v>
      </c>
      <c r="N80" s="47">
        <v>0</v>
      </c>
      <c r="O80" s="47">
        <v>0</v>
      </c>
      <c r="P80" s="47">
        <v>0</v>
      </c>
      <c r="Q80" s="47">
        <v>762360004.79999995</v>
      </c>
      <c r="R80" s="47">
        <v>762360004.79999995</v>
      </c>
      <c r="S80" s="47">
        <v>0</v>
      </c>
      <c r="T80" s="47">
        <v>762360004.79999995</v>
      </c>
      <c r="U80" s="47">
        <v>762360004.79999995</v>
      </c>
      <c r="V80" s="47">
        <v>482874119.19999999</v>
      </c>
      <c r="W80" s="47">
        <v>482874119.19999999</v>
      </c>
      <c r="X80" s="47">
        <v>482874119.19999999</v>
      </c>
      <c r="Y80" s="47">
        <v>482874119.19999999</v>
      </c>
      <c r="Z80" s="47">
        <v>0</v>
      </c>
      <c r="AA80" s="47">
        <v>0</v>
      </c>
      <c r="AB80" s="47">
        <v>0</v>
      </c>
      <c r="AC80" s="47">
        <v>-119408849</v>
      </c>
      <c r="AD80" s="47">
        <v>0</v>
      </c>
      <c r="AE80" s="43" t="s">
        <v>242</v>
      </c>
      <c r="AF80" s="43" t="s">
        <v>712</v>
      </c>
      <c r="AG80" s="43" t="s">
        <v>713</v>
      </c>
      <c r="AH80" s="43" t="s">
        <v>736</v>
      </c>
      <c r="AI80" s="43" t="s">
        <v>238</v>
      </c>
      <c r="AJ80" s="43" t="s">
        <v>380</v>
      </c>
      <c r="AK80" s="43" t="s">
        <v>380</v>
      </c>
      <c r="AL80" s="43" t="s">
        <v>378</v>
      </c>
      <c r="AM80" s="43" t="s">
        <v>746</v>
      </c>
      <c r="AN80" s="43" t="s">
        <v>747</v>
      </c>
      <c r="AO80" s="43" t="s">
        <v>718</v>
      </c>
      <c r="AP80" s="43" t="s">
        <v>738</v>
      </c>
      <c r="AQ80" s="43" t="s">
        <v>383</v>
      </c>
      <c r="AR80" s="43" t="s">
        <v>384</v>
      </c>
      <c r="AS80" s="98">
        <f t="shared" si="5"/>
        <v>0.61222222400323489</v>
      </c>
    </row>
    <row r="81" spans="1:45" hidden="1" x14ac:dyDescent="0.25">
      <c r="A81" s="43" t="s">
        <v>369</v>
      </c>
      <c r="B81" s="43" t="s">
        <v>370</v>
      </c>
      <c r="C81" s="43" t="s">
        <v>371</v>
      </c>
      <c r="D81" s="43" t="s">
        <v>748</v>
      </c>
      <c r="E81" s="43" t="s">
        <v>373</v>
      </c>
      <c r="F81" s="43" t="s">
        <v>717</v>
      </c>
      <c r="G81" s="43" t="s">
        <v>709</v>
      </c>
      <c r="H81" s="43" t="s">
        <v>749</v>
      </c>
      <c r="I81" s="43" t="s">
        <v>750</v>
      </c>
      <c r="J81" s="43" t="s">
        <v>751</v>
      </c>
      <c r="K81" s="47">
        <v>16200000</v>
      </c>
      <c r="L81" s="47">
        <v>14985000</v>
      </c>
      <c r="M81" s="47">
        <v>14985000</v>
      </c>
      <c r="N81" s="47">
        <v>0</v>
      </c>
      <c r="O81" s="47">
        <v>0</v>
      </c>
      <c r="P81" s="47">
        <v>0</v>
      </c>
      <c r="Q81" s="47">
        <v>14985000</v>
      </c>
      <c r="R81" s="47">
        <v>14985000</v>
      </c>
      <c r="S81" s="47">
        <v>0</v>
      </c>
      <c r="T81" s="47">
        <v>14985000</v>
      </c>
      <c r="U81" s="47">
        <v>14985000</v>
      </c>
      <c r="V81" s="47">
        <v>0</v>
      </c>
      <c r="W81" s="47">
        <v>0</v>
      </c>
      <c r="X81" s="47">
        <v>0</v>
      </c>
      <c r="Y81" s="47">
        <v>0</v>
      </c>
      <c r="Z81" s="47">
        <v>0</v>
      </c>
      <c r="AA81" s="47">
        <v>0</v>
      </c>
      <c r="AB81" s="47">
        <v>0</v>
      </c>
      <c r="AC81" s="47">
        <v>-1215000</v>
      </c>
      <c r="AD81" s="47">
        <v>0</v>
      </c>
      <c r="AE81" s="43" t="s">
        <v>242</v>
      </c>
      <c r="AF81" s="43" t="s">
        <v>712</v>
      </c>
      <c r="AG81" s="43" t="s">
        <v>713</v>
      </c>
      <c r="AH81" s="43" t="s">
        <v>736</v>
      </c>
      <c r="AI81" s="43" t="s">
        <v>244</v>
      </c>
      <c r="AJ81" s="43" t="s">
        <v>380</v>
      </c>
      <c r="AK81" s="43" t="s">
        <v>380</v>
      </c>
      <c r="AL81" s="43" t="s">
        <v>378</v>
      </c>
      <c r="AM81" s="43" t="s">
        <v>752</v>
      </c>
      <c r="AN81" s="43" t="s">
        <v>753</v>
      </c>
      <c r="AO81" s="43" t="s">
        <v>718</v>
      </c>
      <c r="AP81" s="43" t="s">
        <v>738</v>
      </c>
      <c r="AQ81" s="43" t="s">
        <v>383</v>
      </c>
      <c r="AR81" s="43" t="s">
        <v>384</v>
      </c>
      <c r="AS81" s="98">
        <f t="shared" si="5"/>
        <v>1</v>
      </c>
    </row>
    <row r="82" spans="1:45" hidden="1" x14ac:dyDescent="0.25">
      <c r="A82" s="43" t="s">
        <v>369</v>
      </c>
      <c r="B82" s="43" t="s">
        <v>370</v>
      </c>
      <c r="C82" s="43" t="s">
        <v>371</v>
      </c>
      <c r="D82" s="43" t="s">
        <v>754</v>
      </c>
      <c r="E82" s="43" t="s">
        <v>373</v>
      </c>
      <c r="F82" s="43" t="s">
        <v>717</v>
      </c>
      <c r="G82" s="43" t="s">
        <v>709</v>
      </c>
      <c r="H82" s="43" t="s">
        <v>755</v>
      </c>
      <c r="I82" s="43" t="s">
        <v>756</v>
      </c>
      <c r="J82" s="43" t="s">
        <v>757</v>
      </c>
      <c r="K82" s="47">
        <v>2300000000</v>
      </c>
      <c r="L82" s="47">
        <v>2157497500</v>
      </c>
      <c r="M82" s="47">
        <v>2157497500</v>
      </c>
      <c r="N82" s="47">
        <v>0</v>
      </c>
      <c r="O82" s="47">
        <v>0</v>
      </c>
      <c r="P82" s="47">
        <v>0</v>
      </c>
      <c r="Q82" s="47">
        <v>2157497500</v>
      </c>
      <c r="R82" s="47">
        <v>2157497500</v>
      </c>
      <c r="S82" s="47">
        <v>0</v>
      </c>
      <c r="T82" s="47">
        <v>2157497500</v>
      </c>
      <c r="U82" s="47">
        <v>2157497500</v>
      </c>
      <c r="V82" s="47">
        <v>0</v>
      </c>
      <c r="W82" s="47">
        <v>0</v>
      </c>
      <c r="X82" s="47">
        <v>0</v>
      </c>
      <c r="Y82" s="47">
        <v>0</v>
      </c>
      <c r="Z82" s="47">
        <v>0</v>
      </c>
      <c r="AA82" s="47">
        <v>0</v>
      </c>
      <c r="AB82" s="47">
        <v>0</v>
      </c>
      <c r="AC82" s="47">
        <v>-142502500</v>
      </c>
      <c r="AD82" s="47">
        <v>0</v>
      </c>
      <c r="AE82" s="43" t="s">
        <v>242</v>
      </c>
      <c r="AF82" s="43" t="s">
        <v>712</v>
      </c>
      <c r="AG82" s="43" t="s">
        <v>713</v>
      </c>
      <c r="AH82" s="43" t="s">
        <v>736</v>
      </c>
      <c r="AI82" s="43" t="s">
        <v>758</v>
      </c>
      <c r="AJ82" s="43" t="s">
        <v>380</v>
      </c>
      <c r="AK82" s="43" t="s">
        <v>380</v>
      </c>
      <c r="AL82" s="43" t="s">
        <v>378</v>
      </c>
      <c r="AM82" s="43" t="s">
        <v>759</v>
      </c>
      <c r="AN82" s="43" t="s">
        <v>760</v>
      </c>
      <c r="AO82" s="43" t="s">
        <v>718</v>
      </c>
      <c r="AP82" s="43" t="s">
        <v>738</v>
      </c>
      <c r="AQ82" s="43" t="s">
        <v>383</v>
      </c>
      <c r="AR82" s="43" t="s">
        <v>384</v>
      </c>
      <c r="AS82" s="98">
        <f t="shared" si="5"/>
        <v>1</v>
      </c>
    </row>
    <row r="83" spans="1:45" hidden="1" x14ac:dyDescent="0.25">
      <c r="A83" s="43" t="s">
        <v>369</v>
      </c>
      <c r="B83" s="43" t="s">
        <v>370</v>
      </c>
      <c r="C83" s="43" t="s">
        <v>371</v>
      </c>
      <c r="D83" s="43" t="s">
        <v>761</v>
      </c>
      <c r="E83" s="43" t="s">
        <v>373</v>
      </c>
      <c r="F83" s="43" t="s">
        <v>717</v>
      </c>
      <c r="G83" s="43" t="s">
        <v>709</v>
      </c>
      <c r="H83" s="43" t="s">
        <v>375</v>
      </c>
      <c r="I83" s="43" t="s">
        <v>762</v>
      </c>
      <c r="J83" s="43" t="s">
        <v>763</v>
      </c>
      <c r="K83" s="47">
        <v>3913000000</v>
      </c>
      <c r="L83" s="47">
        <v>3581262500</v>
      </c>
      <c r="M83" s="47">
        <v>3581262500</v>
      </c>
      <c r="N83" s="47">
        <v>0</v>
      </c>
      <c r="O83" s="47">
        <v>0</v>
      </c>
      <c r="P83" s="47">
        <v>0</v>
      </c>
      <c r="Q83" s="47">
        <v>3230089035.5500002</v>
      </c>
      <c r="R83" s="47">
        <v>3230089035.5500002</v>
      </c>
      <c r="S83" s="47">
        <v>0</v>
      </c>
      <c r="T83" s="47">
        <v>3230089035.5500002</v>
      </c>
      <c r="U83" s="47">
        <v>3230089035.5500002</v>
      </c>
      <c r="V83" s="47">
        <v>351173464.44999999</v>
      </c>
      <c r="W83" s="47">
        <v>351173464.44999999</v>
      </c>
      <c r="X83" s="47">
        <v>351173464.44999999</v>
      </c>
      <c r="Y83" s="47">
        <v>351173464.44999999</v>
      </c>
      <c r="Z83" s="47">
        <v>0</v>
      </c>
      <c r="AA83" s="47">
        <v>0</v>
      </c>
      <c r="AB83" s="47">
        <v>0</v>
      </c>
      <c r="AC83" s="47">
        <v>-331737500</v>
      </c>
      <c r="AD83" s="47">
        <v>0</v>
      </c>
      <c r="AE83" s="43" t="s">
        <v>242</v>
      </c>
      <c r="AF83" s="43" t="s">
        <v>712</v>
      </c>
      <c r="AG83" s="43" t="s">
        <v>713</v>
      </c>
      <c r="AH83" s="43" t="s">
        <v>736</v>
      </c>
      <c r="AI83" s="43" t="s">
        <v>764</v>
      </c>
      <c r="AJ83" s="43" t="s">
        <v>380</v>
      </c>
      <c r="AK83" s="43" t="s">
        <v>380</v>
      </c>
      <c r="AL83" s="43" t="s">
        <v>378</v>
      </c>
      <c r="AM83" s="43" t="s">
        <v>765</v>
      </c>
      <c r="AN83" s="43" t="s">
        <v>766</v>
      </c>
      <c r="AO83" s="43" t="s">
        <v>718</v>
      </c>
      <c r="AP83" s="43" t="s">
        <v>738</v>
      </c>
      <c r="AQ83" s="43" t="s">
        <v>383</v>
      </c>
      <c r="AR83" s="43" t="s">
        <v>384</v>
      </c>
      <c r="AS83" s="98">
        <f t="shared" si="5"/>
        <v>0.90194143421488937</v>
      </c>
    </row>
    <row r="84" spans="1:45" hidden="1" x14ac:dyDescent="0.25">
      <c r="A84" s="43" t="s">
        <v>369</v>
      </c>
      <c r="B84" s="43" t="s">
        <v>370</v>
      </c>
      <c r="C84" s="43" t="s">
        <v>371</v>
      </c>
      <c r="D84" s="43" t="s">
        <v>767</v>
      </c>
      <c r="E84" s="43" t="s">
        <v>373</v>
      </c>
      <c r="F84" s="43" t="s">
        <v>717</v>
      </c>
      <c r="G84" s="43" t="s">
        <v>709</v>
      </c>
      <c r="H84" s="43" t="s">
        <v>375</v>
      </c>
      <c r="I84" s="43" t="s">
        <v>768</v>
      </c>
      <c r="J84" s="43" t="s">
        <v>769</v>
      </c>
      <c r="K84" s="47">
        <v>300000000</v>
      </c>
      <c r="L84" s="47">
        <v>291964285</v>
      </c>
      <c r="M84" s="47">
        <v>291964285</v>
      </c>
      <c r="N84" s="47">
        <v>0</v>
      </c>
      <c r="O84" s="47">
        <v>0</v>
      </c>
      <c r="P84" s="47">
        <v>0</v>
      </c>
      <c r="Q84" s="47">
        <v>291964284.99000001</v>
      </c>
      <c r="R84" s="47">
        <v>291964284.99000001</v>
      </c>
      <c r="S84" s="47">
        <v>0</v>
      </c>
      <c r="T84" s="47">
        <v>291964284.99000001</v>
      </c>
      <c r="U84" s="47">
        <v>291964284.99000001</v>
      </c>
      <c r="V84" s="47">
        <v>0.01</v>
      </c>
      <c r="W84" s="47">
        <v>0.01</v>
      </c>
      <c r="X84" s="47">
        <v>0.01</v>
      </c>
      <c r="Y84" s="47">
        <v>0.01</v>
      </c>
      <c r="Z84" s="47">
        <v>0</v>
      </c>
      <c r="AA84" s="47">
        <v>0</v>
      </c>
      <c r="AB84" s="47">
        <v>0</v>
      </c>
      <c r="AC84" s="47">
        <v>-8035715</v>
      </c>
      <c r="AD84" s="47">
        <v>0</v>
      </c>
      <c r="AE84" s="43" t="s">
        <v>242</v>
      </c>
      <c r="AF84" s="43" t="s">
        <v>712</v>
      </c>
      <c r="AG84" s="43" t="s">
        <v>713</v>
      </c>
      <c r="AH84" s="43" t="s">
        <v>736</v>
      </c>
      <c r="AI84" s="43" t="s">
        <v>770</v>
      </c>
      <c r="AJ84" s="43" t="s">
        <v>380</v>
      </c>
      <c r="AK84" s="43" t="s">
        <v>380</v>
      </c>
      <c r="AL84" s="43" t="s">
        <v>378</v>
      </c>
      <c r="AM84" s="43" t="s">
        <v>771</v>
      </c>
      <c r="AN84" s="43" t="s">
        <v>772</v>
      </c>
      <c r="AO84" s="43" t="s">
        <v>718</v>
      </c>
      <c r="AP84" s="43" t="s">
        <v>738</v>
      </c>
      <c r="AQ84" s="43" t="s">
        <v>383</v>
      </c>
      <c r="AR84" s="43" t="s">
        <v>384</v>
      </c>
      <c r="AS84" s="98">
        <f t="shared" si="5"/>
        <v>0.99999999996574929</v>
      </c>
    </row>
    <row r="85" spans="1:45" hidden="1" x14ac:dyDescent="0.25">
      <c r="A85" s="43" t="s">
        <v>369</v>
      </c>
      <c r="B85" s="43" t="s">
        <v>370</v>
      </c>
      <c r="C85" s="43" t="s">
        <v>371</v>
      </c>
      <c r="D85" s="43" t="s">
        <v>773</v>
      </c>
      <c r="E85" s="43" t="s">
        <v>373</v>
      </c>
      <c r="F85" s="43" t="s">
        <v>717</v>
      </c>
      <c r="G85" s="43" t="s">
        <v>774</v>
      </c>
      <c r="H85" s="43" t="s">
        <v>375</v>
      </c>
      <c r="I85" s="43" t="s">
        <v>775</v>
      </c>
      <c r="J85" s="43" t="s">
        <v>775</v>
      </c>
      <c r="K85" s="47">
        <v>299891286</v>
      </c>
      <c r="L85" s="47">
        <v>299891286</v>
      </c>
      <c r="M85" s="47">
        <v>299891286</v>
      </c>
      <c r="N85" s="47">
        <v>0</v>
      </c>
      <c r="O85" s="47">
        <v>26727059.149999999</v>
      </c>
      <c r="P85" s="47">
        <v>0</v>
      </c>
      <c r="Q85" s="47">
        <v>273164226.50999999</v>
      </c>
      <c r="R85" s="47">
        <v>273164226.50999999</v>
      </c>
      <c r="S85" s="47">
        <v>0</v>
      </c>
      <c r="T85" s="47">
        <v>299891285.66000003</v>
      </c>
      <c r="U85" s="47">
        <v>299891285.66000003</v>
      </c>
      <c r="V85" s="47">
        <v>0.34</v>
      </c>
      <c r="W85" s="47">
        <v>0.34</v>
      </c>
      <c r="X85" s="47">
        <v>0.34</v>
      </c>
      <c r="Y85" s="47">
        <v>0.34</v>
      </c>
      <c r="Z85" s="47">
        <v>0</v>
      </c>
      <c r="AA85" s="47">
        <v>0</v>
      </c>
      <c r="AB85" s="47">
        <v>0</v>
      </c>
      <c r="AC85" s="47">
        <v>0</v>
      </c>
      <c r="AD85" s="47">
        <v>0</v>
      </c>
      <c r="AE85" s="43" t="s">
        <v>242</v>
      </c>
      <c r="AF85" s="43" t="s">
        <v>712</v>
      </c>
      <c r="AG85" s="43" t="s">
        <v>776</v>
      </c>
      <c r="AH85" s="43" t="s">
        <v>777</v>
      </c>
      <c r="AI85" s="43" t="s">
        <v>380</v>
      </c>
      <c r="AJ85" s="43" t="s">
        <v>380</v>
      </c>
      <c r="AK85" s="43" t="s">
        <v>380</v>
      </c>
      <c r="AL85" s="43" t="s">
        <v>378</v>
      </c>
      <c r="AM85" s="43" t="s">
        <v>380</v>
      </c>
      <c r="AN85" s="43" t="s">
        <v>380</v>
      </c>
      <c r="AO85" s="43" t="s">
        <v>778</v>
      </c>
      <c r="AP85" s="43" t="s">
        <v>775</v>
      </c>
      <c r="AQ85" s="43" t="s">
        <v>383</v>
      </c>
      <c r="AR85" s="43" t="s">
        <v>384</v>
      </c>
      <c r="AS85" s="98">
        <f t="shared" si="5"/>
        <v>0.91087750549043955</v>
      </c>
    </row>
    <row r="86" spans="1:45" hidden="1" x14ac:dyDescent="0.25">
      <c r="A86" s="43" t="s">
        <v>369</v>
      </c>
      <c r="B86" s="43" t="s">
        <v>370</v>
      </c>
      <c r="C86" s="43" t="s">
        <v>371</v>
      </c>
      <c r="D86" s="43" t="s">
        <v>779</v>
      </c>
      <c r="E86" s="43" t="s">
        <v>373</v>
      </c>
      <c r="F86" s="43" t="s">
        <v>717</v>
      </c>
      <c r="G86" s="43" t="s">
        <v>774</v>
      </c>
      <c r="H86" s="43" t="s">
        <v>375</v>
      </c>
      <c r="I86" s="43" t="s">
        <v>780</v>
      </c>
      <c r="J86" s="43" t="s">
        <v>780</v>
      </c>
      <c r="K86" s="47">
        <v>21000000</v>
      </c>
      <c r="L86" s="47">
        <v>21000000</v>
      </c>
      <c r="M86" s="47">
        <v>21000000</v>
      </c>
      <c r="N86" s="47">
        <v>0</v>
      </c>
      <c r="O86" s="47">
        <v>0</v>
      </c>
      <c r="P86" s="47">
        <v>0</v>
      </c>
      <c r="Q86" s="47">
        <v>20856032</v>
      </c>
      <c r="R86" s="47">
        <v>20856032</v>
      </c>
      <c r="S86" s="47">
        <v>0</v>
      </c>
      <c r="T86" s="47">
        <v>20856032</v>
      </c>
      <c r="U86" s="47">
        <v>20856032</v>
      </c>
      <c r="V86" s="47">
        <v>143968</v>
      </c>
      <c r="W86" s="47">
        <v>143968</v>
      </c>
      <c r="X86" s="47">
        <v>143968</v>
      </c>
      <c r="Y86" s="47">
        <v>143968</v>
      </c>
      <c r="Z86" s="47">
        <v>0</v>
      </c>
      <c r="AA86" s="47">
        <v>0</v>
      </c>
      <c r="AB86" s="47">
        <v>0</v>
      </c>
      <c r="AC86" s="47">
        <v>0</v>
      </c>
      <c r="AD86" s="47">
        <v>0</v>
      </c>
      <c r="AE86" s="43" t="s">
        <v>242</v>
      </c>
      <c r="AF86" s="43" t="s">
        <v>712</v>
      </c>
      <c r="AG86" s="43" t="s">
        <v>776</v>
      </c>
      <c r="AH86" s="43" t="s">
        <v>781</v>
      </c>
      <c r="AI86" s="43" t="s">
        <v>380</v>
      </c>
      <c r="AJ86" s="43" t="s">
        <v>380</v>
      </c>
      <c r="AK86" s="43" t="s">
        <v>380</v>
      </c>
      <c r="AL86" s="43" t="s">
        <v>378</v>
      </c>
      <c r="AM86" s="43" t="s">
        <v>380</v>
      </c>
      <c r="AN86" s="43" t="s">
        <v>380</v>
      </c>
      <c r="AO86" s="43" t="s">
        <v>778</v>
      </c>
      <c r="AP86" s="43" t="s">
        <v>780</v>
      </c>
      <c r="AQ86" s="43" t="s">
        <v>383</v>
      </c>
      <c r="AR86" s="43" t="s">
        <v>384</v>
      </c>
      <c r="AS86" s="98">
        <f t="shared" si="5"/>
        <v>0.993144380952381</v>
      </c>
    </row>
    <row r="87" spans="1:45" hidden="1" x14ac:dyDescent="0.25">
      <c r="A87" s="43" t="s">
        <v>369</v>
      </c>
      <c r="B87" s="43" t="s">
        <v>370</v>
      </c>
      <c r="C87" s="43" t="s">
        <v>371</v>
      </c>
      <c r="D87" s="43" t="s">
        <v>782</v>
      </c>
      <c r="E87" s="43" t="s">
        <v>373</v>
      </c>
      <c r="F87" s="43" t="s">
        <v>717</v>
      </c>
      <c r="G87" s="43" t="s">
        <v>774</v>
      </c>
      <c r="H87" s="43" t="s">
        <v>375</v>
      </c>
      <c r="I87" s="43" t="s">
        <v>783</v>
      </c>
      <c r="J87" s="43" t="s">
        <v>783</v>
      </c>
      <c r="K87" s="47">
        <v>50000000</v>
      </c>
      <c r="L87" s="47">
        <v>50000000</v>
      </c>
      <c r="M87" s="47">
        <v>50000000</v>
      </c>
      <c r="N87" s="47">
        <v>0</v>
      </c>
      <c r="O87" s="47">
        <v>7926052.5800000001</v>
      </c>
      <c r="P87" s="47">
        <v>0</v>
      </c>
      <c r="Q87" s="47">
        <v>39073947.420000002</v>
      </c>
      <c r="R87" s="47">
        <v>39073947.420000002</v>
      </c>
      <c r="S87" s="47">
        <v>0</v>
      </c>
      <c r="T87" s="47">
        <v>47000000</v>
      </c>
      <c r="U87" s="47">
        <v>47000000</v>
      </c>
      <c r="V87" s="47">
        <v>3000000</v>
      </c>
      <c r="W87" s="47">
        <v>3000000</v>
      </c>
      <c r="X87" s="47">
        <v>0</v>
      </c>
      <c r="Y87" s="47">
        <v>0</v>
      </c>
      <c r="Z87" s="47">
        <v>3000000</v>
      </c>
      <c r="AA87" s="47">
        <v>0</v>
      </c>
      <c r="AB87" s="47">
        <v>0</v>
      </c>
      <c r="AC87" s="47">
        <v>0</v>
      </c>
      <c r="AD87" s="47">
        <v>0</v>
      </c>
      <c r="AE87" s="43" t="s">
        <v>242</v>
      </c>
      <c r="AF87" s="43" t="s">
        <v>712</v>
      </c>
      <c r="AG87" s="43" t="s">
        <v>784</v>
      </c>
      <c r="AH87" s="43" t="s">
        <v>785</v>
      </c>
      <c r="AI87" s="43" t="s">
        <v>380</v>
      </c>
      <c r="AJ87" s="43" t="s">
        <v>380</v>
      </c>
      <c r="AK87" s="43" t="s">
        <v>380</v>
      </c>
      <c r="AL87" s="43" t="s">
        <v>378</v>
      </c>
      <c r="AM87" s="43" t="s">
        <v>380</v>
      </c>
      <c r="AN87" s="43" t="s">
        <v>380</v>
      </c>
      <c r="AO87" s="43" t="s">
        <v>786</v>
      </c>
      <c r="AP87" s="43" t="s">
        <v>783</v>
      </c>
      <c r="AQ87" s="43" t="s">
        <v>383</v>
      </c>
      <c r="AR87" s="43" t="s">
        <v>384</v>
      </c>
      <c r="AS87" s="98">
        <f t="shared" si="5"/>
        <v>0.78147894839999998</v>
      </c>
    </row>
    <row r="88" spans="1:45" hidden="1" x14ac:dyDescent="0.25">
      <c r="A88" s="43" t="s">
        <v>369</v>
      </c>
      <c r="B88" s="43" t="s">
        <v>370</v>
      </c>
      <c r="C88" s="43" t="s">
        <v>371</v>
      </c>
      <c r="D88" s="43" t="s">
        <v>787</v>
      </c>
      <c r="E88" s="43" t="s">
        <v>373</v>
      </c>
      <c r="F88" s="43" t="s">
        <v>717</v>
      </c>
      <c r="G88" s="43" t="s">
        <v>788</v>
      </c>
      <c r="H88" s="43" t="s">
        <v>375</v>
      </c>
      <c r="I88" s="43" t="s">
        <v>789</v>
      </c>
      <c r="J88" s="43" t="s">
        <v>790</v>
      </c>
      <c r="K88" s="47">
        <v>91903211</v>
      </c>
      <c r="L88" s="47">
        <v>91903211</v>
      </c>
      <c r="M88" s="47">
        <v>91903211</v>
      </c>
      <c r="N88" s="47">
        <v>0</v>
      </c>
      <c r="O88" s="47">
        <v>0</v>
      </c>
      <c r="P88" s="47">
        <v>0</v>
      </c>
      <c r="Q88" s="47">
        <v>91903211</v>
      </c>
      <c r="R88" s="47">
        <v>91903211</v>
      </c>
      <c r="S88" s="47">
        <v>0</v>
      </c>
      <c r="T88" s="47">
        <v>91903211</v>
      </c>
      <c r="U88" s="47">
        <v>91903211</v>
      </c>
      <c r="V88" s="47">
        <v>0</v>
      </c>
      <c r="W88" s="47">
        <v>0</v>
      </c>
      <c r="X88" s="47">
        <v>0</v>
      </c>
      <c r="Y88" s="47">
        <v>0</v>
      </c>
      <c r="Z88" s="47">
        <v>0</v>
      </c>
      <c r="AA88" s="47">
        <v>0</v>
      </c>
      <c r="AB88" s="47">
        <v>0</v>
      </c>
      <c r="AC88" s="47">
        <v>0</v>
      </c>
      <c r="AD88" s="47">
        <v>0</v>
      </c>
      <c r="AE88" s="43" t="s">
        <v>242</v>
      </c>
      <c r="AF88" s="43" t="s">
        <v>712</v>
      </c>
      <c r="AG88" s="43" t="s">
        <v>791</v>
      </c>
      <c r="AH88" s="43" t="s">
        <v>792</v>
      </c>
      <c r="AI88" s="43" t="s">
        <v>793</v>
      </c>
      <c r="AJ88" s="43" t="s">
        <v>380</v>
      </c>
      <c r="AK88" s="43" t="s">
        <v>380</v>
      </c>
      <c r="AL88" s="43" t="s">
        <v>378</v>
      </c>
      <c r="AM88" s="43" t="s">
        <v>794</v>
      </c>
      <c r="AN88" s="43" t="s">
        <v>795</v>
      </c>
      <c r="AO88" s="43" t="s">
        <v>796</v>
      </c>
      <c r="AP88" s="43" t="s">
        <v>797</v>
      </c>
      <c r="AQ88" s="43" t="s">
        <v>383</v>
      </c>
      <c r="AR88" s="43" t="s">
        <v>384</v>
      </c>
      <c r="AS88" s="98">
        <f t="shared" si="5"/>
        <v>1</v>
      </c>
    </row>
    <row r="89" spans="1:45" hidden="1" x14ac:dyDescent="0.25">
      <c r="A89" s="43" t="s">
        <v>369</v>
      </c>
      <c r="B89" s="43" t="s">
        <v>370</v>
      </c>
      <c r="C89" s="43" t="s">
        <v>371</v>
      </c>
      <c r="D89" s="43" t="s">
        <v>798</v>
      </c>
      <c r="E89" s="43" t="s">
        <v>373</v>
      </c>
      <c r="F89" s="43" t="s">
        <v>717</v>
      </c>
      <c r="G89" s="43" t="s">
        <v>788</v>
      </c>
      <c r="H89" s="43" t="s">
        <v>749</v>
      </c>
      <c r="I89" s="43" t="s">
        <v>799</v>
      </c>
      <c r="J89" s="43" t="s">
        <v>800</v>
      </c>
      <c r="K89" s="47">
        <v>30550000</v>
      </c>
      <c r="L89" s="47">
        <v>30550000</v>
      </c>
      <c r="M89" s="47">
        <v>30550000</v>
      </c>
      <c r="N89" s="47">
        <v>0</v>
      </c>
      <c r="O89" s="47">
        <v>0</v>
      </c>
      <c r="P89" s="47">
        <v>0</v>
      </c>
      <c r="Q89" s="47">
        <v>30550000</v>
      </c>
      <c r="R89" s="47">
        <v>30550000</v>
      </c>
      <c r="S89" s="47">
        <v>0</v>
      </c>
      <c r="T89" s="47">
        <v>30550000</v>
      </c>
      <c r="U89" s="47">
        <v>30550000</v>
      </c>
      <c r="V89" s="47">
        <v>0</v>
      </c>
      <c r="W89" s="47">
        <v>0</v>
      </c>
      <c r="X89" s="47">
        <v>0</v>
      </c>
      <c r="Y89" s="47">
        <v>0</v>
      </c>
      <c r="Z89" s="47">
        <v>0</v>
      </c>
      <c r="AA89" s="47">
        <v>0</v>
      </c>
      <c r="AB89" s="47">
        <v>0</v>
      </c>
      <c r="AC89" s="47">
        <v>0</v>
      </c>
      <c r="AD89" s="47">
        <v>0</v>
      </c>
      <c r="AE89" s="43" t="s">
        <v>242</v>
      </c>
      <c r="AF89" s="43" t="s">
        <v>712</v>
      </c>
      <c r="AG89" s="43" t="s">
        <v>791</v>
      </c>
      <c r="AH89" s="43" t="s">
        <v>792</v>
      </c>
      <c r="AI89" s="43" t="s">
        <v>801</v>
      </c>
      <c r="AJ89" s="43" t="s">
        <v>380</v>
      </c>
      <c r="AK89" s="43" t="s">
        <v>380</v>
      </c>
      <c r="AL89" s="43" t="s">
        <v>378</v>
      </c>
      <c r="AM89" s="43" t="s">
        <v>802</v>
      </c>
      <c r="AN89" s="43" t="s">
        <v>803</v>
      </c>
      <c r="AO89" s="43" t="s">
        <v>796</v>
      </c>
      <c r="AP89" s="43" t="s">
        <v>797</v>
      </c>
      <c r="AQ89" s="43" t="s">
        <v>383</v>
      </c>
      <c r="AR89" s="43" t="s">
        <v>384</v>
      </c>
      <c r="AS89" s="98">
        <f t="shared" si="5"/>
        <v>1</v>
      </c>
    </row>
    <row r="90" spans="1:45" hidden="1" x14ac:dyDescent="0.25">
      <c r="A90" s="43" t="s">
        <v>369</v>
      </c>
      <c r="B90" s="43" t="s">
        <v>370</v>
      </c>
      <c r="C90" s="43" t="s">
        <v>371</v>
      </c>
      <c r="D90" s="43" t="s">
        <v>804</v>
      </c>
      <c r="E90" s="43" t="s">
        <v>373</v>
      </c>
      <c r="F90" s="43" t="s">
        <v>717</v>
      </c>
      <c r="G90" s="43" t="s">
        <v>788</v>
      </c>
      <c r="H90" s="43" t="s">
        <v>375</v>
      </c>
      <c r="I90" s="43" t="s">
        <v>805</v>
      </c>
      <c r="J90" s="43" t="s">
        <v>806</v>
      </c>
      <c r="K90" s="47">
        <v>27495000</v>
      </c>
      <c r="L90" s="47">
        <v>27495000</v>
      </c>
      <c r="M90" s="47">
        <v>27495000</v>
      </c>
      <c r="N90" s="47">
        <v>0</v>
      </c>
      <c r="O90" s="47">
        <v>0</v>
      </c>
      <c r="P90" s="47">
        <v>0</v>
      </c>
      <c r="Q90" s="47">
        <v>27494500</v>
      </c>
      <c r="R90" s="47">
        <v>27494500</v>
      </c>
      <c r="S90" s="47">
        <v>0</v>
      </c>
      <c r="T90" s="47">
        <v>27494500</v>
      </c>
      <c r="U90" s="47">
        <v>27494500</v>
      </c>
      <c r="V90" s="47">
        <v>500</v>
      </c>
      <c r="W90" s="47">
        <v>500</v>
      </c>
      <c r="X90" s="47">
        <v>500</v>
      </c>
      <c r="Y90" s="47">
        <v>500</v>
      </c>
      <c r="Z90" s="47">
        <v>0</v>
      </c>
      <c r="AA90" s="47">
        <v>0</v>
      </c>
      <c r="AB90" s="47">
        <v>0</v>
      </c>
      <c r="AC90" s="47">
        <v>0</v>
      </c>
      <c r="AD90" s="47">
        <v>0</v>
      </c>
      <c r="AE90" s="43" t="s">
        <v>242</v>
      </c>
      <c r="AF90" s="43" t="s">
        <v>712</v>
      </c>
      <c r="AG90" s="43" t="s">
        <v>791</v>
      </c>
      <c r="AH90" s="43" t="s">
        <v>792</v>
      </c>
      <c r="AI90" s="43" t="s">
        <v>807</v>
      </c>
      <c r="AJ90" s="43" t="s">
        <v>380</v>
      </c>
      <c r="AK90" s="43" t="s">
        <v>380</v>
      </c>
      <c r="AL90" s="43" t="s">
        <v>378</v>
      </c>
      <c r="AM90" s="43" t="s">
        <v>808</v>
      </c>
      <c r="AN90" s="43" t="s">
        <v>809</v>
      </c>
      <c r="AO90" s="43" t="s">
        <v>796</v>
      </c>
      <c r="AP90" s="43" t="s">
        <v>797</v>
      </c>
      <c r="AQ90" s="43" t="s">
        <v>383</v>
      </c>
      <c r="AR90" s="43" t="s">
        <v>384</v>
      </c>
      <c r="AS90" s="98">
        <f t="shared" si="5"/>
        <v>0.99998181487543192</v>
      </c>
    </row>
    <row r="91" spans="1:45" hidden="1" x14ac:dyDescent="0.25">
      <c r="A91" s="43" t="s">
        <v>369</v>
      </c>
      <c r="B91" s="43" t="s">
        <v>370</v>
      </c>
      <c r="C91" s="43" t="s">
        <v>371</v>
      </c>
      <c r="D91" s="43" t="s">
        <v>810</v>
      </c>
      <c r="E91" s="43" t="s">
        <v>373</v>
      </c>
      <c r="F91" s="43" t="s">
        <v>717</v>
      </c>
      <c r="G91" s="43" t="s">
        <v>788</v>
      </c>
      <c r="H91" s="43" t="s">
        <v>375</v>
      </c>
      <c r="I91" s="43" t="s">
        <v>811</v>
      </c>
      <c r="J91" s="43" t="s">
        <v>812</v>
      </c>
      <c r="K91" s="47">
        <v>47413600</v>
      </c>
      <c r="L91" s="47">
        <v>47413600</v>
      </c>
      <c r="M91" s="47">
        <v>47413600</v>
      </c>
      <c r="N91" s="47">
        <v>0</v>
      </c>
      <c r="O91" s="47">
        <v>0</v>
      </c>
      <c r="P91" s="47">
        <v>0</v>
      </c>
      <c r="Q91" s="47">
        <v>47413600</v>
      </c>
      <c r="R91" s="47">
        <v>43462334</v>
      </c>
      <c r="S91" s="47">
        <v>0</v>
      </c>
      <c r="T91" s="47">
        <v>47413600</v>
      </c>
      <c r="U91" s="47">
        <v>47413600</v>
      </c>
      <c r="V91" s="47">
        <v>0</v>
      </c>
      <c r="W91" s="47">
        <v>0</v>
      </c>
      <c r="X91" s="47">
        <v>0</v>
      </c>
      <c r="Y91" s="47">
        <v>0</v>
      </c>
      <c r="Z91" s="47">
        <v>0</v>
      </c>
      <c r="AA91" s="47">
        <v>0</v>
      </c>
      <c r="AB91" s="47">
        <v>0</v>
      </c>
      <c r="AC91" s="47">
        <v>0</v>
      </c>
      <c r="AD91" s="47">
        <v>0</v>
      </c>
      <c r="AE91" s="43" t="s">
        <v>242</v>
      </c>
      <c r="AF91" s="43" t="s">
        <v>712</v>
      </c>
      <c r="AG91" s="43" t="s">
        <v>791</v>
      </c>
      <c r="AH91" s="43" t="s">
        <v>792</v>
      </c>
      <c r="AI91" s="43" t="s">
        <v>813</v>
      </c>
      <c r="AJ91" s="43" t="s">
        <v>380</v>
      </c>
      <c r="AK91" s="43" t="s">
        <v>380</v>
      </c>
      <c r="AL91" s="43" t="s">
        <v>378</v>
      </c>
      <c r="AM91" s="43" t="s">
        <v>814</v>
      </c>
      <c r="AN91" s="43" t="s">
        <v>815</v>
      </c>
      <c r="AO91" s="43" t="s">
        <v>796</v>
      </c>
      <c r="AP91" s="43" t="s">
        <v>797</v>
      </c>
      <c r="AQ91" s="43" t="s">
        <v>383</v>
      </c>
      <c r="AR91" s="43" t="s">
        <v>384</v>
      </c>
      <c r="AS91" s="98">
        <f t="shared" si="5"/>
        <v>1</v>
      </c>
    </row>
    <row r="92" spans="1:45" hidden="1" x14ac:dyDescent="0.25">
      <c r="A92" s="43" t="s">
        <v>369</v>
      </c>
      <c r="B92" s="43" t="s">
        <v>370</v>
      </c>
      <c r="C92" s="43" t="s">
        <v>371</v>
      </c>
      <c r="D92" s="43" t="s">
        <v>816</v>
      </c>
      <c r="E92" s="43" t="s">
        <v>373</v>
      </c>
      <c r="F92" s="43" t="s">
        <v>717</v>
      </c>
      <c r="G92" s="43" t="s">
        <v>788</v>
      </c>
      <c r="H92" s="43" t="s">
        <v>375</v>
      </c>
      <c r="I92" s="43" t="s">
        <v>817</v>
      </c>
      <c r="J92" s="43" t="s">
        <v>818</v>
      </c>
      <c r="K92" s="47">
        <v>14481543</v>
      </c>
      <c r="L92" s="47">
        <v>14481543</v>
      </c>
      <c r="M92" s="47">
        <v>14481543</v>
      </c>
      <c r="N92" s="47">
        <v>0</v>
      </c>
      <c r="O92" s="47">
        <v>0</v>
      </c>
      <c r="P92" s="47">
        <v>0</v>
      </c>
      <c r="Q92" s="47">
        <v>14481542</v>
      </c>
      <c r="R92" s="47">
        <v>14481542</v>
      </c>
      <c r="S92" s="47">
        <v>0</v>
      </c>
      <c r="T92" s="47">
        <v>14481542</v>
      </c>
      <c r="U92" s="47">
        <v>14481542</v>
      </c>
      <c r="V92" s="47">
        <v>1</v>
      </c>
      <c r="W92" s="47">
        <v>1</v>
      </c>
      <c r="X92" s="47">
        <v>1</v>
      </c>
      <c r="Y92" s="47">
        <v>1</v>
      </c>
      <c r="Z92" s="47">
        <v>0</v>
      </c>
      <c r="AA92" s="47">
        <v>0</v>
      </c>
      <c r="AB92" s="47">
        <v>0</v>
      </c>
      <c r="AC92" s="48">
        <v>0</v>
      </c>
      <c r="AD92" s="47">
        <v>0</v>
      </c>
      <c r="AE92" s="43" t="s">
        <v>242</v>
      </c>
      <c r="AF92" s="43" t="s">
        <v>712</v>
      </c>
      <c r="AG92" s="43" t="s">
        <v>791</v>
      </c>
      <c r="AH92" s="43" t="s">
        <v>792</v>
      </c>
      <c r="AI92" s="43" t="s">
        <v>819</v>
      </c>
      <c r="AJ92" s="43" t="s">
        <v>380</v>
      </c>
      <c r="AK92" s="43" t="s">
        <v>380</v>
      </c>
      <c r="AL92" s="43" t="s">
        <v>378</v>
      </c>
      <c r="AM92" s="43" t="s">
        <v>820</v>
      </c>
      <c r="AN92" s="43" t="s">
        <v>821</v>
      </c>
      <c r="AO92" s="43" t="s">
        <v>796</v>
      </c>
      <c r="AP92" s="43" t="s">
        <v>797</v>
      </c>
      <c r="AQ92" s="43" t="s">
        <v>383</v>
      </c>
      <c r="AR92" s="43" t="s">
        <v>384</v>
      </c>
      <c r="AS92" s="98">
        <f t="shared" si="5"/>
        <v>0.9999999309465849</v>
      </c>
    </row>
    <row r="93" spans="1:45" x14ac:dyDescent="0.25">
      <c r="F93" s="43" t="s">
        <v>831</v>
      </c>
      <c r="K93" s="47">
        <f>SUM(K94:K97)</f>
        <v>790662426</v>
      </c>
      <c r="L93" s="47">
        <f t="shared" ref="L93:Q93" si="7">SUM(L94:L97)</f>
        <v>693162426</v>
      </c>
      <c r="M93" s="47">
        <f t="shared" si="7"/>
        <v>693162426</v>
      </c>
      <c r="N93" s="47">
        <f t="shared" si="7"/>
        <v>0</v>
      </c>
      <c r="O93" s="47">
        <f t="shared" si="7"/>
        <v>0</v>
      </c>
      <c r="P93" s="47">
        <f t="shared" si="7"/>
        <v>0</v>
      </c>
      <c r="Q93" s="47">
        <f t="shared" si="7"/>
        <v>563575138.28999996</v>
      </c>
      <c r="R93" s="47"/>
      <c r="S93" s="47"/>
      <c r="T93" s="47"/>
      <c r="U93" s="47"/>
      <c r="V93" s="47"/>
      <c r="W93" s="47"/>
      <c r="X93" s="47"/>
      <c r="Y93" s="47"/>
      <c r="Z93" s="47"/>
      <c r="AA93" s="47"/>
      <c r="AB93" s="47"/>
      <c r="AC93" s="48"/>
      <c r="AD93" s="47"/>
      <c r="AS93" s="98">
        <f t="shared" si="5"/>
        <v>0.8130491745523436</v>
      </c>
    </row>
    <row r="94" spans="1:45" hidden="1" x14ac:dyDescent="0.25">
      <c r="A94" s="43" t="s">
        <v>369</v>
      </c>
      <c r="B94" s="43" t="s">
        <v>370</v>
      </c>
      <c r="C94" s="43" t="s">
        <v>371</v>
      </c>
      <c r="D94" s="43" t="s">
        <v>822</v>
      </c>
      <c r="E94" s="43" t="s">
        <v>408</v>
      </c>
      <c r="F94" s="43" t="s">
        <v>831</v>
      </c>
      <c r="G94" s="43" t="s">
        <v>823</v>
      </c>
      <c r="H94" s="43" t="s">
        <v>375</v>
      </c>
      <c r="I94" s="43" t="s">
        <v>824</v>
      </c>
      <c r="J94" s="43" t="s">
        <v>825</v>
      </c>
      <c r="K94" s="47">
        <v>97500000</v>
      </c>
      <c r="L94" s="47">
        <v>0</v>
      </c>
      <c r="M94" s="47">
        <v>0</v>
      </c>
      <c r="N94" s="47">
        <v>0</v>
      </c>
      <c r="O94" s="47">
        <v>0</v>
      </c>
      <c r="P94" s="47">
        <v>0</v>
      </c>
      <c r="Q94" s="47">
        <v>0</v>
      </c>
      <c r="R94" s="47">
        <v>0</v>
      </c>
      <c r="S94" s="47">
        <v>0</v>
      </c>
      <c r="T94" s="47">
        <v>0</v>
      </c>
      <c r="U94" s="47">
        <v>0</v>
      </c>
      <c r="V94" s="47">
        <v>0</v>
      </c>
      <c r="W94" s="47">
        <v>0</v>
      </c>
      <c r="X94" s="47">
        <v>0</v>
      </c>
      <c r="Y94" s="47">
        <v>0</v>
      </c>
      <c r="Z94" s="47">
        <v>0</v>
      </c>
      <c r="AA94" s="47">
        <v>0</v>
      </c>
      <c r="AB94" s="47">
        <v>0</v>
      </c>
      <c r="AC94" s="48">
        <v>-97500000</v>
      </c>
      <c r="AD94" s="47">
        <v>0</v>
      </c>
      <c r="AE94" s="43" t="s">
        <v>242</v>
      </c>
      <c r="AF94" s="43" t="s">
        <v>826</v>
      </c>
      <c r="AG94" s="43" t="s">
        <v>827</v>
      </c>
      <c r="AH94" s="43" t="s">
        <v>828</v>
      </c>
      <c r="AI94" s="43" t="s">
        <v>425</v>
      </c>
      <c r="AJ94" s="43" t="s">
        <v>380</v>
      </c>
      <c r="AK94" s="43" t="s">
        <v>380</v>
      </c>
      <c r="AL94" s="43" t="s">
        <v>378</v>
      </c>
      <c r="AM94" s="43" t="s">
        <v>829</v>
      </c>
      <c r="AN94" s="43" t="s">
        <v>830</v>
      </c>
      <c r="AO94" s="43" t="s">
        <v>832</v>
      </c>
      <c r="AP94" s="43" t="s">
        <v>833</v>
      </c>
      <c r="AQ94" s="43" t="s">
        <v>383</v>
      </c>
      <c r="AR94" s="43" t="s">
        <v>411</v>
      </c>
      <c r="AS94" s="98">
        <v>0</v>
      </c>
    </row>
    <row r="95" spans="1:45" hidden="1" x14ac:dyDescent="0.25">
      <c r="A95" s="43" t="s">
        <v>369</v>
      </c>
      <c r="B95" s="43" t="s">
        <v>370</v>
      </c>
      <c r="C95" s="43" t="s">
        <v>371</v>
      </c>
      <c r="D95" s="43" t="s">
        <v>848</v>
      </c>
      <c r="E95" s="43" t="s">
        <v>408</v>
      </c>
      <c r="F95" s="43" t="s">
        <v>831</v>
      </c>
      <c r="G95" s="43" t="s">
        <v>823</v>
      </c>
      <c r="H95" s="43" t="s">
        <v>375</v>
      </c>
      <c r="I95" s="43" t="s">
        <v>762</v>
      </c>
      <c r="J95" s="43" t="s">
        <v>763</v>
      </c>
      <c r="K95" s="47">
        <v>660762426</v>
      </c>
      <c r="L95" s="47">
        <v>660762426</v>
      </c>
      <c r="M95" s="47">
        <v>660762426</v>
      </c>
      <c r="N95" s="47">
        <v>0</v>
      </c>
      <c r="O95" s="47">
        <v>0</v>
      </c>
      <c r="P95" s="47">
        <v>0</v>
      </c>
      <c r="Q95" s="47">
        <v>563575138.28999996</v>
      </c>
      <c r="R95" s="47">
        <v>563575138.28999996</v>
      </c>
      <c r="S95" s="47">
        <v>0</v>
      </c>
      <c r="T95" s="47">
        <v>563575138.28999996</v>
      </c>
      <c r="U95" s="47">
        <v>563575138.28999996</v>
      </c>
      <c r="V95" s="47">
        <v>97187287.709999993</v>
      </c>
      <c r="W95" s="47">
        <v>97187287.709999993</v>
      </c>
      <c r="X95" s="47">
        <v>97187287.709999993</v>
      </c>
      <c r="Y95" s="47">
        <v>97187287.709999993</v>
      </c>
      <c r="Z95" s="47">
        <v>0</v>
      </c>
      <c r="AA95" s="47">
        <v>0</v>
      </c>
      <c r="AB95" s="47">
        <v>0</v>
      </c>
      <c r="AC95" s="47">
        <v>0</v>
      </c>
      <c r="AD95" s="47">
        <v>0</v>
      </c>
      <c r="AE95" s="43" t="s">
        <v>242</v>
      </c>
      <c r="AF95" s="43" t="s">
        <v>826</v>
      </c>
      <c r="AG95" s="43" t="s">
        <v>827</v>
      </c>
      <c r="AH95" s="43" t="s">
        <v>836</v>
      </c>
      <c r="AI95" s="43" t="s">
        <v>408</v>
      </c>
      <c r="AJ95" s="43" t="s">
        <v>380</v>
      </c>
      <c r="AK95" s="43" t="s">
        <v>380</v>
      </c>
      <c r="AL95" s="43" t="s">
        <v>378</v>
      </c>
      <c r="AM95" s="43" t="s">
        <v>849</v>
      </c>
      <c r="AN95" s="43" t="s">
        <v>380</v>
      </c>
      <c r="AO95" s="43" t="s">
        <v>832</v>
      </c>
      <c r="AP95" s="43" t="s">
        <v>839</v>
      </c>
      <c r="AQ95" s="43" t="s">
        <v>383</v>
      </c>
      <c r="AR95" s="43" t="s">
        <v>411</v>
      </c>
      <c r="AS95" s="98">
        <f t="shared" si="5"/>
        <v>0.8529164433602342</v>
      </c>
    </row>
    <row r="96" spans="1:45" hidden="1" x14ac:dyDescent="0.25">
      <c r="A96" s="43" t="s">
        <v>369</v>
      </c>
      <c r="B96" s="43" t="s">
        <v>370</v>
      </c>
      <c r="C96" s="43" t="s">
        <v>371</v>
      </c>
      <c r="D96" s="43" t="s">
        <v>852</v>
      </c>
      <c r="E96" s="43" t="s">
        <v>408</v>
      </c>
      <c r="F96" s="43" t="s">
        <v>831</v>
      </c>
      <c r="G96" s="43" t="s">
        <v>853</v>
      </c>
      <c r="H96" s="43" t="s">
        <v>375</v>
      </c>
      <c r="I96" s="43" t="s">
        <v>854</v>
      </c>
      <c r="J96" s="43" t="s">
        <v>855</v>
      </c>
      <c r="K96" s="47">
        <v>600000</v>
      </c>
      <c r="L96" s="47">
        <v>600000</v>
      </c>
      <c r="M96" s="47">
        <v>600000</v>
      </c>
      <c r="N96" s="47">
        <v>0</v>
      </c>
      <c r="O96" s="47">
        <v>0</v>
      </c>
      <c r="P96" s="47">
        <v>0</v>
      </c>
      <c r="Q96" s="47">
        <v>0</v>
      </c>
      <c r="R96" s="47">
        <v>0</v>
      </c>
      <c r="S96" s="47">
        <v>0</v>
      </c>
      <c r="T96" s="47">
        <v>0</v>
      </c>
      <c r="U96" s="47">
        <v>0</v>
      </c>
      <c r="V96" s="47">
        <v>600000</v>
      </c>
      <c r="W96" s="47">
        <v>600000</v>
      </c>
      <c r="X96" s="47">
        <v>600000</v>
      </c>
      <c r="Y96" s="47">
        <v>600000</v>
      </c>
      <c r="Z96" s="47">
        <v>0</v>
      </c>
      <c r="AA96" s="47">
        <v>0</v>
      </c>
      <c r="AB96" s="47">
        <v>0</v>
      </c>
      <c r="AC96" s="48">
        <v>0</v>
      </c>
      <c r="AD96" s="47">
        <v>0</v>
      </c>
      <c r="AE96" s="43" t="s">
        <v>242</v>
      </c>
      <c r="AF96" s="43" t="s">
        <v>826</v>
      </c>
      <c r="AG96" s="43" t="s">
        <v>856</v>
      </c>
      <c r="AH96" s="43" t="s">
        <v>857</v>
      </c>
      <c r="AI96" s="43" t="s">
        <v>858</v>
      </c>
      <c r="AJ96" s="43" t="s">
        <v>380</v>
      </c>
      <c r="AK96" s="43" t="s">
        <v>380</v>
      </c>
      <c r="AL96" s="43" t="s">
        <v>378</v>
      </c>
      <c r="AM96" s="43" t="s">
        <v>859</v>
      </c>
      <c r="AN96" s="43" t="s">
        <v>860</v>
      </c>
      <c r="AO96" s="43" t="s">
        <v>861</v>
      </c>
      <c r="AP96" s="43" t="s">
        <v>862</v>
      </c>
      <c r="AQ96" s="43" t="s">
        <v>383</v>
      </c>
      <c r="AR96" s="43" t="s">
        <v>411</v>
      </c>
      <c r="AS96" s="98">
        <f t="shared" si="5"/>
        <v>0</v>
      </c>
    </row>
    <row r="97" spans="1:45" hidden="1" x14ac:dyDescent="0.25">
      <c r="A97" s="43" t="s">
        <v>369</v>
      </c>
      <c r="B97" s="43" t="s">
        <v>370</v>
      </c>
      <c r="C97" s="43" t="s">
        <v>371</v>
      </c>
      <c r="D97" s="43" t="s">
        <v>863</v>
      </c>
      <c r="E97" s="43" t="s">
        <v>408</v>
      </c>
      <c r="F97" s="43" t="s">
        <v>831</v>
      </c>
      <c r="G97" s="43" t="s">
        <v>853</v>
      </c>
      <c r="H97" s="43" t="s">
        <v>375</v>
      </c>
      <c r="I97" s="43" t="s">
        <v>854</v>
      </c>
      <c r="J97" s="43" t="s">
        <v>855</v>
      </c>
      <c r="K97" s="47">
        <v>31800000</v>
      </c>
      <c r="L97" s="47">
        <v>31800000</v>
      </c>
      <c r="M97" s="47">
        <v>31800000</v>
      </c>
      <c r="N97" s="47">
        <v>0</v>
      </c>
      <c r="O97" s="47">
        <v>0</v>
      </c>
      <c r="P97" s="47">
        <v>0</v>
      </c>
      <c r="Q97" s="47">
        <v>0</v>
      </c>
      <c r="R97" s="47">
        <v>0</v>
      </c>
      <c r="S97" s="47">
        <v>0</v>
      </c>
      <c r="T97" s="47">
        <v>0</v>
      </c>
      <c r="U97" s="47">
        <v>0</v>
      </c>
      <c r="V97" s="47">
        <v>31800000</v>
      </c>
      <c r="W97" s="47">
        <v>31800000</v>
      </c>
      <c r="X97" s="47">
        <v>31800000</v>
      </c>
      <c r="Y97" s="47">
        <v>31800000</v>
      </c>
      <c r="Z97" s="47">
        <v>0</v>
      </c>
      <c r="AA97" s="47">
        <v>0</v>
      </c>
      <c r="AB97" s="47">
        <v>0</v>
      </c>
      <c r="AC97" s="48">
        <v>0</v>
      </c>
      <c r="AD97" s="47">
        <v>0</v>
      </c>
      <c r="AE97" s="43" t="s">
        <v>242</v>
      </c>
      <c r="AF97" s="43" t="s">
        <v>826</v>
      </c>
      <c r="AG97" s="43" t="s">
        <v>856</v>
      </c>
      <c r="AH97" s="43" t="s">
        <v>857</v>
      </c>
      <c r="AI97" s="43" t="s">
        <v>864</v>
      </c>
      <c r="AJ97" s="43" t="s">
        <v>380</v>
      </c>
      <c r="AK97" s="43" t="s">
        <v>380</v>
      </c>
      <c r="AL97" s="43" t="s">
        <v>378</v>
      </c>
      <c r="AM97" s="43" t="s">
        <v>865</v>
      </c>
      <c r="AN97" s="43" t="s">
        <v>860</v>
      </c>
      <c r="AO97" s="43" t="s">
        <v>861</v>
      </c>
      <c r="AP97" s="43" t="s">
        <v>862</v>
      </c>
      <c r="AQ97" s="43" t="s">
        <v>383</v>
      </c>
      <c r="AR97" s="43" t="s">
        <v>411</v>
      </c>
      <c r="AS97" s="98">
        <f t="shared" si="5"/>
        <v>0</v>
      </c>
    </row>
    <row r="98" spans="1:45" x14ac:dyDescent="0.25">
      <c r="F98" s="43" t="s">
        <v>962</v>
      </c>
      <c r="K98" s="47">
        <f>SUM(K99:K101)</f>
        <v>0</v>
      </c>
      <c r="L98" s="47">
        <f t="shared" ref="L98:Q98" si="8">SUM(L99:L101)</f>
        <v>11415784929.570002</v>
      </c>
      <c r="M98" s="47">
        <f t="shared" si="8"/>
        <v>11415784929.570002</v>
      </c>
      <c r="N98" s="47">
        <f t="shared" si="8"/>
        <v>0</v>
      </c>
      <c r="O98" s="47">
        <f t="shared" si="8"/>
        <v>11117179929.570002</v>
      </c>
      <c r="P98" s="47">
        <f t="shared" si="8"/>
        <v>0</v>
      </c>
      <c r="Q98" s="47">
        <f t="shared" si="8"/>
        <v>298605000</v>
      </c>
      <c r="R98" s="47"/>
      <c r="S98" s="47"/>
      <c r="T98" s="47"/>
      <c r="U98" s="47"/>
      <c r="V98" s="47"/>
      <c r="W98" s="47"/>
      <c r="X98" s="47"/>
      <c r="Y98" s="47"/>
      <c r="Z98" s="47"/>
      <c r="AA98" s="47"/>
      <c r="AB98" s="47"/>
      <c r="AC98" s="47"/>
      <c r="AD98" s="47"/>
      <c r="AS98" s="98">
        <f t="shared" si="5"/>
        <v>2.6157202666505348E-2</v>
      </c>
    </row>
    <row r="99" spans="1:45" hidden="1" x14ac:dyDescent="0.25">
      <c r="A99" s="43" t="s">
        <v>369</v>
      </c>
      <c r="B99" s="43" t="s">
        <v>370</v>
      </c>
      <c r="C99" s="43" t="s">
        <v>371</v>
      </c>
      <c r="D99" s="43" t="s">
        <v>848</v>
      </c>
      <c r="E99" s="43" t="s">
        <v>850</v>
      </c>
      <c r="F99" s="43" t="s">
        <v>831</v>
      </c>
      <c r="G99" s="43" t="s">
        <v>823</v>
      </c>
      <c r="H99" s="43" t="s">
        <v>375</v>
      </c>
      <c r="I99" s="43" t="s">
        <v>762</v>
      </c>
      <c r="J99" s="43" t="s">
        <v>763</v>
      </c>
      <c r="K99" s="47">
        <v>0</v>
      </c>
      <c r="L99" s="47">
        <v>1795787361.1300001</v>
      </c>
      <c r="M99" s="47">
        <v>1795787361.1300001</v>
      </c>
      <c r="N99" s="47">
        <v>0</v>
      </c>
      <c r="O99" s="47">
        <v>1795787361.1300001</v>
      </c>
      <c r="P99" s="47">
        <v>0</v>
      </c>
      <c r="Q99" s="47">
        <v>0</v>
      </c>
      <c r="R99" s="47">
        <v>0</v>
      </c>
      <c r="S99" s="47">
        <v>0</v>
      </c>
      <c r="T99" s="47">
        <v>1795787361.1300001</v>
      </c>
      <c r="U99" s="47">
        <v>1795787361.1300001</v>
      </c>
      <c r="V99" s="47">
        <v>0</v>
      </c>
      <c r="W99" s="47">
        <v>0</v>
      </c>
      <c r="X99" s="47">
        <v>0</v>
      </c>
      <c r="Y99" s="47">
        <v>0</v>
      </c>
      <c r="Z99" s="47">
        <v>0</v>
      </c>
      <c r="AA99" s="47">
        <v>0</v>
      </c>
      <c r="AB99" s="47">
        <v>0</v>
      </c>
      <c r="AC99" s="48">
        <v>0</v>
      </c>
      <c r="AD99" s="47">
        <v>1795787361.1300001</v>
      </c>
      <c r="AE99" s="43" t="s">
        <v>242</v>
      </c>
      <c r="AF99" s="43" t="s">
        <v>826</v>
      </c>
      <c r="AG99" s="43" t="s">
        <v>827</v>
      </c>
      <c r="AH99" s="43" t="s">
        <v>836</v>
      </c>
      <c r="AI99" s="43" t="s">
        <v>408</v>
      </c>
      <c r="AJ99" s="43" t="s">
        <v>380</v>
      </c>
      <c r="AK99" s="43" t="s">
        <v>380</v>
      </c>
      <c r="AL99" s="43" t="s">
        <v>378</v>
      </c>
      <c r="AM99" s="43" t="s">
        <v>849</v>
      </c>
      <c r="AN99" s="43" t="s">
        <v>380</v>
      </c>
      <c r="AO99" s="43" t="s">
        <v>832</v>
      </c>
      <c r="AP99" s="43" t="s">
        <v>839</v>
      </c>
      <c r="AQ99" s="43" t="s">
        <v>840</v>
      </c>
      <c r="AR99" s="43" t="s">
        <v>851</v>
      </c>
      <c r="AS99" s="98">
        <f t="shared" si="5"/>
        <v>0</v>
      </c>
    </row>
    <row r="100" spans="1:45" hidden="1" x14ac:dyDescent="0.25">
      <c r="A100" s="43" t="s">
        <v>369</v>
      </c>
      <c r="B100" s="43" t="s">
        <v>370</v>
      </c>
      <c r="C100" s="43" t="s">
        <v>371</v>
      </c>
      <c r="D100" s="43" t="s">
        <v>842</v>
      </c>
      <c r="E100" s="43" t="s">
        <v>843</v>
      </c>
      <c r="F100" s="43" t="s">
        <v>831</v>
      </c>
      <c r="G100" s="43" t="s">
        <v>823</v>
      </c>
      <c r="H100" s="43" t="s">
        <v>375</v>
      </c>
      <c r="I100" s="43" t="s">
        <v>762</v>
      </c>
      <c r="J100" s="43" t="s">
        <v>844</v>
      </c>
      <c r="K100" s="47">
        <v>0</v>
      </c>
      <c r="L100" s="47">
        <v>7616876400</v>
      </c>
      <c r="M100" s="47">
        <v>7616876400</v>
      </c>
      <c r="N100" s="47">
        <v>0</v>
      </c>
      <c r="O100" s="47">
        <v>7318271400</v>
      </c>
      <c r="P100" s="47">
        <v>0</v>
      </c>
      <c r="Q100" s="47">
        <v>298605000</v>
      </c>
      <c r="R100" s="47">
        <v>298605000</v>
      </c>
      <c r="S100" s="47">
        <v>0</v>
      </c>
      <c r="T100" s="47">
        <v>7616876400</v>
      </c>
      <c r="U100" s="47">
        <v>7616876400</v>
      </c>
      <c r="V100" s="47">
        <v>0</v>
      </c>
      <c r="W100" s="47">
        <v>0</v>
      </c>
      <c r="X100" s="47">
        <v>0</v>
      </c>
      <c r="Y100" s="47">
        <v>0</v>
      </c>
      <c r="Z100" s="47">
        <v>0</v>
      </c>
      <c r="AA100" s="47">
        <v>0</v>
      </c>
      <c r="AB100" s="47">
        <v>0</v>
      </c>
      <c r="AC100" s="48">
        <v>0</v>
      </c>
      <c r="AD100" s="47">
        <v>7616876400</v>
      </c>
      <c r="AE100" s="43" t="s">
        <v>242</v>
      </c>
      <c r="AF100" s="43" t="s">
        <v>826</v>
      </c>
      <c r="AG100" s="43" t="s">
        <v>827</v>
      </c>
      <c r="AH100" s="43" t="s">
        <v>836</v>
      </c>
      <c r="AI100" s="43" t="s">
        <v>764</v>
      </c>
      <c r="AJ100" s="43" t="s">
        <v>380</v>
      </c>
      <c r="AK100" s="43" t="s">
        <v>380</v>
      </c>
      <c r="AL100" s="43" t="s">
        <v>378</v>
      </c>
      <c r="AM100" s="43" t="s">
        <v>845</v>
      </c>
      <c r="AN100" s="43" t="s">
        <v>846</v>
      </c>
      <c r="AO100" s="43" t="s">
        <v>832</v>
      </c>
      <c r="AP100" s="43" t="s">
        <v>839</v>
      </c>
      <c r="AQ100" s="43" t="s">
        <v>840</v>
      </c>
      <c r="AR100" s="43" t="s">
        <v>847</v>
      </c>
      <c r="AS100" s="98">
        <f t="shared" si="5"/>
        <v>3.9203078049159366E-2</v>
      </c>
    </row>
    <row r="101" spans="1:45" hidden="1" x14ac:dyDescent="0.25">
      <c r="A101" s="43" t="s">
        <v>369</v>
      </c>
      <c r="B101" s="43" t="s">
        <v>370</v>
      </c>
      <c r="C101" s="43" t="s">
        <v>371</v>
      </c>
      <c r="D101" s="43" t="s">
        <v>834</v>
      </c>
      <c r="E101" s="43" t="s">
        <v>835</v>
      </c>
      <c r="F101" s="43" t="s">
        <v>831</v>
      </c>
      <c r="G101" s="43" t="s">
        <v>823</v>
      </c>
      <c r="H101" s="43" t="s">
        <v>375</v>
      </c>
      <c r="I101" s="43" t="s">
        <v>744</v>
      </c>
      <c r="J101" s="43" t="s">
        <v>745</v>
      </c>
      <c r="K101" s="47">
        <v>0</v>
      </c>
      <c r="L101" s="47">
        <v>2003121168.4400001</v>
      </c>
      <c r="M101" s="47">
        <v>2003121168.4400001</v>
      </c>
      <c r="N101" s="47">
        <v>0</v>
      </c>
      <c r="O101" s="47">
        <v>2003121168.4400001</v>
      </c>
      <c r="P101" s="47">
        <v>0</v>
      </c>
      <c r="Q101" s="47">
        <v>0</v>
      </c>
      <c r="R101" s="47">
        <v>0</v>
      </c>
      <c r="S101" s="47">
        <v>0</v>
      </c>
      <c r="T101" s="47">
        <v>2003121168.4400001</v>
      </c>
      <c r="U101" s="47">
        <v>2003121168.4400001</v>
      </c>
      <c r="V101" s="47">
        <v>0</v>
      </c>
      <c r="W101" s="47">
        <v>0</v>
      </c>
      <c r="X101" s="47">
        <v>0</v>
      </c>
      <c r="Y101" s="47">
        <v>0</v>
      </c>
      <c r="Z101" s="47">
        <v>0</v>
      </c>
      <c r="AA101" s="47">
        <v>0</v>
      </c>
      <c r="AB101" s="47">
        <v>0</v>
      </c>
      <c r="AC101" s="47">
        <v>0</v>
      </c>
      <c r="AD101" s="47">
        <v>2003121168.4400001</v>
      </c>
      <c r="AE101" s="43" t="s">
        <v>242</v>
      </c>
      <c r="AF101" s="43" t="s">
        <v>826</v>
      </c>
      <c r="AG101" s="43" t="s">
        <v>827</v>
      </c>
      <c r="AH101" s="43" t="s">
        <v>836</v>
      </c>
      <c r="AI101" s="43" t="s">
        <v>236</v>
      </c>
      <c r="AJ101" s="43" t="s">
        <v>380</v>
      </c>
      <c r="AK101" s="43" t="s">
        <v>380</v>
      </c>
      <c r="AL101" s="43" t="s">
        <v>378</v>
      </c>
      <c r="AM101" s="43" t="s">
        <v>837</v>
      </c>
      <c r="AN101" s="43" t="s">
        <v>838</v>
      </c>
      <c r="AO101" s="43" t="s">
        <v>832</v>
      </c>
      <c r="AP101" s="43" t="s">
        <v>839</v>
      </c>
      <c r="AQ101" s="43" t="s">
        <v>840</v>
      </c>
      <c r="AR101" s="43" t="s">
        <v>841</v>
      </c>
      <c r="AS101" s="98">
        <f t="shared" si="5"/>
        <v>0</v>
      </c>
    </row>
    <row r="102" spans="1:45" x14ac:dyDescent="0.25">
      <c r="F102" s="43" t="s">
        <v>963</v>
      </c>
      <c r="K102" s="47">
        <f>+K2+K18+K50+K66+K73+K93+K98</f>
        <v>26364000000</v>
      </c>
      <c r="L102" s="47">
        <f t="shared" ref="L102:Q102" si="9">+L2+L18+L50+L66+L73+L93+L98</f>
        <v>36012687770.57</v>
      </c>
      <c r="M102" s="47">
        <f t="shared" si="9"/>
        <v>36010062408.270004</v>
      </c>
      <c r="N102" s="47">
        <f t="shared" si="9"/>
        <v>0</v>
      </c>
      <c r="O102" s="47">
        <f t="shared" si="9"/>
        <v>11160288456.510002</v>
      </c>
      <c r="P102" s="47">
        <f t="shared" si="9"/>
        <v>0</v>
      </c>
      <c r="Q102" s="47">
        <f t="shared" si="9"/>
        <v>23519890930.77</v>
      </c>
      <c r="R102" s="47"/>
      <c r="S102" s="47"/>
      <c r="T102" s="47"/>
      <c r="U102" s="47"/>
      <c r="V102" s="47"/>
      <c r="W102" s="47"/>
      <c r="X102" s="47"/>
      <c r="Y102" s="47"/>
      <c r="Z102" s="47"/>
      <c r="AA102" s="47"/>
      <c r="AB102" s="47"/>
      <c r="AC102" s="47"/>
      <c r="AD102" s="47"/>
      <c r="AS102" s="98">
        <f t="shared" si="5"/>
        <v>0.65310012628356884</v>
      </c>
    </row>
    <row r="103" spans="1:45" x14ac:dyDescent="0.25">
      <c r="F103" s="43" t="s">
        <v>968</v>
      </c>
      <c r="K103" s="47">
        <f>+K2+K18+K50+K66+K73+K93</f>
        <v>26364000000</v>
      </c>
      <c r="L103" s="47">
        <f t="shared" ref="L103:Q103" si="10">+L2+L18+L50+L66+L73+L93</f>
        <v>24596902841</v>
      </c>
      <c r="M103" s="47">
        <f t="shared" si="10"/>
        <v>24594277478.700001</v>
      </c>
      <c r="N103" s="47">
        <f t="shared" si="10"/>
        <v>0</v>
      </c>
      <c r="O103" s="47">
        <f t="shared" si="10"/>
        <v>43108526.939999998</v>
      </c>
      <c r="P103" s="47">
        <f t="shared" si="10"/>
        <v>0</v>
      </c>
      <c r="Q103" s="47">
        <f t="shared" si="10"/>
        <v>23221285930.77</v>
      </c>
      <c r="R103" s="47"/>
      <c r="S103" s="47"/>
      <c r="T103" s="47"/>
      <c r="U103" s="47"/>
      <c r="V103" s="47"/>
      <c r="W103" s="47"/>
      <c r="X103" s="47"/>
      <c r="Y103" s="47"/>
      <c r="Z103" s="47"/>
      <c r="AA103" s="47"/>
      <c r="AB103" s="47"/>
      <c r="AC103" s="47"/>
      <c r="AD103" s="47"/>
      <c r="AS103" s="98">
        <f t="shared" si="5"/>
        <v>0.94407357222483246</v>
      </c>
    </row>
    <row r="104" spans="1:45" x14ac:dyDescent="0.25">
      <c r="K104" s="47"/>
      <c r="L104" s="47"/>
      <c r="M104" s="47"/>
      <c r="N104" s="47"/>
      <c r="O104" s="47"/>
      <c r="P104" s="47"/>
      <c r="Q104" s="47"/>
      <c r="R104" s="47"/>
      <c r="S104" s="47"/>
      <c r="T104" s="47"/>
      <c r="U104" s="47"/>
      <c r="V104" s="47"/>
      <c r="W104" s="47"/>
      <c r="X104" s="47"/>
      <c r="Y104" s="47"/>
      <c r="Z104" s="47"/>
      <c r="AA104" s="47"/>
      <c r="AB104" s="47"/>
      <c r="AC104" s="47"/>
      <c r="AD104" s="47"/>
    </row>
    <row r="105" spans="1:45" x14ac:dyDescent="0.25">
      <c r="K105" s="47">
        <f>+K18+K50+K66</f>
        <v>1597442614</v>
      </c>
      <c r="L105" s="47">
        <f t="shared" ref="L105:Q105" si="11">+L18+L50+L66</f>
        <v>1516953508</v>
      </c>
      <c r="M105" s="47">
        <f t="shared" si="11"/>
        <v>1516883507.7</v>
      </c>
      <c r="N105" s="47">
        <f t="shared" si="11"/>
        <v>0</v>
      </c>
      <c r="O105" s="47">
        <f t="shared" si="11"/>
        <v>8455415.209999999</v>
      </c>
      <c r="P105" s="47">
        <f t="shared" si="11"/>
        <v>0</v>
      </c>
      <c r="Q105" s="47">
        <f t="shared" si="11"/>
        <v>1292216417.4299998</v>
      </c>
      <c r="R105" s="47"/>
      <c r="S105" s="47"/>
      <c r="T105" s="47"/>
      <c r="U105" s="47"/>
      <c r="V105" s="47"/>
      <c r="W105" s="47"/>
      <c r="X105" s="47"/>
      <c r="Y105" s="47"/>
      <c r="Z105" s="47"/>
      <c r="AA105" s="47"/>
      <c r="AB105" s="47"/>
      <c r="AC105" s="47"/>
      <c r="AD105" s="47"/>
    </row>
    <row r="106" spans="1:45" x14ac:dyDescent="0.25">
      <c r="K106" s="116">
        <f>+K105/K103</f>
        <v>6.059181512668791E-2</v>
      </c>
      <c r="L106" s="116">
        <f t="shared" ref="L106:Q106" si="12">+L105/L103</f>
        <v>6.1672541368559042E-2</v>
      </c>
      <c r="M106" s="116">
        <f t="shared" si="12"/>
        <v>6.1676278516972279E-2</v>
      </c>
      <c r="N106" s="116" t="e">
        <f t="shared" si="12"/>
        <v>#DIV/0!</v>
      </c>
      <c r="O106" s="116">
        <f t="shared" si="12"/>
        <v>0.19614252237773169</v>
      </c>
      <c r="P106" s="116" t="e">
        <f t="shared" si="12"/>
        <v>#DIV/0!</v>
      </c>
      <c r="Q106" s="116">
        <f t="shared" si="12"/>
        <v>5.5647926703219872E-2</v>
      </c>
      <c r="R106" s="47"/>
      <c r="S106" s="47"/>
      <c r="T106" s="47"/>
      <c r="U106" s="47"/>
      <c r="V106" s="47"/>
      <c r="W106" s="47"/>
      <c r="X106" s="47"/>
      <c r="Y106" s="47"/>
      <c r="Z106" s="47"/>
      <c r="AA106" s="47"/>
      <c r="AB106" s="47"/>
      <c r="AC106" s="47"/>
      <c r="AD106" s="47"/>
    </row>
    <row r="107" spans="1:45" x14ac:dyDescent="0.25">
      <c r="K107" s="47"/>
      <c r="L107" s="47"/>
      <c r="M107" s="47"/>
      <c r="N107" s="47"/>
      <c r="O107" s="47"/>
      <c r="P107" s="47"/>
      <c r="Q107" s="47"/>
      <c r="R107" s="47"/>
      <c r="S107" s="47"/>
      <c r="T107" s="47"/>
      <c r="U107" s="47"/>
      <c r="V107" s="47"/>
      <c r="W107" s="47"/>
      <c r="X107" s="47"/>
      <c r="Y107" s="47"/>
      <c r="Z107" s="47"/>
      <c r="AA107" s="47"/>
      <c r="AB107" s="47"/>
      <c r="AC107" s="47"/>
      <c r="AD107" s="47"/>
    </row>
    <row r="108" spans="1:45" x14ac:dyDescent="0.25">
      <c r="K108" s="47"/>
      <c r="L108" s="47"/>
      <c r="M108" s="47"/>
      <c r="N108" s="47"/>
      <c r="O108" s="47"/>
      <c r="P108" s="47"/>
      <c r="Q108" s="47"/>
      <c r="R108" s="47"/>
      <c r="S108" s="47"/>
      <c r="T108" s="47"/>
      <c r="U108" s="47"/>
      <c r="V108" s="47"/>
      <c r="W108" s="47"/>
      <c r="X108" s="47"/>
      <c r="Y108" s="47"/>
      <c r="Z108" s="47"/>
      <c r="AA108" s="47"/>
      <c r="AB108" s="47"/>
      <c r="AC108" s="47"/>
      <c r="AD108" s="47"/>
    </row>
    <row r="109" spans="1:45" x14ac:dyDescent="0.25">
      <c r="K109" s="47"/>
      <c r="L109" s="47"/>
      <c r="M109" s="47"/>
      <c r="N109" s="47"/>
      <c r="O109" s="47"/>
      <c r="P109" s="47"/>
      <c r="Q109" s="47"/>
      <c r="R109" s="47"/>
      <c r="S109" s="47"/>
      <c r="T109" s="47"/>
      <c r="U109" s="47"/>
      <c r="V109" s="47"/>
      <c r="W109" s="47"/>
      <c r="X109" s="47"/>
      <c r="Y109" s="47"/>
      <c r="Z109" s="47"/>
      <c r="AA109" s="47"/>
      <c r="AB109" s="47"/>
      <c r="AC109" s="47"/>
      <c r="AD109" s="47"/>
    </row>
    <row r="110" spans="1:45" x14ac:dyDescent="0.25">
      <c r="K110" s="47"/>
      <c r="L110" s="47"/>
      <c r="M110" s="47"/>
      <c r="N110" s="47"/>
      <c r="O110" s="47"/>
      <c r="P110" s="47"/>
      <c r="Q110" s="47"/>
      <c r="R110" s="47"/>
      <c r="S110" s="47"/>
      <c r="T110" s="47"/>
      <c r="U110" s="47"/>
      <c r="V110" s="47"/>
      <c r="W110" s="47"/>
      <c r="X110" s="47"/>
      <c r="Y110" s="47"/>
      <c r="Z110" s="47"/>
      <c r="AA110" s="47"/>
      <c r="AB110" s="47"/>
      <c r="AC110" s="48"/>
      <c r="AD110" s="47"/>
    </row>
    <row r="111" spans="1:45" x14ac:dyDescent="0.25">
      <c r="K111" s="47"/>
      <c r="L111" s="47"/>
      <c r="M111" s="47"/>
      <c r="N111" s="47"/>
      <c r="O111" s="47"/>
      <c r="P111" s="47"/>
      <c r="Q111" s="47"/>
      <c r="R111" s="47"/>
      <c r="S111" s="47"/>
      <c r="T111" s="47"/>
      <c r="U111" s="47"/>
      <c r="V111" s="47"/>
      <c r="W111" s="47"/>
      <c r="X111" s="47"/>
      <c r="Y111" s="47"/>
      <c r="Z111" s="47"/>
      <c r="AA111" s="47"/>
      <c r="AB111" s="47"/>
      <c r="AC111" s="48"/>
      <c r="AD111" s="47"/>
    </row>
    <row r="112" spans="1:45" x14ac:dyDescent="0.25">
      <c r="K112" s="47"/>
      <c r="L112" s="47"/>
      <c r="M112" s="47"/>
      <c r="N112" s="47"/>
      <c r="O112" s="47"/>
      <c r="P112" s="47"/>
      <c r="Q112" s="47"/>
      <c r="R112" s="47"/>
      <c r="S112" s="47"/>
      <c r="T112" s="47"/>
      <c r="U112" s="47"/>
      <c r="V112" s="47"/>
      <c r="W112" s="47"/>
      <c r="X112" s="47"/>
      <c r="Y112" s="47"/>
      <c r="Z112" s="47"/>
      <c r="AA112" s="47"/>
      <c r="AB112" s="47"/>
      <c r="AC112" s="48"/>
      <c r="AD112" s="47"/>
    </row>
    <row r="113" spans="11:30" x14ac:dyDescent="0.25">
      <c r="K113" s="47"/>
      <c r="L113" s="47"/>
      <c r="M113" s="47"/>
      <c r="N113" s="47"/>
      <c r="O113" s="47"/>
      <c r="P113" s="47"/>
      <c r="Q113" s="47"/>
      <c r="R113" s="47"/>
      <c r="S113" s="47"/>
      <c r="T113" s="47"/>
      <c r="U113" s="47"/>
      <c r="V113" s="47"/>
      <c r="W113" s="47"/>
      <c r="X113" s="47"/>
      <c r="Y113" s="47"/>
      <c r="Z113" s="47"/>
      <c r="AA113" s="47"/>
      <c r="AB113" s="47"/>
      <c r="AC113" s="47"/>
      <c r="AD113" s="47"/>
    </row>
    <row r="114" spans="11:30" x14ac:dyDescent="0.25">
      <c r="K114" s="47"/>
      <c r="L114" s="47"/>
      <c r="M114" s="47"/>
      <c r="N114" s="47"/>
      <c r="O114" s="47"/>
      <c r="P114" s="47"/>
      <c r="Q114" s="47"/>
      <c r="R114" s="47"/>
      <c r="S114" s="47"/>
      <c r="T114" s="47"/>
      <c r="U114" s="47"/>
      <c r="V114" s="47"/>
      <c r="W114" s="47"/>
      <c r="X114" s="47"/>
      <c r="Y114" s="47"/>
      <c r="Z114" s="47"/>
      <c r="AA114" s="47"/>
      <c r="AB114" s="47"/>
      <c r="AC114" s="47"/>
      <c r="AD114" s="47"/>
    </row>
    <row r="115" spans="11:30" x14ac:dyDescent="0.25">
      <c r="K115" s="47"/>
      <c r="L115" s="47"/>
      <c r="M115" s="47"/>
      <c r="N115" s="47"/>
      <c r="O115" s="47"/>
      <c r="P115" s="47"/>
      <c r="Q115" s="47"/>
      <c r="R115" s="47"/>
      <c r="S115" s="47"/>
      <c r="T115" s="47"/>
      <c r="U115" s="47"/>
      <c r="V115" s="47"/>
      <c r="W115" s="47"/>
      <c r="X115" s="47"/>
      <c r="Y115" s="47"/>
      <c r="Z115" s="47"/>
      <c r="AA115" s="47"/>
      <c r="AB115" s="47"/>
      <c r="AC115" s="47"/>
      <c r="AD115" s="47"/>
    </row>
    <row r="116" spans="11:30" x14ac:dyDescent="0.25">
      <c r="K116" s="47"/>
      <c r="L116" s="47"/>
      <c r="M116" s="47"/>
      <c r="N116" s="47"/>
      <c r="O116" s="47"/>
      <c r="P116" s="47"/>
      <c r="Q116" s="47"/>
      <c r="R116" s="47"/>
      <c r="S116" s="47"/>
      <c r="T116" s="47"/>
      <c r="U116" s="47"/>
      <c r="V116" s="47"/>
      <c r="W116" s="47"/>
      <c r="X116" s="47"/>
      <c r="Y116" s="47"/>
      <c r="Z116" s="47"/>
      <c r="AA116" s="47"/>
      <c r="AB116" s="47"/>
      <c r="AC116" s="47"/>
      <c r="AD116" s="47"/>
    </row>
    <row r="117" spans="11:30" x14ac:dyDescent="0.25">
      <c r="K117" s="47"/>
      <c r="L117" s="47"/>
      <c r="M117" s="47"/>
      <c r="N117" s="47"/>
      <c r="O117" s="47"/>
      <c r="P117" s="47"/>
      <c r="Q117" s="47"/>
      <c r="R117" s="47"/>
      <c r="S117" s="47"/>
      <c r="T117" s="47"/>
      <c r="U117" s="47"/>
      <c r="V117" s="47"/>
      <c r="W117" s="47"/>
      <c r="X117" s="47"/>
      <c r="Y117" s="47"/>
      <c r="Z117" s="47"/>
      <c r="AA117" s="47"/>
      <c r="AB117" s="47"/>
      <c r="AC117" s="47"/>
      <c r="AD117" s="47"/>
    </row>
    <row r="118" spans="11:30" x14ac:dyDescent="0.25">
      <c r="K118" s="47"/>
      <c r="L118" s="47"/>
      <c r="M118" s="47"/>
      <c r="N118" s="47"/>
      <c r="O118" s="47"/>
      <c r="P118" s="47"/>
      <c r="Q118" s="47"/>
      <c r="R118" s="47"/>
      <c r="S118" s="47"/>
      <c r="T118" s="47"/>
      <c r="U118" s="47"/>
      <c r="V118" s="47"/>
      <c r="W118" s="47"/>
      <c r="X118" s="47"/>
      <c r="Y118" s="47"/>
      <c r="Z118" s="47"/>
      <c r="AA118" s="47"/>
      <c r="AB118" s="47"/>
      <c r="AC118" s="48"/>
      <c r="AD118" s="47"/>
    </row>
    <row r="119" spans="11:30" x14ac:dyDescent="0.25">
      <c r="K119" s="47"/>
      <c r="L119" s="47"/>
      <c r="M119" s="47"/>
      <c r="N119" s="47"/>
      <c r="O119" s="47"/>
      <c r="P119" s="47"/>
      <c r="Q119" s="47"/>
      <c r="R119" s="47"/>
      <c r="S119" s="47"/>
      <c r="T119" s="47"/>
      <c r="U119" s="47"/>
      <c r="V119" s="47"/>
      <c r="W119" s="47"/>
      <c r="X119" s="47"/>
      <c r="Y119" s="47"/>
      <c r="Z119" s="47"/>
      <c r="AA119" s="47"/>
      <c r="AB119" s="47"/>
      <c r="AC119" s="47"/>
      <c r="AD119" s="47"/>
    </row>
    <row r="120" spans="11:30" x14ac:dyDescent="0.25">
      <c r="K120" s="47"/>
      <c r="L120" s="47"/>
      <c r="M120" s="47"/>
      <c r="N120" s="47"/>
      <c r="O120" s="47"/>
      <c r="P120" s="47"/>
      <c r="Q120" s="47"/>
      <c r="R120" s="47"/>
      <c r="S120" s="47"/>
      <c r="T120" s="47"/>
      <c r="U120" s="47"/>
      <c r="V120" s="47"/>
      <c r="W120" s="47"/>
      <c r="X120" s="47"/>
      <c r="Y120" s="47"/>
      <c r="Z120" s="47"/>
      <c r="AA120" s="47"/>
      <c r="AB120" s="47"/>
      <c r="AC120" s="48"/>
      <c r="AD120" s="47"/>
    </row>
    <row r="121" spans="11:30" x14ac:dyDescent="0.25">
      <c r="K121" s="47"/>
      <c r="L121" s="47"/>
      <c r="M121" s="47"/>
      <c r="N121" s="47"/>
      <c r="O121" s="47"/>
      <c r="P121" s="47"/>
      <c r="Q121" s="47"/>
      <c r="R121" s="47"/>
      <c r="S121" s="47"/>
      <c r="T121" s="47"/>
      <c r="U121" s="47"/>
      <c r="V121" s="47"/>
      <c r="W121" s="47"/>
      <c r="X121" s="47"/>
      <c r="Y121" s="47"/>
      <c r="Z121" s="47"/>
      <c r="AA121" s="47"/>
      <c r="AB121" s="47"/>
      <c r="AC121" s="47"/>
      <c r="AD121" s="47"/>
    </row>
    <row r="122" spans="11:30" x14ac:dyDescent="0.25">
      <c r="K122" s="47"/>
      <c r="L122" s="47"/>
      <c r="M122" s="47"/>
      <c r="N122" s="47"/>
      <c r="O122" s="47"/>
      <c r="P122" s="47"/>
      <c r="Q122" s="47"/>
      <c r="R122" s="47"/>
      <c r="S122" s="47"/>
      <c r="T122" s="47"/>
      <c r="U122" s="47"/>
      <c r="V122" s="47"/>
      <c r="W122" s="47"/>
      <c r="X122" s="47"/>
      <c r="Y122" s="47"/>
      <c r="Z122" s="47"/>
      <c r="AA122" s="47"/>
      <c r="AB122" s="47"/>
      <c r="AC122" s="48"/>
      <c r="AD122" s="47"/>
    </row>
    <row r="123" spans="11:30" x14ac:dyDescent="0.25">
      <c r="K123" s="47"/>
      <c r="L123" s="47"/>
      <c r="M123" s="47"/>
      <c r="N123" s="47"/>
      <c r="O123" s="47"/>
      <c r="P123" s="47"/>
      <c r="Q123" s="47"/>
      <c r="R123" s="47"/>
      <c r="S123" s="47"/>
      <c r="T123" s="47"/>
      <c r="U123" s="47"/>
      <c r="V123" s="47"/>
      <c r="W123" s="47"/>
      <c r="X123" s="47"/>
      <c r="Y123" s="47"/>
      <c r="Z123" s="47"/>
      <c r="AA123" s="47"/>
      <c r="AB123" s="47"/>
      <c r="AC123" s="47"/>
      <c r="AD123" s="47"/>
    </row>
    <row r="124" spans="11:30" x14ac:dyDescent="0.25">
      <c r="K124" s="47"/>
      <c r="L124" s="47"/>
      <c r="M124" s="47"/>
      <c r="N124" s="47"/>
      <c r="O124" s="47"/>
      <c r="P124" s="47"/>
      <c r="Q124" s="47"/>
      <c r="R124" s="47"/>
      <c r="S124" s="47"/>
      <c r="T124" s="47"/>
      <c r="U124" s="47"/>
      <c r="V124" s="47"/>
      <c r="W124" s="47"/>
      <c r="X124" s="47"/>
      <c r="Y124" s="47"/>
      <c r="Z124" s="47"/>
      <c r="AA124" s="47"/>
      <c r="AB124" s="47"/>
      <c r="AC124" s="48"/>
      <c r="AD124" s="47"/>
    </row>
    <row r="125" spans="11:30" x14ac:dyDescent="0.25">
      <c r="K125" s="47"/>
      <c r="L125" s="47"/>
      <c r="M125" s="47"/>
      <c r="N125" s="47"/>
      <c r="O125" s="47"/>
      <c r="P125" s="47"/>
      <c r="Q125" s="47"/>
      <c r="R125" s="47"/>
      <c r="S125" s="47"/>
      <c r="T125" s="47"/>
      <c r="U125" s="47"/>
      <c r="V125" s="47"/>
      <c r="W125" s="47"/>
      <c r="X125" s="47"/>
      <c r="Y125" s="47"/>
      <c r="Z125" s="47"/>
      <c r="AA125" s="47"/>
      <c r="AB125" s="47"/>
      <c r="AC125" s="47"/>
      <c r="AD125" s="47"/>
    </row>
    <row r="126" spans="11:30" x14ac:dyDescent="0.25">
      <c r="K126" s="47"/>
      <c r="L126" s="47"/>
      <c r="M126" s="47"/>
      <c r="N126" s="47"/>
      <c r="O126" s="47"/>
      <c r="P126" s="47"/>
      <c r="Q126" s="47"/>
      <c r="R126" s="47"/>
      <c r="S126" s="47"/>
      <c r="T126" s="47"/>
      <c r="U126" s="47"/>
      <c r="V126" s="47"/>
      <c r="W126" s="47"/>
      <c r="X126" s="47"/>
      <c r="Y126" s="47"/>
      <c r="Z126" s="47"/>
      <c r="AA126" s="47"/>
      <c r="AB126" s="47"/>
      <c r="AC126" s="47"/>
      <c r="AD126" s="47"/>
    </row>
    <row r="127" spans="11:30" x14ac:dyDescent="0.25">
      <c r="K127" s="47"/>
      <c r="L127" s="47"/>
      <c r="M127" s="47"/>
      <c r="N127" s="47"/>
      <c r="O127" s="47"/>
      <c r="P127" s="47"/>
      <c r="Q127" s="47"/>
      <c r="R127" s="47"/>
      <c r="S127" s="47"/>
      <c r="T127" s="47"/>
      <c r="U127" s="47"/>
      <c r="V127" s="47"/>
      <c r="W127" s="47"/>
      <c r="X127" s="47"/>
      <c r="Y127" s="47"/>
      <c r="Z127" s="47"/>
      <c r="AA127" s="47"/>
      <c r="AB127" s="47"/>
      <c r="AC127" s="47"/>
      <c r="AD127" s="47"/>
    </row>
    <row r="128" spans="11:30" x14ac:dyDescent="0.25">
      <c r="K128" s="47"/>
      <c r="L128" s="47"/>
      <c r="M128" s="47"/>
      <c r="N128" s="47"/>
      <c r="O128" s="47"/>
      <c r="P128" s="47"/>
      <c r="Q128" s="47"/>
      <c r="R128" s="47"/>
      <c r="S128" s="47"/>
      <c r="T128" s="47"/>
      <c r="U128" s="47"/>
      <c r="V128" s="47"/>
      <c r="W128" s="47"/>
      <c r="X128" s="47"/>
      <c r="Y128" s="47"/>
      <c r="Z128" s="47"/>
      <c r="AA128" s="47"/>
      <c r="AB128" s="47"/>
      <c r="AC128" s="47"/>
      <c r="AD128" s="47"/>
    </row>
    <row r="129" spans="11:30" x14ac:dyDescent="0.25">
      <c r="K129" s="47"/>
      <c r="L129" s="47"/>
      <c r="M129" s="47"/>
      <c r="N129" s="47"/>
      <c r="O129" s="47"/>
      <c r="P129" s="47"/>
      <c r="Q129" s="47"/>
      <c r="R129" s="47"/>
      <c r="S129" s="47"/>
      <c r="T129" s="47"/>
      <c r="U129" s="47"/>
      <c r="V129" s="47"/>
      <c r="W129" s="47"/>
      <c r="X129" s="47"/>
      <c r="Y129" s="47"/>
      <c r="Z129" s="47"/>
      <c r="AA129" s="47"/>
      <c r="AB129" s="47"/>
      <c r="AC129" s="48"/>
      <c r="AD129" s="47"/>
    </row>
    <row r="130" spans="11:30" x14ac:dyDescent="0.25">
      <c r="K130" s="47"/>
      <c r="L130" s="47"/>
      <c r="M130" s="47"/>
      <c r="N130" s="47"/>
      <c r="O130" s="47"/>
      <c r="P130" s="47"/>
      <c r="Q130" s="47"/>
      <c r="R130" s="47"/>
      <c r="S130" s="47"/>
      <c r="T130" s="47"/>
      <c r="U130" s="47"/>
      <c r="V130" s="47"/>
      <c r="W130" s="47"/>
      <c r="X130" s="47"/>
      <c r="Y130" s="47"/>
      <c r="Z130" s="47"/>
      <c r="AA130" s="47"/>
      <c r="AB130" s="47"/>
      <c r="AC130" s="48"/>
      <c r="AD130" s="47"/>
    </row>
    <row r="131" spans="11:30" x14ac:dyDescent="0.25">
      <c r="K131" s="47"/>
      <c r="L131" s="47"/>
      <c r="M131" s="47"/>
      <c r="N131" s="47"/>
      <c r="O131" s="47"/>
      <c r="P131" s="47"/>
      <c r="Q131" s="47"/>
      <c r="R131" s="47"/>
      <c r="S131" s="47"/>
      <c r="T131" s="47"/>
      <c r="U131" s="47"/>
      <c r="V131" s="47"/>
      <c r="W131" s="47"/>
      <c r="X131" s="47"/>
      <c r="Y131" s="47"/>
      <c r="Z131" s="47"/>
      <c r="AA131" s="47"/>
      <c r="AB131" s="47"/>
      <c r="AC131" s="47"/>
      <c r="AD131" s="47"/>
    </row>
    <row r="132" spans="11:30" x14ac:dyDescent="0.25">
      <c r="K132" s="47"/>
      <c r="L132" s="47"/>
      <c r="M132" s="47"/>
      <c r="N132" s="47"/>
      <c r="O132" s="47"/>
      <c r="P132" s="47"/>
      <c r="Q132" s="47"/>
      <c r="R132" s="47"/>
      <c r="S132" s="47"/>
      <c r="T132" s="47"/>
      <c r="U132" s="47"/>
      <c r="V132" s="47"/>
      <c r="W132" s="47"/>
      <c r="X132" s="47"/>
      <c r="Y132" s="47"/>
      <c r="Z132" s="47"/>
      <c r="AA132" s="47"/>
      <c r="AB132" s="47"/>
      <c r="AC132" s="47"/>
      <c r="AD132" s="47"/>
    </row>
    <row r="133" spans="11:30" x14ac:dyDescent="0.25">
      <c r="K133" s="47"/>
      <c r="L133" s="47"/>
      <c r="M133" s="47"/>
      <c r="N133" s="47"/>
      <c r="O133" s="47"/>
      <c r="P133" s="47"/>
      <c r="Q133" s="47"/>
      <c r="R133" s="47"/>
      <c r="S133" s="47"/>
      <c r="T133" s="47"/>
      <c r="U133" s="47"/>
      <c r="V133" s="47"/>
      <c r="W133" s="47"/>
      <c r="X133" s="47"/>
      <c r="Y133" s="47"/>
      <c r="Z133" s="47"/>
      <c r="AA133" s="47"/>
      <c r="AB133" s="47"/>
      <c r="AC133" s="47"/>
      <c r="AD133" s="47"/>
    </row>
    <row r="134" spans="11:30" x14ac:dyDescent="0.25">
      <c r="K134" s="47"/>
      <c r="L134" s="47"/>
      <c r="M134" s="47"/>
      <c r="N134" s="47"/>
      <c r="O134" s="47"/>
      <c r="P134" s="47"/>
      <c r="Q134" s="47"/>
      <c r="R134" s="47"/>
      <c r="S134" s="47"/>
      <c r="T134" s="47"/>
      <c r="U134" s="47"/>
      <c r="V134" s="47"/>
      <c r="W134" s="47"/>
      <c r="X134" s="47"/>
      <c r="Y134" s="47"/>
      <c r="Z134" s="47"/>
      <c r="AA134" s="47"/>
      <c r="AB134" s="47"/>
      <c r="AC134" s="48"/>
      <c r="AD134" s="47"/>
    </row>
    <row r="135" spans="11:30" x14ac:dyDescent="0.25">
      <c r="K135" s="47"/>
      <c r="L135" s="47"/>
      <c r="M135" s="47"/>
      <c r="N135" s="47"/>
      <c r="O135" s="47"/>
      <c r="P135" s="47"/>
      <c r="Q135" s="47"/>
      <c r="R135" s="47"/>
      <c r="S135" s="47"/>
      <c r="T135" s="47"/>
      <c r="U135" s="47"/>
      <c r="V135" s="47"/>
      <c r="W135" s="47"/>
      <c r="X135" s="47"/>
      <c r="Y135" s="47"/>
      <c r="Z135" s="47"/>
      <c r="AA135" s="47"/>
      <c r="AB135" s="47"/>
      <c r="AC135" s="48"/>
      <c r="AD135" s="47"/>
    </row>
    <row r="136" spans="11:30" x14ac:dyDescent="0.25">
      <c r="K136" s="47"/>
      <c r="L136" s="47"/>
      <c r="M136" s="47"/>
      <c r="N136" s="47"/>
      <c r="O136" s="47"/>
      <c r="P136" s="47"/>
      <c r="Q136" s="47"/>
      <c r="R136" s="47"/>
      <c r="S136" s="47"/>
      <c r="T136" s="47"/>
      <c r="U136" s="47"/>
      <c r="V136" s="47"/>
      <c r="W136" s="47"/>
      <c r="X136" s="47"/>
      <c r="Y136" s="47"/>
      <c r="Z136" s="47"/>
      <c r="AA136" s="47"/>
      <c r="AB136" s="47"/>
      <c r="AC136" s="47"/>
      <c r="AD136" s="47"/>
    </row>
    <row r="137" spans="11:30" x14ac:dyDescent="0.25">
      <c r="K137" s="47"/>
      <c r="L137" s="47"/>
      <c r="M137" s="47"/>
      <c r="N137" s="47"/>
      <c r="O137" s="47"/>
      <c r="P137" s="47"/>
      <c r="Q137" s="47"/>
      <c r="R137" s="47"/>
      <c r="S137" s="47"/>
      <c r="T137" s="47"/>
      <c r="U137" s="47"/>
      <c r="V137" s="47"/>
      <c r="W137" s="47"/>
      <c r="X137" s="47"/>
      <c r="Y137" s="47"/>
      <c r="Z137" s="47"/>
      <c r="AA137" s="47"/>
      <c r="AB137" s="47"/>
      <c r="AC137" s="47"/>
      <c r="AD137" s="47"/>
    </row>
    <row r="138" spans="11:30" x14ac:dyDescent="0.25">
      <c r="K138" s="47"/>
      <c r="L138" s="47"/>
      <c r="M138" s="47"/>
      <c r="N138" s="47"/>
      <c r="O138" s="47"/>
      <c r="P138" s="47"/>
      <c r="Q138" s="47"/>
      <c r="R138" s="47"/>
      <c r="S138" s="47"/>
      <c r="T138" s="47"/>
      <c r="U138" s="47"/>
      <c r="V138" s="47"/>
      <c r="W138" s="47"/>
      <c r="X138" s="47"/>
      <c r="Y138" s="47"/>
      <c r="Z138" s="47"/>
      <c r="AA138" s="47"/>
      <c r="AB138" s="47"/>
      <c r="AC138" s="48"/>
      <c r="AD138" s="47"/>
    </row>
    <row r="139" spans="11:30" x14ac:dyDescent="0.25">
      <c r="K139" s="47"/>
      <c r="L139" s="47"/>
      <c r="M139" s="47"/>
      <c r="N139" s="47"/>
      <c r="O139" s="47"/>
      <c r="P139" s="47"/>
      <c r="Q139" s="47"/>
      <c r="R139" s="47"/>
      <c r="S139" s="47"/>
      <c r="T139" s="47"/>
      <c r="U139" s="47"/>
      <c r="V139" s="47"/>
      <c r="W139" s="47"/>
      <c r="X139" s="47"/>
      <c r="Y139" s="47"/>
      <c r="Z139" s="47"/>
      <c r="AA139" s="47"/>
      <c r="AB139" s="47"/>
      <c r="AC139" s="48"/>
      <c r="AD139" s="47"/>
    </row>
    <row r="140" spans="11:30" x14ac:dyDescent="0.25">
      <c r="K140" s="47"/>
      <c r="L140" s="47"/>
      <c r="M140" s="47"/>
      <c r="N140" s="47"/>
      <c r="O140" s="47"/>
      <c r="P140" s="47"/>
      <c r="Q140" s="47"/>
      <c r="R140" s="47"/>
      <c r="S140" s="47"/>
      <c r="T140" s="47"/>
      <c r="U140" s="47"/>
      <c r="V140" s="47"/>
      <c r="W140" s="47"/>
      <c r="X140" s="47"/>
      <c r="Y140" s="47"/>
      <c r="Z140" s="47"/>
      <c r="AA140" s="47"/>
      <c r="AB140" s="47"/>
      <c r="AC140" s="47"/>
      <c r="AD140" s="47"/>
    </row>
    <row r="141" spans="11:30" x14ac:dyDescent="0.25">
      <c r="K141" s="47"/>
      <c r="L141" s="47"/>
      <c r="M141" s="47"/>
      <c r="N141" s="47"/>
      <c r="O141" s="47"/>
      <c r="P141" s="47"/>
      <c r="Q141" s="47"/>
      <c r="R141" s="47"/>
      <c r="S141" s="47"/>
      <c r="T141" s="47"/>
      <c r="U141" s="47"/>
      <c r="V141" s="47"/>
      <c r="W141" s="47"/>
      <c r="X141" s="47"/>
      <c r="Y141" s="47"/>
      <c r="Z141" s="47"/>
      <c r="AA141" s="47"/>
      <c r="AB141" s="47"/>
      <c r="AC141" s="47"/>
      <c r="AD141" s="47"/>
    </row>
    <row r="142" spans="11:30" x14ac:dyDescent="0.25">
      <c r="K142" s="47"/>
      <c r="L142" s="47"/>
      <c r="M142" s="47"/>
      <c r="N142" s="47"/>
      <c r="O142" s="47"/>
      <c r="P142" s="47"/>
      <c r="Q142" s="47"/>
      <c r="R142" s="47"/>
      <c r="S142" s="47"/>
      <c r="T142" s="47"/>
      <c r="U142" s="47"/>
      <c r="V142" s="47"/>
      <c r="W142" s="47"/>
      <c r="X142" s="47"/>
      <c r="Y142" s="47"/>
      <c r="Z142" s="47"/>
      <c r="AA142" s="47"/>
      <c r="AB142" s="47"/>
      <c r="AC142" s="47"/>
      <c r="AD142" s="47"/>
    </row>
    <row r="143" spans="11:30" x14ac:dyDescent="0.25">
      <c r="K143" s="47"/>
      <c r="L143" s="47"/>
      <c r="M143" s="47"/>
      <c r="N143" s="47"/>
      <c r="O143" s="47"/>
      <c r="P143" s="47"/>
      <c r="Q143" s="47"/>
      <c r="R143" s="47"/>
      <c r="S143" s="47"/>
      <c r="T143" s="47"/>
      <c r="U143" s="47"/>
      <c r="V143" s="47"/>
      <c r="W143" s="47"/>
      <c r="X143" s="47"/>
      <c r="Y143" s="47"/>
      <c r="Z143" s="47"/>
      <c r="AA143" s="47"/>
      <c r="AB143" s="47"/>
      <c r="AC143" s="47"/>
      <c r="AD143" s="47"/>
    </row>
    <row r="144" spans="11:30" x14ac:dyDescent="0.25">
      <c r="K144" s="47"/>
      <c r="L144" s="47"/>
      <c r="M144" s="47"/>
      <c r="N144" s="47"/>
      <c r="O144" s="47"/>
      <c r="P144" s="47"/>
      <c r="Q144" s="47"/>
      <c r="R144" s="47"/>
      <c r="S144" s="47"/>
      <c r="T144" s="47"/>
      <c r="U144" s="47"/>
      <c r="V144" s="47"/>
      <c r="W144" s="47"/>
      <c r="X144" s="47"/>
      <c r="Y144" s="47"/>
      <c r="Z144" s="47"/>
      <c r="AA144" s="47"/>
      <c r="AB144" s="47"/>
      <c r="AC144" s="47"/>
      <c r="AD144" s="47"/>
    </row>
    <row r="145" spans="11:30" x14ac:dyDescent="0.25">
      <c r="K145" s="47"/>
      <c r="L145" s="47"/>
      <c r="M145" s="47"/>
      <c r="N145" s="47"/>
      <c r="O145" s="47"/>
      <c r="P145" s="47"/>
      <c r="Q145" s="47"/>
      <c r="R145" s="47"/>
      <c r="S145" s="47"/>
      <c r="T145" s="47"/>
      <c r="U145" s="47"/>
      <c r="V145" s="47"/>
      <c r="W145" s="47"/>
      <c r="X145" s="47"/>
      <c r="Y145" s="47"/>
      <c r="Z145" s="47"/>
      <c r="AA145" s="47"/>
      <c r="AB145" s="47"/>
      <c r="AC145" s="47"/>
      <c r="AD145" s="47"/>
    </row>
    <row r="146" spans="11:30" x14ac:dyDescent="0.25">
      <c r="K146" s="47"/>
      <c r="L146" s="47"/>
      <c r="M146" s="47"/>
      <c r="N146" s="47"/>
      <c r="O146" s="47"/>
      <c r="P146" s="47"/>
      <c r="Q146" s="47"/>
      <c r="R146" s="47"/>
      <c r="S146" s="47"/>
      <c r="T146" s="47"/>
      <c r="U146" s="47"/>
      <c r="V146" s="47"/>
      <c r="W146" s="47"/>
      <c r="X146" s="47"/>
      <c r="Y146" s="47"/>
      <c r="Z146" s="47"/>
      <c r="AA146" s="47"/>
      <c r="AB146" s="47"/>
      <c r="AC146" s="48"/>
      <c r="AD146" s="47"/>
    </row>
    <row r="147" spans="11:30" x14ac:dyDescent="0.25">
      <c r="K147" s="47"/>
      <c r="L147" s="47"/>
      <c r="M147" s="47"/>
      <c r="N147" s="47"/>
      <c r="O147" s="47"/>
      <c r="P147" s="47"/>
      <c r="Q147" s="47"/>
      <c r="R147" s="47"/>
      <c r="S147" s="47"/>
      <c r="T147" s="47"/>
      <c r="U147" s="47"/>
      <c r="V147" s="47"/>
      <c r="W147" s="47"/>
      <c r="X147" s="47"/>
      <c r="Y147" s="47"/>
      <c r="Z147" s="47"/>
      <c r="AA147" s="47"/>
      <c r="AB147" s="47"/>
      <c r="AC147" s="48"/>
      <c r="AD147" s="47"/>
    </row>
    <row r="148" spans="11:30" x14ac:dyDescent="0.25">
      <c r="K148" s="47"/>
      <c r="L148" s="47"/>
      <c r="M148" s="47"/>
      <c r="N148" s="47"/>
      <c r="O148" s="47"/>
      <c r="P148" s="47"/>
      <c r="Q148" s="47"/>
      <c r="R148" s="47"/>
      <c r="S148" s="47"/>
      <c r="T148" s="47"/>
      <c r="U148" s="47"/>
      <c r="V148" s="47"/>
      <c r="W148" s="47"/>
      <c r="X148" s="47"/>
      <c r="Y148" s="47"/>
      <c r="Z148" s="47"/>
      <c r="AA148" s="47"/>
      <c r="AB148" s="47"/>
      <c r="AC148" s="48"/>
      <c r="AD148" s="47"/>
    </row>
    <row r="149" spans="11:30" x14ac:dyDescent="0.25">
      <c r="K149" s="47"/>
      <c r="L149" s="47"/>
      <c r="M149" s="47"/>
      <c r="N149" s="47"/>
      <c r="O149" s="47"/>
      <c r="P149" s="47"/>
      <c r="Q149" s="47"/>
      <c r="R149" s="47"/>
      <c r="S149" s="47"/>
      <c r="T149" s="47"/>
      <c r="U149" s="47"/>
      <c r="V149" s="47"/>
      <c r="W149" s="47"/>
      <c r="X149" s="47"/>
      <c r="Y149" s="47"/>
      <c r="Z149" s="47"/>
      <c r="AA149" s="47"/>
      <c r="AB149" s="47"/>
      <c r="AC149" s="47"/>
      <c r="AD149" s="47"/>
    </row>
    <row r="150" spans="11:30" x14ac:dyDescent="0.25">
      <c r="K150" s="47"/>
      <c r="L150" s="47"/>
      <c r="M150" s="47"/>
      <c r="N150" s="47"/>
      <c r="O150" s="47"/>
      <c r="P150" s="47"/>
      <c r="Q150" s="47"/>
      <c r="R150" s="47"/>
      <c r="S150" s="47"/>
      <c r="T150" s="47"/>
      <c r="U150" s="47"/>
      <c r="V150" s="47"/>
      <c r="W150" s="47"/>
      <c r="X150" s="47"/>
      <c r="Y150" s="47"/>
      <c r="Z150" s="47"/>
      <c r="AA150" s="47"/>
      <c r="AB150" s="47"/>
      <c r="AC150" s="47"/>
      <c r="AD150" s="47"/>
    </row>
    <row r="151" spans="11:30" x14ac:dyDescent="0.25">
      <c r="K151" s="47"/>
      <c r="L151" s="47"/>
      <c r="M151" s="47"/>
      <c r="N151" s="47"/>
      <c r="O151" s="47"/>
      <c r="P151" s="47"/>
      <c r="Q151" s="47"/>
      <c r="R151" s="47"/>
      <c r="S151" s="47"/>
      <c r="T151" s="47"/>
      <c r="U151" s="47"/>
      <c r="V151" s="47"/>
      <c r="W151" s="47"/>
      <c r="X151" s="47"/>
      <c r="Y151" s="47"/>
      <c r="Z151" s="47"/>
      <c r="AA151" s="47"/>
      <c r="AB151" s="47"/>
      <c r="AC151" s="47"/>
      <c r="AD151" s="47"/>
    </row>
    <row r="152" spans="11:30" x14ac:dyDescent="0.25">
      <c r="K152" s="47"/>
      <c r="L152" s="47"/>
      <c r="M152" s="47"/>
      <c r="N152" s="47"/>
      <c r="O152" s="47"/>
      <c r="P152" s="47"/>
      <c r="Q152" s="47"/>
      <c r="R152" s="47"/>
      <c r="S152" s="47"/>
      <c r="T152" s="47"/>
      <c r="U152" s="47"/>
      <c r="V152" s="47"/>
      <c r="W152" s="47"/>
      <c r="X152" s="47"/>
      <c r="Y152" s="47"/>
      <c r="Z152" s="47"/>
      <c r="AA152" s="47"/>
      <c r="AB152" s="47"/>
      <c r="AC152" s="47"/>
      <c r="AD152" s="47"/>
    </row>
    <row r="153" spans="11:30" x14ac:dyDescent="0.25">
      <c r="K153" s="47"/>
      <c r="L153" s="47"/>
      <c r="M153" s="47"/>
      <c r="N153" s="47"/>
      <c r="O153" s="47"/>
      <c r="P153" s="47"/>
      <c r="Q153" s="47"/>
      <c r="R153" s="47"/>
      <c r="S153" s="47"/>
      <c r="T153" s="47"/>
      <c r="U153" s="47"/>
      <c r="V153" s="47"/>
      <c r="W153" s="47"/>
      <c r="X153" s="47"/>
      <c r="Y153" s="47"/>
      <c r="Z153" s="47"/>
      <c r="AA153" s="47"/>
      <c r="AB153" s="47"/>
      <c r="AC153" s="47"/>
      <c r="AD153" s="47"/>
    </row>
    <row r="154" spans="11:30" x14ac:dyDescent="0.25">
      <c r="K154" s="47"/>
      <c r="L154" s="47"/>
      <c r="M154" s="47"/>
      <c r="N154" s="47"/>
      <c r="O154" s="47"/>
      <c r="P154" s="47"/>
      <c r="Q154" s="47"/>
      <c r="R154" s="47"/>
      <c r="S154" s="47"/>
      <c r="T154" s="47"/>
      <c r="U154" s="47"/>
      <c r="V154" s="47"/>
      <c r="W154" s="47"/>
      <c r="X154" s="47"/>
      <c r="Y154" s="47"/>
      <c r="Z154" s="47"/>
      <c r="AA154" s="47"/>
      <c r="AB154" s="47"/>
      <c r="AC154" s="48"/>
      <c r="AD154" s="47"/>
    </row>
    <row r="155" spans="11:30" x14ac:dyDescent="0.25">
      <c r="K155" s="47"/>
      <c r="L155" s="47"/>
      <c r="M155" s="47"/>
      <c r="N155" s="47"/>
      <c r="O155" s="47"/>
      <c r="P155" s="47"/>
      <c r="Q155" s="47"/>
      <c r="R155" s="47"/>
      <c r="S155" s="47"/>
      <c r="T155" s="47"/>
      <c r="U155" s="47"/>
      <c r="V155" s="47"/>
      <c r="W155" s="47"/>
      <c r="X155" s="47"/>
      <c r="Y155" s="47"/>
      <c r="Z155" s="47"/>
      <c r="AA155" s="47"/>
      <c r="AB155" s="47"/>
      <c r="AC155" s="47"/>
      <c r="AD155" s="47"/>
    </row>
    <row r="156" spans="11:30" x14ac:dyDescent="0.25">
      <c r="K156" s="47"/>
      <c r="L156" s="47"/>
      <c r="M156" s="47"/>
      <c r="N156" s="47"/>
      <c r="O156" s="47"/>
      <c r="P156" s="47"/>
      <c r="Q156" s="47"/>
      <c r="R156" s="47"/>
      <c r="S156" s="47"/>
      <c r="T156" s="47"/>
      <c r="U156" s="47"/>
      <c r="V156" s="47"/>
      <c r="W156" s="47"/>
      <c r="X156" s="47"/>
      <c r="Y156" s="47"/>
      <c r="Z156" s="47"/>
      <c r="AA156" s="47"/>
      <c r="AB156" s="47"/>
      <c r="AC156" s="47"/>
      <c r="AD156" s="47"/>
    </row>
    <row r="157" spans="11:30" x14ac:dyDescent="0.25">
      <c r="K157" s="47"/>
      <c r="L157" s="47"/>
      <c r="M157" s="47"/>
      <c r="N157" s="47"/>
      <c r="O157" s="47"/>
      <c r="P157" s="47"/>
      <c r="Q157" s="47"/>
      <c r="R157" s="47"/>
      <c r="S157" s="47"/>
      <c r="T157" s="47"/>
      <c r="U157" s="47"/>
      <c r="V157" s="47"/>
      <c r="W157" s="47"/>
      <c r="X157" s="47"/>
      <c r="Y157" s="47"/>
      <c r="Z157" s="47"/>
      <c r="AA157" s="47"/>
      <c r="AB157" s="47"/>
      <c r="AC157" s="47"/>
      <c r="AD157" s="47"/>
    </row>
    <row r="158" spans="11:30" x14ac:dyDescent="0.25">
      <c r="K158" s="47"/>
      <c r="L158" s="47"/>
      <c r="M158" s="47"/>
      <c r="N158" s="47"/>
      <c r="O158" s="47"/>
      <c r="P158" s="47"/>
      <c r="Q158" s="47"/>
      <c r="R158" s="47"/>
      <c r="S158" s="47"/>
      <c r="T158" s="47"/>
      <c r="U158" s="47"/>
      <c r="V158" s="47"/>
      <c r="W158" s="47"/>
      <c r="X158" s="47"/>
      <c r="Y158" s="47"/>
      <c r="Z158" s="47"/>
      <c r="AA158" s="47"/>
      <c r="AB158" s="47"/>
      <c r="AC158" s="47"/>
      <c r="AD158" s="47"/>
    </row>
    <row r="159" spans="11:30" x14ac:dyDescent="0.25">
      <c r="K159" s="47"/>
      <c r="L159" s="47"/>
      <c r="M159" s="47"/>
      <c r="N159" s="47"/>
      <c r="O159" s="47"/>
      <c r="P159" s="47"/>
      <c r="Q159" s="47"/>
      <c r="R159" s="47"/>
      <c r="S159" s="47"/>
      <c r="T159" s="47"/>
      <c r="U159" s="47"/>
      <c r="V159" s="47"/>
      <c r="W159" s="47"/>
      <c r="X159" s="47"/>
      <c r="Y159" s="47"/>
      <c r="Z159" s="47"/>
      <c r="AA159" s="47"/>
      <c r="AB159" s="47"/>
      <c r="AC159" s="48"/>
      <c r="AD159" s="47"/>
    </row>
    <row r="160" spans="11:30" x14ac:dyDescent="0.25">
      <c r="K160" s="47"/>
      <c r="L160" s="47"/>
      <c r="M160" s="47"/>
      <c r="N160" s="47"/>
      <c r="O160" s="47"/>
      <c r="P160" s="47"/>
      <c r="Q160" s="47"/>
      <c r="R160" s="47"/>
      <c r="S160" s="47"/>
      <c r="T160" s="47"/>
      <c r="U160" s="47"/>
      <c r="V160" s="47"/>
      <c r="W160" s="47"/>
      <c r="X160" s="47"/>
      <c r="Y160" s="47"/>
      <c r="Z160" s="47"/>
      <c r="AA160" s="47"/>
      <c r="AB160" s="47"/>
      <c r="AC160" s="47"/>
      <c r="AD160" s="47"/>
    </row>
    <row r="161" spans="11:30" x14ac:dyDescent="0.25">
      <c r="K161" s="47"/>
      <c r="L161" s="47"/>
      <c r="M161" s="47"/>
      <c r="N161" s="47"/>
      <c r="O161" s="47"/>
      <c r="P161" s="47"/>
      <c r="Q161" s="47"/>
      <c r="R161" s="47"/>
      <c r="S161" s="47"/>
      <c r="T161" s="47"/>
      <c r="U161" s="47"/>
      <c r="V161" s="47"/>
      <c r="W161" s="47"/>
      <c r="X161" s="47"/>
      <c r="Y161" s="47"/>
      <c r="Z161" s="47"/>
      <c r="AA161" s="47"/>
      <c r="AB161" s="47"/>
      <c r="AC161" s="48"/>
      <c r="AD161" s="47"/>
    </row>
    <row r="162" spans="11:30" x14ac:dyDescent="0.25">
      <c r="K162" s="47"/>
      <c r="L162" s="47"/>
      <c r="M162" s="47"/>
      <c r="N162" s="47"/>
      <c r="O162" s="47"/>
      <c r="P162" s="47"/>
      <c r="Q162" s="47"/>
      <c r="R162" s="47"/>
      <c r="S162" s="47"/>
      <c r="T162" s="47"/>
      <c r="U162" s="47"/>
      <c r="V162" s="47"/>
      <c r="W162" s="47"/>
      <c r="X162" s="47"/>
      <c r="Y162" s="47"/>
      <c r="Z162" s="47"/>
      <c r="AA162" s="47"/>
      <c r="AB162" s="47"/>
      <c r="AC162" s="47"/>
      <c r="AD162" s="47"/>
    </row>
    <row r="163" spans="11:30" x14ac:dyDescent="0.25">
      <c r="K163" s="47"/>
      <c r="L163" s="47"/>
      <c r="M163" s="47"/>
      <c r="N163" s="47"/>
      <c r="O163" s="47"/>
      <c r="P163" s="47"/>
      <c r="Q163" s="47"/>
      <c r="R163" s="47"/>
      <c r="S163" s="47"/>
      <c r="T163" s="47"/>
      <c r="U163" s="47"/>
      <c r="V163" s="47"/>
      <c r="W163" s="47"/>
      <c r="X163" s="47"/>
      <c r="Y163" s="47"/>
      <c r="Z163" s="47"/>
      <c r="AA163" s="47"/>
      <c r="AB163" s="47"/>
      <c r="AC163" s="47"/>
      <c r="AD163" s="47"/>
    </row>
    <row r="164" spans="11:30" x14ac:dyDescent="0.25">
      <c r="K164" s="47"/>
      <c r="L164" s="47"/>
      <c r="M164" s="47"/>
      <c r="N164" s="47"/>
      <c r="O164" s="47"/>
      <c r="P164" s="47"/>
      <c r="Q164" s="47"/>
      <c r="R164" s="47"/>
      <c r="S164" s="47"/>
      <c r="T164" s="47"/>
      <c r="U164" s="47"/>
      <c r="V164" s="47"/>
      <c r="W164" s="47"/>
      <c r="X164" s="47"/>
      <c r="Y164" s="47"/>
      <c r="Z164" s="47"/>
      <c r="AA164" s="47"/>
      <c r="AB164" s="47"/>
      <c r="AC164" s="47"/>
      <c r="AD164" s="47"/>
    </row>
    <row r="165" spans="11:30" x14ac:dyDescent="0.25">
      <c r="K165" s="47"/>
      <c r="L165" s="47"/>
      <c r="M165" s="47"/>
      <c r="N165" s="47"/>
      <c r="O165" s="47"/>
      <c r="P165" s="47"/>
      <c r="Q165" s="47"/>
      <c r="R165" s="47"/>
      <c r="S165" s="47"/>
      <c r="T165" s="47"/>
      <c r="U165" s="47"/>
      <c r="V165" s="47"/>
      <c r="W165" s="47"/>
      <c r="X165" s="47"/>
      <c r="Y165" s="47"/>
      <c r="Z165" s="47"/>
      <c r="AA165" s="47"/>
      <c r="AB165" s="47"/>
      <c r="AC165" s="47"/>
      <c r="AD165" s="47"/>
    </row>
    <row r="166" spans="11:30" x14ac:dyDescent="0.25">
      <c r="K166" s="47"/>
      <c r="L166" s="47"/>
      <c r="M166" s="47"/>
      <c r="N166" s="47"/>
      <c r="O166" s="47"/>
      <c r="P166" s="47"/>
      <c r="Q166" s="47"/>
      <c r="R166" s="47"/>
      <c r="S166" s="47"/>
      <c r="T166" s="47"/>
      <c r="U166" s="47"/>
      <c r="V166" s="47"/>
      <c r="W166" s="47"/>
      <c r="X166" s="47"/>
      <c r="Y166" s="47"/>
      <c r="Z166" s="47"/>
      <c r="AA166" s="47"/>
      <c r="AB166" s="47"/>
      <c r="AC166" s="47"/>
      <c r="AD166" s="47"/>
    </row>
    <row r="167" spans="11:30" x14ac:dyDescent="0.25">
      <c r="K167" s="47"/>
      <c r="L167" s="47"/>
      <c r="M167" s="47"/>
      <c r="N167" s="47"/>
      <c r="O167" s="47"/>
      <c r="P167" s="47"/>
      <c r="Q167" s="47"/>
      <c r="R167" s="47"/>
      <c r="S167" s="47"/>
      <c r="T167" s="47"/>
      <c r="U167" s="47"/>
      <c r="V167" s="47"/>
      <c r="W167" s="47"/>
      <c r="X167" s="47"/>
      <c r="Y167" s="47"/>
      <c r="Z167" s="47"/>
      <c r="AA167" s="47"/>
      <c r="AB167" s="47"/>
      <c r="AC167" s="47"/>
      <c r="AD167" s="47"/>
    </row>
    <row r="168" spans="11:30" x14ac:dyDescent="0.25">
      <c r="K168" s="47"/>
      <c r="L168" s="47"/>
      <c r="M168" s="47"/>
      <c r="N168" s="47"/>
      <c r="O168" s="47"/>
      <c r="P168" s="47"/>
      <c r="Q168" s="47"/>
      <c r="R168" s="47"/>
      <c r="S168" s="47"/>
      <c r="T168" s="47"/>
      <c r="U168" s="47"/>
      <c r="V168" s="47"/>
      <c r="W168" s="47"/>
      <c r="X168" s="47"/>
      <c r="Y168" s="47"/>
      <c r="Z168" s="47"/>
      <c r="AA168" s="47"/>
      <c r="AB168" s="47"/>
      <c r="AC168" s="47"/>
      <c r="AD168" s="47"/>
    </row>
    <row r="169" spans="11:30" x14ac:dyDescent="0.25">
      <c r="K169" s="47"/>
      <c r="L169" s="47"/>
      <c r="M169" s="47"/>
      <c r="N169" s="47"/>
      <c r="O169" s="47"/>
      <c r="P169" s="47"/>
      <c r="Q169" s="47"/>
      <c r="R169" s="47"/>
      <c r="S169" s="47"/>
      <c r="T169" s="47"/>
      <c r="U169" s="47"/>
      <c r="V169" s="47"/>
      <c r="W169" s="47"/>
      <c r="X169" s="47"/>
      <c r="Y169" s="47"/>
      <c r="Z169" s="47"/>
      <c r="AA169" s="47"/>
      <c r="AB169" s="47"/>
      <c r="AC169" s="47"/>
      <c r="AD169" s="47"/>
    </row>
    <row r="170" spans="11:30" x14ac:dyDescent="0.25">
      <c r="K170" s="47"/>
      <c r="L170" s="47"/>
      <c r="M170" s="47"/>
      <c r="N170" s="47"/>
      <c r="O170" s="47"/>
      <c r="P170" s="47"/>
      <c r="Q170" s="47"/>
      <c r="R170" s="47"/>
      <c r="S170" s="47"/>
      <c r="T170" s="47"/>
      <c r="U170" s="47"/>
      <c r="V170" s="47"/>
      <c r="W170" s="47"/>
      <c r="X170" s="47"/>
      <c r="Y170" s="47"/>
      <c r="Z170" s="47"/>
      <c r="AA170" s="47"/>
      <c r="AB170" s="47"/>
      <c r="AC170" s="47"/>
      <c r="AD170" s="47"/>
    </row>
    <row r="171" spans="11:30" x14ac:dyDescent="0.25">
      <c r="K171" s="47"/>
      <c r="L171" s="47"/>
      <c r="M171" s="47"/>
      <c r="N171" s="47"/>
      <c r="O171" s="47"/>
      <c r="P171" s="47"/>
      <c r="Q171" s="47"/>
      <c r="R171" s="47"/>
      <c r="S171" s="47"/>
      <c r="T171" s="47"/>
      <c r="U171" s="47"/>
      <c r="V171" s="47"/>
      <c r="W171" s="47"/>
      <c r="X171" s="47"/>
      <c r="Y171" s="47"/>
      <c r="Z171" s="47"/>
      <c r="AA171" s="47"/>
      <c r="AB171" s="47"/>
      <c r="AC171" s="47"/>
      <c r="AD171" s="47"/>
    </row>
    <row r="172" spans="11:30" x14ac:dyDescent="0.25">
      <c r="K172" s="47"/>
      <c r="L172" s="47"/>
      <c r="M172" s="47"/>
      <c r="N172" s="47"/>
      <c r="O172" s="47"/>
      <c r="P172" s="47"/>
      <c r="Q172" s="47"/>
      <c r="R172" s="47"/>
      <c r="S172" s="47"/>
      <c r="T172" s="47"/>
      <c r="U172" s="47"/>
      <c r="V172" s="47"/>
      <c r="W172" s="47"/>
      <c r="X172" s="47"/>
      <c r="Y172" s="47"/>
      <c r="Z172" s="47"/>
      <c r="AA172" s="47"/>
      <c r="AB172" s="47"/>
      <c r="AC172" s="47"/>
      <c r="AD172" s="47"/>
    </row>
    <row r="173" spans="11:30" x14ac:dyDescent="0.25">
      <c r="K173" s="47"/>
      <c r="L173" s="47"/>
      <c r="M173" s="47"/>
      <c r="N173" s="47"/>
      <c r="O173" s="47"/>
      <c r="P173" s="47"/>
      <c r="Q173" s="47"/>
      <c r="R173" s="47"/>
      <c r="S173" s="47"/>
      <c r="T173" s="47"/>
      <c r="U173" s="47"/>
      <c r="V173" s="47"/>
      <c r="W173" s="47"/>
      <c r="X173" s="47"/>
      <c r="Y173" s="47"/>
      <c r="Z173" s="47"/>
      <c r="AA173" s="47"/>
      <c r="AB173" s="47"/>
      <c r="AC173" s="47"/>
      <c r="AD173" s="47"/>
    </row>
    <row r="174" spans="11:30" x14ac:dyDescent="0.25">
      <c r="K174" s="47"/>
      <c r="L174" s="47"/>
      <c r="M174" s="47"/>
      <c r="N174" s="47"/>
      <c r="O174" s="47"/>
      <c r="P174" s="47"/>
      <c r="Q174" s="47"/>
      <c r="R174" s="47"/>
      <c r="S174" s="47"/>
      <c r="T174" s="47"/>
      <c r="U174" s="47"/>
      <c r="V174" s="47"/>
      <c r="W174" s="47"/>
      <c r="X174" s="47"/>
      <c r="Y174" s="47"/>
      <c r="Z174" s="47"/>
      <c r="AA174" s="47"/>
      <c r="AB174" s="47"/>
      <c r="AC174" s="47"/>
      <c r="AD174" s="47"/>
    </row>
    <row r="175" spans="11:30" x14ac:dyDescent="0.25">
      <c r="K175" s="47"/>
      <c r="L175" s="47"/>
      <c r="M175" s="47"/>
      <c r="N175" s="47"/>
      <c r="O175" s="47"/>
      <c r="P175" s="47"/>
      <c r="Q175" s="47"/>
      <c r="R175" s="47"/>
      <c r="S175" s="47"/>
      <c r="T175" s="47"/>
      <c r="U175" s="47"/>
      <c r="V175" s="47"/>
      <c r="W175" s="47"/>
      <c r="X175" s="47"/>
      <c r="Y175" s="47"/>
      <c r="Z175" s="47"/>
      <c r="AA175" s="47"/>
      <c r="AB175" s="47"/>
      <c r="AC175" s="47"/>
      <c r="AD175" s="47"/>
    </row>
    <row r="176" spans="11:30" x14ac:dyDescent="0.25">
      <c r="K176" s="47"/>
      <c r="L176" s="47"/>
      <c r="M176" s="47"/>
      <c r="N176" s="47"/>
      <c r="O176" s="47"/>
      <c r="P176" s="47"/>
      <c r="Q176" s="47"/>
      <c r="R176" s="47"/>
      <c r="S176" s="47"/>
      <c r="T176" s="47"/>
      <c r="U176" s="47"/>
      <c r="V176" s="47"/>
      <c r="W176" s="47"/>
      <c r="X176" s="47"/>
      <c r="Y176" s="47"/>
      <c r="Z176" s="47"/>
      <c r="AA176" s="47"/>
      <c r="AB176" s="47"/>
      <c r="AC176" s="47"/>
      <c r="AD176" s="47"/>
    </row>
    <row r="177" spans="11:30" x14ac:dyDescent="0.25">
      <c r="K177" s="47"/>
      <c r="L177" s="47"/>
      <c r="M177" s="47"/>
      <c r="N177" s="47"/>
      <c r="O177" s="47"/>
      <c r="P177" s="47"/>
      <c r="Q177" s="47"/>
      <c r="R177" s="47"/>
      <c r="S177" s="47"/>
      <c r="T177" s="47"/>
      <c r="U177" s="47"/>
      <c r="V177" s="47"/>
      <c r="W177" s="47"/>
      <c r="X177" s="47"/>
      <c r="Y177" s="47"/>
      <c r="Z177" s="47"/>
      <c r="AA177" s="47"/>
      <c r="AB177" s="47"/>
      <c r="AC177" s="47"/>
      <c r="AD177" s="47"/>
    </row>
    <row r="178" spans="11:30" x14ac:dyDescent="0.25">
      <c r="K178" s="47"/>
      <c r="L178" s="47"/>
      <c r="M178" s="47"/>
      <c r="N178" s="47"/>
      <c r="O178" s="47"/>
      <c r="P178" s="47"/>
      <c r="Q178" s="47"/>
      <c r="R178" s="47"/>
      <c r="S178" s="47"/>
      <c r="T178" s="47"/>
      <c r="U178" s="47"/>
      <c r="V178" s="47"/>
      <c r="W178" s="47"/>
      <c r="X178" s="47"/>
      <c r="Y178" s="47"/>
      <c r="Z178" s="47"/>
      <c r="AA178" s="47"/>
      <c r="AB178" s="47"/>
      <c r="AC178" s="48"/>
      <c r="AD178" s="47"/>
    </row>
    <row r="179" spans="11:30" x14ac:dyDescent="0.25">
      <c r="K179" s="47"/>
      <c r="L179" s="47"/>
      <c r="M179" s="47"/>
      <c r="N179" s="47"/>
      <c r="O179" s="47"/>
      <c r="P179" s="47"/>
      <c r="Q179" s="47"/>
      <c r="R179" s="47"/>
      <c r="S179" s="47"/>
      <c r="T179" s="47"/>
      <c r="U179" s="47"/>
      <c r="V179" s="47"/>
      <c r="W179" s="47"/>
      <c r="X179" s="47"/>
      <c r="Y179" s="47"/>
      <c r="Z179" s="47"/>
      <c r="AA179" s="47"/>
      <c r="AB179" s="47"/>
      <c r="AC179" s="47"/>
      <c r="AD179" s="47"/>
    </row>
    <row r="180" spans="11:30" x14ac:dyDescent="0.25">
      <c r="K180" s="47"/>
      <c r="L180" s="47"/>
      <c r="M180" s="47"/>
      <c r="N180" s="47"/>
      <c r="O180" s="47"/>
      <c r="P180" s="47"/>
      <c r="Q180" s="47"/>
      <c r="R180" s="47"/>
      <c r="S180" s="47"/>
      <c r="T180" s="47"/>
      <c r="U180" s="47"/>
      <c r="V180" s="47"/>
      <c r="W180" s="47"/>
      <c r="X180" s="47"/>
      <c r="Y180" s="47"/>
      <c r="Z180" s="47"/>
      <c r="AA180" s="47"/>
      <c r="AB180" s="47"/>
      <c r="AC180" s="48"/>
      <c r="AD180" s="47"/>
    </row>
    <row r="181" spans="11:30" x14ac:dyDescent="0.25">
      <c r="K181" s="47"/>
      <c r="L181" s="47"/>
      <c r="M181" s="47"/>
      <c r="N181" s="47"/>
      <c r="O181" s="47"/>
      <c r="P181" s="47"/>
      <c r="Q181" s="47"/>
      <c r="R181" s="47"/>
      <c r="S181" s="47"/>
      <c r="T181" s="47"/>
      <c r="U181" s="47"/>
      <c r="V181" s="47"/>
      <c r="W181" s="47"/>
      <c r="X181" s="47"/>
      <c r="Y181" s="47"/>
      <c r="Z181" s="47"/>
      <c r="AA181" s="47"/>
      <c r="AB181" s="47"/>
      <c r="AC181" s="47"/>
      <c r="AD181" s="47"/>
    </row>
    <row r="182" spans="11:30" x14ac:dyDescent="0.25">
      <c r="K182" s="47"/>
      <c r="L182" s="47"/>
      <c r="M182" s="47"/>
      <c r="N182" s="47"/>
      <c r="O182" s="47"/>
      <c r="P182" s="47"/>
      <c r="Q182" s="47"/>
      <c r="R182" s="47"/>
      <c r="S182" s="47"/>
      <c r="T182" s="47"/>
      <c r="U182" s="47"/>
      <c r="V182" s="47"/>
      <c r="W182" s="47"/>
      <c r="X182" s="47"/>
      <c r="Y182" s="47"/>
      <c r="Z182" s="47"/>
      <c r="AA182" s="47"/>
      <c r="AB182" s="47"/>
      <c r="AC182" s="48"/>
      <c r="AD182" s="47"/>
    </row>
    <row r="183" spans="11:30" x14ac:dyDescent="0.25">
      <c r="K183" s="47"/>
      <c r="L183" s="47"/>
      <c r="M183" s="47"/>
      <c r="N183" s="47"/>
      <c r="O183" s="47"/>
      <c r="P183" s="47"/>
      <c r="Q183" s="47"/>
      <c r="R183" s="47"/>
      <c r="S183" s="47"/>
      <c r="T183" s="47"/>
      <c r="U183" s="47"/>
      <c r="V183" s="47"/>
      <c r="W183" s="47"/>
      <c r="X183" s="47"/>
      <c r="Y183" s="47"/>
      <c r="Z183" s="47"/>
      <c r="AA183" s="47"/>
      <c r="AB183" s="47"/>
      <c r="AC183" s="47"/>
      <c r="AD183" s="47"/>
    </row>
    <row r="184" spans="11:30" x14ac:dyDescent="0.25">
      <c r="K184" s="47"/>
      <c r="L184" s="47"/>
      <c r="M184" s="47"/>
      <c r="N184" s="47"/>
      <c r="O184" s="47"/>
      <c r="P184" s="47"/>
      <c r="Q184" s="47"/>
      <c r="R184" s="47"/>
      <c r="S184" s="47"/>
      <c r="T184" s="47"/>
      <c r="U184" s="47"/>
      <c r="V184" s="47"/>
      <c r="W184" s="47"/>
      <c r="X184" s="47"/>
      <c r="Y184" s="47"/>
      <c r="Z184" s="47"/>
      <c r="AA184" s="47"/>
      <c r="AB184" s="47"/>
      <c r="AC184" s="48"/>
      <c r="AD184" s="47"/>
    </row>
    <row r="185" spans="11:30" x14ac:dyDescent="0.25">
      <c r="K185" s="47"/>
      <c r="L185" s="47"/>
      <c r="M185" s="47"/>
      <c r="N185" s="47"/>
      <c r="O185" s="47"/>
      <c r="P185" s="47"/>
      <c r="Q185" s="47"/>
      <c r="R185" s="47"/>
      <c r="S185" s="47"/>
      <c r="T185" s="47"/>
      <c r="U185" s="47"/>
      <c r="V185" s="47"/>
      <c r="W185" s="47"/>
      <c r="X185" s="47"/>
      <c r="Y185" s="47"/>
      <c r="Z185" s="47"/>
      <c r="AA185" s="47"/>
      <c r="AB185" s="47"/>
      <c r="AC185" s="48"/>
      <c r="AD185" s="47"/>
    </row>
    <row r="186" spans="11:30" x14ac:dyDescent="0.25">
      <c r="K186" s="47"/>
      <c r="L186" s="47"/>
      <c r="M186" s="47"/>
      <c r="N186" s="47"/>
      <c r="O186" s="47"/>
      <c r="P186" s="47"/>
      <c r="Q186" s="47"/>
      <c r="R186" s="47"/>
      <c r="S186" s="47"/>
      <c r="T186" s="47"/>
      <c r="U186" s="47"/>
      <c r="V186" s="47"/>
      <c r="W186" s="47"/>
      <c r="X186" s="47"/>
      <c r="Y186" s="47"/>
      <c r="Z186" s="47"/>
      <c r="AA186" s="47"/>
      <c r="AB186" s="47"/>
      <c r="AC186" s="47"/>
      <c r="AD186" s="47"/>
    </row>
    <row r="187" spans="11:30" x14ac:dyDescent="0.25">
      <c r="K187" s="47"/>
      <c r="L187" s="47"/>
      <c r="M187" s="47"/>
      <c r="N187" s="47"/>
      <c r="O187" s="47"/>
      <c r="P187" s="47"/>
      <c r="Q187" s="47"/>
      <c r="R187" s="47"/>
      <c r="S187" s="47"/>
      <c r="T187" s="47"/>
      <c r="U187" s="47"/>
      <c r="V187" s="47"/>
      <c r="W187" s="47"/>
      <c r="X187" s="47"/>
      <c r="Y187" s="47"/>
      <c r="Z187" s="47"/>
      <c r="AA187" s="47"/>
      <c r="AB187" s="47"/>
      <c r="AC187" s="47"/>
      <c r="AD187" s="47"/>
    </row>
    <row r="188" spans="11:30" x14ac:dyDescent="0.25">
      <c r="K188" s="47"/>
      <c r="L188" s="47"/>
      <c r="M188" s="47"/>
      <c r="N188" s="47"/>
      <c r="O188" s="47"/>
      <c r="P188" s="47"/>
      <c r="Q188" s="47"/>
      <c r="R188" s="47"/>
      <c r="S188" s="47"/>
      <c r="T188" s="47"/>
      <c r="U188" s="47"/>
      <c r="V188" s="47"/>
      <c r="W188" s="47"/>
      <c r="X188" s="47"/>
      <c r="Y188" s="47"/>
      <c r="Z188" s="47"/>
      <c r="AA188" s="47"/>
      <c r="AB188" s="47"/>
      <c r="AC188" s="47"/>
      <c r="AD188" s="47"/>
    </row>
    <row r="189" spans="11:30" x14ac:dyDescent="0.25">
      <c r="K189" s="47"/>
      <c r="L189" s="47"/>
      <c r="M189" s="47"/>
      <c r="N189" s="47"/>
      <c r="O189" s="47"/>
      <c r="P189" s="47"/>
      <c r="Q189" s="47"/>
      <c r="R189" s="47"/>
      <c r="S189" s="47"/>
      <c r="T189" s="47"/>
      <c r="U189" s="47"/>
      <c r="V189" s="47"/>
      <c r="W189" s="47"/>
      <c r="X189" s="47"/>
      <c r="Y189" s="47"/>
      <c r="Z189" s="47"/>
      <c r="AA189" s="47"/>
      <c r="AB189" s="47"/>
      <c r="AC189" s="48"/>
      <c r="AD189" s="47"/>
    </row>
    <row r="190" spans="11:30" x14ac:dyDescent="0.25">
      <c r="K190" s="47"/>
      <c r="L190" s="47"/>
      <c r="M190" s="47"/>
      <c r="N190" s="47"/>
      <c r="O190" s="47"/>
      <c r="P190" s="47"/>
      <c r="Q190" s="47"/>
      <c r="R190" s="47"/>
      <c r="S190" s="47"/>
      <c r="T190" s="47"/>
      <c r="U190" s="47"/>
      <c r="V190" s="47"/>
      <c r="W190" s="47"/>
      <c r="X190" s="47"/>
      <c r="Y190" s="47"/>
      <c r="Z190" s="47"/>
      <c r="AA190" s="47"/>
      <c r="AB190" s="47"/>
      <c r="AC190" s="47"/>
      <c r="AD190" s="47"/>
    </row>
    <row r="191" spans="11:30" x14ac:dyDescent="0.25">
      <c r="K191" s="47"/>
      <c r="L191" s="47"/>
      <c r="M191" s="47"/>
      <c r="N191" s="47"/>
      <c r="O191" s="47"/>
      <c r="P191" s="47"/>
      <c r="Q191" s="47"/>
      <c r="R191" s="47"/>
      <c r="S191" s="47"/>
      <c r="T191" s="47"/>
      <c r="U191" s="47"/>
      <c r="V191" s="47"/>
      <c r="W191" s="47"/>
      <c r="X191" s="47"/>
      <c r="Y191" s="47"/>
      <c r="Z191" s="47"/>
      <c r="AA191" s="47"/>
      <c r="AB191" s="47"/>
      <c r="AC191" s="48"/>
      <c r="AD191" s="47"/>
    </row>
    <row r="192" spans="11:30" x14ac:dyDescent="0.25">
      <c r="K192" s="47"/>
      <c r="L192" s="47"/>
      <c r="M192" s="47"/>
      <c r="N192" s="47"/>
      <c r="O192" s="47"/>
      <c r="P192" s="47"/>
      <c r="Q192" s="47"/>
      <c r="R192" s="47"/>
      <c r="S192" s="47"/>
      <c r="T192" s="47"/>
      <c r="U192" s="47"/>
      <c r="V192" s="47"/>
      <c r="W192" s="47"/>
      <c r="X192" s="47"/>
      <c r="Y192" s="47"/>
      <c r="Z192" s="47"/>
      <c r="AA192" s="47"/>
      <c r="AB192" s="47"/>
      <c r="AC192" s="47"/>
      <c r="AD192" s="47"/>
    </row>
    <row r="193" spans="11:30" x14ac:dyDescent="0.25">
      <c r="K193" s="47"/>
      <c r="L193" s="47"/>
      <c r="M193" s="47"/>
      <c r="N193" s="47"/>
      <c r="O193" s="47"/>
      <c r="P193" s="47"/>
      <c r="Q193" s="47"/>
      <c r="R193" s="47"/>
      <c r="S193" s="47"/>
      <c r="T193" s="47"/>
      <c r="U193" s="47"/>
      <c r="V193" s="47"/>
      <c r="W193" s="47"/>
      <c r="X193" s="47"/>
      <c r="Y193" s="47"/>
      <c r="Z193" s="47"/>
      <c r="AA193" s="47"/>
      <c r="AB193" s="47"/>
      <c r="AC193" s="47"/>
      <c r="AD193" s="47"/>
    </row>
    <row r="194" spans="11:30" x14ac:dyDescent="0.25">
      <c r="K194" s="47"/>
      <c r="L194" s="47"/>
      <c r="M194" s="47"/>
      <c r="N194" s="47"/>
      <c r="O194" s="47"/>
      <c r="P194" s="47"/>
      <c r="Q194" s="47"/>
      <c r="R194" s="47"/>
      <c r="S194" s="47"/>
      <c r="T194" s="47"/>
      <c r="U194" s="47"/>
      <c r="V194" s="47"/>
      <c r="W194" s="47"/>
      <c r="X194" s="47"/>
      <c r="Y194" s="47"/>
      <c r="Z194" s="47"/>
      <c r="AA194" s="47"/>
      <c r="AB194" s="47"/>
      <c r="AC194" s="47"/>
      <c r="AD194" s="47"/>
    </row>
    <row r="195" spans="11:30" x14ac:dyDescent="0.25">
      <c r="K195" s="47"/>
      <c r="L195" s="47"/>
      <c r="M195" s="47"/>
      <c r="N195" s="47"/>
      <c r="O195" s="47"/>
      <c r="P195" s="47"/>
      <c r="Q195" s="47"/>
      <c r="R195" s="47"/>
      <c r="S195" s="47"/>
      <c r="T195" s="47"/>
      <c r="U195" s="47"/>
      <c r="V195" s="47"/>
      <c r="W195" s="47"/>
      <c r="X195" s="47"/>
      <c r="Y195" s="47"/>
      <c r="Z195" s="47"/>
      <c r="AA195" s="47"/>
      <c r="AB195" s="47"/>
      <c r="AC195" s="47"/>
      <c r="AD195" s="47"/>
    </row>
    <row r="196" spans="11:30" x14ac:dyDescent="0.25">
      <c r="K196" s="47"/>
      <c r="L196" s="47"/>
      <c r="M196" s="47"/>
      <c r="N196" s="47"/>
      <c r="O196" s="47"/>
      <c r="P196" s="47"/>
      <c r="Q196" s="47"/>
      <c r="R196" s="47"/>
      <c r="S196" s="47"/>
      <c r="T196" s="47"/>
      <c r="U196" s="47"/>
      <c r="V196" s="47"/>
      <c r="W196" s="47"/>
      <c r="X196" s="47"/>
      <c r="Y196" s="47"/>
      <c r="Z196" s="47"/>
      <c r="AA196" s="47"/>
      <c r="AB196" s="47"/>
      <c r="AC196" s="47"/>
      <c r="AD196" s="47"/>
    </row>
    <row r="197" spans="11:30" x14ac:dyDescent="0.25">
      <c r="K197" s="47"/>
      <c r="L197" s="47"/>
      <c r="M197" s="47"/>
      <c r="N197" s="47"/>
      <c r="O197" s="47"/>
      <c r="P197" s="47"/>
      <c r="Q197" s="47"/>
      <c r="R197" s="47"/>
      <c r="S197" s="47"/>
      <c r="T197" s="47"/>
      <c r="U197" s="47"/>
      <c r="V197" s="47"/>
      <c r="W197" s="47"/>
      <c r="X197" s="47"/>
      <c r="Y197" s="47"/>
      <c r="Z197" s="47"/>
      <c r="AA197" s="47"/>
      <c r="AB197" s="47"/>
      <c r="AC197" s="47"/>
      <c r="AD197" s="47"/>
    </row>
    <row r="198" spans="11:30" x14ac:dyDescent="0.25">
      <c r="K198" s="47"/>
      <c r="L198" s="47"/>
      <c r="M198" s="47"/>
      <c r="N198" s="47"/>
      <c r="O198" s="47"/>
      <c r="P198" s="47"/>
      <c r="Q198" s="47"/>
      <c r="R198" s="47"/>
      <c r="S198" s="47"/>
      <c r="T198" s="47"/>
      <c r="U198" s="47"/>
      <c r="V198" s="47"/>
      <c r="W198" s="47"/>
      <c r="X198" s="47"/>
      <c r="Y198" s="47"/>
      <c r="Z198" s="47"/>
      <c r="AA198" s="47"/>
      <c r="AB198" s="47"/>
      <c r="AC198" s="48"/>
      <c r="AD198" s="47"/>
    </row>
    <row r="199" spans="11:30" x14ac:dyDescent="0.25">
      <c r="K199" s="47"/>
      <c r="L199" s="47"/>
      <c r="M199" s="47"/>
      <c r="N199" s="47"/>
      <c r="O199" s="47"/>
      <c r="P199" s="47"/>
      <c r="Q199" s="47"/>
      <c r="R199" s="47"/>
      <c r="S199" s="47"/>
      <c r="T199" s="47"/>
      <c r="U199" s="47"/>
      <c r="V199" s="47"/>
      <c r="W199" s="47"/>
      <c r="X199" s="47"/>
      <c r="Y199" s="47"/>
      <c r="Z199" s="47"/>
      <c r="AA199" s="47"/>
      <c r="AB199" s="47"/>
      <c r="AC199" s="48"/>
      <c r="AD199" s="47"/>
    </row>
    <row r="200" spans="11:30" x14ac:dyDescent="0.25">
      <c r="K200" s="47"/>
      <c r="L200" s="47"/>
      <c r="M200" s="47"/>
      <c r="N200" s="47"/>
      <c r="O200" s="47"/>
      <c r="P200" s="47"/>
      <c r="Q200" s="47"/>
      <c r="R200" s="47"/>
      <c r="S200" s="47"/>
      <c r="T200" s="47"/>
      <c r="U200" s="47"/>
      <c r="V200" s="47"/>
      <c r="W200" s="47"/>
      <c r="X200" s="47"/>
      <c r="Y200" s="47"/>
      <c r="Z200" s="47"/>
      <c r="AA200" s="47"/>
      <c r="AB200" s="47"/>
      <c r="AC200" s="47"/>
      <c r="AD200" s="47"/>
    </row>
    <row r="201" spans="11:30" x14ac:dyDescent="0.25">
      <c r="K201" s="47"/>
      <c r="L201" s="47"/>
      <c r="M201" s="47"/>
      <c r="N201" s="47"/>
      <c r="O201" s="47"/>
      <c r="P201" s="47"/>
      <c r="Q201" s="47"/>
      <c r="R201" s="47"/>
      <c r="S201" s="47"/>
      <c r="T201" s="47"/>
      <c r="U201" s="47"/>
      <c r="V201" s="47"/>
      <c r="W201" s="47"/>
      <c r="X201" s="47"/>
      <c r="Y201" s="47"/>
      <c r="Z201" s="47"/>
      <c r="AA201" s="47"/>
      <c r="AB201" s="47"/>
      <c r="AC201" s="48"/>
      <c r="AD201" s="47"/>
    </row>
    <row r="202" spans="11:30" x14ac:dyDescent="0.25">
      <c r="K202" s="47"/>
      <c r="L202" s="47"/>
      <c r="M202" s="47"/>
      <c r="N202" s="47"/>
      <c r="O202" s="47"/>
      <c r="P202" s="47"/>
      <c r="Q202" s="47"/>
      <c r="R202" s="47"/>
      <c r="S202" s="47"/>
      <c r="T202" s="47"/>
      <c r="U202" s="47"/>
      <c r="V202" s="47"/>
      <c r="W202" s="47"/>
      <c r="X202" s="47"/>
      <c r="Y202" s="47"/>
      <c r="Z202" s="47"/>
      <c r="AA202" s="47"/>
      <c r="AB202" s="47"/>
      <c r="AC202" s="47"/>
      <c r="AD202" s="47"/>
    </row>
    <row r="203" spans="11:30" x14ac:dyDescent="0.25">
      <c r="K203" s="47"/>
      <c r="L203" s="47"/>
      <c r="M203" s="47"/>
      <c r="N203" s="47"/>
      <c r="O203" s="47"/>
      <c r="P203" s="47"/>
      <c r="Q203" s="47"/>
      <c r="R203" s="47"/>
      <c r="S203" s="47"/>
      <c r="T203" s="47"/>
      <c r="U203" s="47"/>
      <c r="V203" s="47"/>
      <c r="W203" s="47"/>
      <c r="X203" s="47"/>
      <c r="Y203" s="47"/>
      <c r="Z203" s="47"/>
      <c r="AA203" s="47"/>
      <c r="AB203" s="47"/>
      <c r="AC203" s="47"/>
      <c r="AD203" s="47"/>
    </row>
    <row r="204" spans="11:30" x14ac:dyDescent="0.25">
      <c r="K204" s="47"/>
      <c r="L204" s="47"/>
      <c r="M204" s="47"/>
      <c r="N204" s="47"/>
      <c r="O204" s="47"/>
      <c r="P204" s="47"/>
      <c r="Q204" s="47"/>
      <c r="R204" s="47"/>
      <c r="S204" s="47"/>
      <c r="T204" s="47"/>
      <c r="U204" s="47"/>
      <c r="V204" s="47"/>
      <c r="W204" s="47"/>
      <c r="X204" s="47"/>
      <c r="Y204" s="47"/>
      <c r="Z204" s="47"/>
      <c r="AA204" s="47"/>
      <c r="AB204" s="47"/>
      <c r="AC204" s="47"/>
      <c r="AD204" s="47"/>
    </row>
    <row r="205" spans="11:30" x14ac:dyDescent="0.25">
      <c r="K205" s="47"/>
      <c r="L205" s="47"/>
      <c r="M205" s="47"/>
      <c r="N205" s="47"/>
      <c r="O205" s="47"/>
      <c r="P205" s="47"/>
      <c r="Q205" s="47"/>
      <c r="R205" s="47"/>
      <c r="S205" s="47"/>
      <c r="T205" s="47"/>
      <c r="U205" s="47"/>
      <c r="V205" s="47"/>
      <c r="W205" s="47"/>
      <c r="X205" s="47"/>
      <c r="Y205" s="47"/>
      <c r="Z205" s="47"/>
      <c r="AA205" s="47"/>
      <c r="AB205" s="47"/>
      <c r="AC205" s="47"/>
      <c r="AD205" s="47"/>
    </row>
    <row r="206" spans="11:30" x14ac:dyDescent="0.25">
      <c r="K206" s="47"/>
      <c r="L206" s="47"/>
      <c r="M206" s="47"/>
      <c r="N206" s="47"/>
      <c r="O206" s="47"/>
      <c r="P206" s="47"/>
      <c r="Q206" s="47"/>
      <c r="R206" s="47"/>
      <c r="S206" s="47"/>
      <c r="T206" s="47"/>
      <c r="U206" s="47"/>
      <c r="V206" s="47"/>
      <c r="W206" s="47"/>
      <c r="X206" s="47"/>
      <c r="Y206" s="47"/>
      <c r="Z206" s="47"/>
      <c r="AA206" s="47"/>
      <c r="AB206" s="47"/>
      <c r="AC206" s="48"/>
      <c r="AD206" s="47"/>
    </row>
    <row r="207" spans="11:30" x14ac:dyDescent="0.25">
      <c r="K207" s="47"/>
      <c r="L207" s="47"/>
      <c r="M207" s="47"/>
      <c r="N207" s="47"/>
      <c r="O207" s="47"/>
      <c r="P207" s="47"/>
      <c r="Q207" s="47"/>
      <c r="R207" s="47"/>
      <c r="S207" s="47"/>
      <c r="T207" s="47"/>
      <c r="U207" s="47"/>
      <c r="V207" s="47"/>
      <c r="W207" s="47"/>
      <c r="X207" s="47"/>
      <c r="Y207" s="47"/>
      <c r="Z207" s="47"/>
      <c r="AA207" s="47"/>
      <c r="AB207" s="47"/>
      <c r="AC207" s="47"/>
      <c r="AD207" s="47"/>
    </row>
    <row r="208" spans="11:30" x14ac:dyDescent="0.25">
      <c r="K208" s="47"/>
      <c r="L208" s="47"/>
      <c r="M208" s="47"/>
      <c r="N208" s="47"/>
      <c r="O208" s="47"/>
      <c r="P208" s="47"/>
      <c r="Q208" s="47"/>
      <c r="R208" s="47"/>
      <c r="S208" s="47"/>
      <c r="T208" s="47"/>
      <c r="U208" s="47"/>
      <c r="V208" s="47"/>
      <c r="W208" s="47"/>
      <c r="X208" s="47"/>
      <c r="Y208" s="47"/>
      <c r="Z208" s="47"/>
      <c r="AA208" s="47"/>
      <c r="AB208" s="47"/>
      <c r="AC208" s="48"/>
      <c r="AD208" s="47"/>
    </row>
    <row r="209" spans="11:30" x14ac:dyDescent="0.25">
      <c r="K209" s="47"/>
      <c r="L209" s="47"/>
      <c r="M209" s="47"/>
      <c r="N209" s="47"/>
      <c r="O209" s="47"/>
      <c r="P209" s="47"/>
      <c r="Q209" s="47"/>
      <c r="R209" s="47"/>
      <c r="S209" s="47"/>
      <c r="T209" s="47"/>
      <c r="U209" s="47"/>
      <c r="V209" s="47"/>
      <c r="W209" s="47"/>
      <c r="X209" s="47"/>
      <c r="Y209" s="47"/>
      <c r="Z209" s="47"/>
      <c r="AA209" s="47"/>
      <c r="AB209" s="47"/>
      <c r="AC209" s="47"/>
      <c r="AD209" s="47"/>
    </row>
    <row r="210" spans="11:30" x14ac:dyDescent="0.25">
      <c r="K210" s="47"/>
      <c r="L210" s="47"/>
      <c r="M210" s="47"/>
      <c r="N210" s="47"/>
      <c r="O210" s="47"/>
      <c r="P210" s="47"/>
      <c r="Q210" s="47"/>
      <c r="R210" s="47"/>
      <c r="S210" s="47"/>
      <c r="T210" s="47"/>
      <c r="U210" s="47"/>
      <c r="V210" s="47"/>
      <c r="W210" s="47"/>
      <c r="X210" s="47"/>
      <c r="Y210" s="47"/>
      <c r="Z210" s="47"/>
      <c r="AA210" s="47"/>
      <c r="AB210" s="47"/>
      <c r="AC210" s="48"/>
      <c r="AD210" s="47"/>
    </row>
    <row r="211" spans="11:30" x14ac:dyDescent="0.25">
      <c r="K211" s="47"/>
      <c r="L211" s="47"/>
      <c r="M211" s="47"/>
      <c r="N211" s="47"/>
      <c r="O211" s="47"/>
      <c r="P211" s="47"/>
      <c r="Q211" s="47"/>
      <c r="R211" s="47"/>
      <c r="S211" s="47"/>
      <c r="T211" s="47"/>
      <c r="U211" s="47"/>
      <c r="V211" s="47"/>
      <c r="W211" s="47"/>
      <c r="X211" s="47"/>
      <c r="Y211" s="47"/>
      <c r="Z211" s="47"/>
      <c r="AA211" s="47"/>
      <c r="AB211" s="47"/>
      <c r="AC211" s="47"/>
      <c r="AD211" s="47"/>
    </row>
    <row r="212" spans="11:30" x14ac:dyDescent="0.25">
      <c r="K212" s="47"/>
      <c r="L212" s="47"/>
      <c r="M212" s="47"/>
      <c r="N212" s="47"/>
      <c r="O212" s="47"/>
      <c r="P212" s="47"/>
      <c r="Q212" s="47"/>
      <c r="R212" s="47"/>
      <c r="S212" s="47"/>
      <c r="T212" s="47"/>
      <c r="U212" s="47"/>
      <c r="V212" s="47"/>
      <c r="W212" s="47"/>
      <c r="X212" s="47"/>
      <c r="Y212" s="47"/>
      <c r="Z212" s="47"/>
      <c r="AA212" s="47"/>
      <c r="AB212" s="47"/>
      <c r="AC212" s="47"/>
      <c r="AD212" s="47"/>
    </row>
    <row r="213" spans="11:30" x14ac:dyDescent="0.25">
      <c r="K213" s="47"/>
      <c r="L213" s="47"/>
      <c r="M213" s="47"/>
      <c r="N213" s="47"/>
      <c r="O213" s="47"/>
      <c r="P213" s="47"/>
      <c r="Q213" s="47"/>
      <c r="R213" s="47"/>
      <c r="S213" s="47"/>
      <c r="T213" s="47"/>
      <c r="U213" s="47"/>
      <c r="V213" s="47"/>
      <c r="W213" s="47"/>
      <c r="X213" s="47"/>
      <c r="Y213" s="47"/>
      <c r="Z213" s="47"/>
      <c r="AA213" s="47"/>
      <c r="AB213" s="47"/>
      <c r="AC213" s="47"/>
      <c r="AD213" s="47"/>
    </row>
    <row r="214" spans="11:30" x14ac:dyDescent="0.25">
      <c r="K214" s="47"/>
      <c r="L214" s="47"/>
      <c r="M214" s="47"/>
      <c r="N214" s="47"/>
      <c r="O214" s="47"/>
      <c r="P214" s="47"/>
      <c r="Q214" s="47"/>
      <c r="R214" s="47"/>
      <c r="S214" s="47"/>
      <c r="T214" s="47"/>
      <c r="U214" s="47"/>
      <c r="V214" s="47"/>
      <c r="W214" s="47"/>
      <c r="X214" s="47"/>
      <c r="Y214" s="47"/>
      <c r="Z214" s="47"/>
      <c r="AA214" s="47"/>
      <c r="AB214" s="47"/>
      <c r="AC214" s="47"/>
      <c r="AD214" s="47"/>
    </row>
    <row r="215" spans="11:30" x14ac:dyDescent="0.25">
      <c r="K215" s="47"/>
      <c r="L215" s="47"/>
      <c r="M215" s="47"/>
      <c r="N215" s="47"/>
      <c r="O215" s="47"/>
      <c r="P215" s="47"/>
      <c r="Q215" s="47"/>
      <c r="R215" s="47"/>
      <c r="S215" s="47"/>
      <c r="T215" s="47"/>
      <c r="U215" s="47"/>
      <c r="V215" s="47"/>
      <c r="W215" s="47"/>
      <c r="X215" s="47"/>
      <c r="Y215" s="47"/>
      <c r="Z215" s="47"/>
      <c r="AA215" s="47"/>
      <c r="AB215" s="47"/>
      <c r="AC215" s="47"/>
      <c r="AD215" s="47"/>
    </row>
    <row r="216" spans="11:30" x14ac:dyDescent="0.25">
      <c r="K216" s="47"/>
      <c r="L216" s="47"/>
      <c r="M216" s="47"/>
      <c r="N216" s="47"/>
      <c r="O216" s="47"/>
      <c r="P216" s="47"/>
      <c r="Q216" s="47"/>
      <c r="R216" s="47"/>
      <c r="S216" s="47"/>
      <c r="T216" s="47"/>
      <c r="U216" s="47"/>
      <c r="V216" s="47"/>
      <c r="W216" s="47"/>
      <c r="X216" s="47"/>
      <c r="Y216" s="47"/>
      <c r="Z216" s="47"/>
      <c r="AA216" s="47"/>
      <c r="AB216" s="47"/>
      <c r="AC216" s="47"/>
      <c r="AD216" s="47"/>
    </row>
    <row r="217" spans="11:30" x14ac:dyDescent="0.25">
      <c r="K217" s="47"/>
      <c r="L217" s="47"/>
      <c r="M217" s="47"/>
      <c r="N217" s="47"/>
      <c r="O217" s="47"/>
      <c r="P217" s="47"/>
      <c r="Q217" s="47"/>
      <c r="R217" s="47"/>
      <c r="S217" s="47"/>
      <c r="T217" s="47"/>
      <c r="U217" s="47"/>
      <c r="V217" s="47"/>
      <c r="W217" s="47"/>
      <c r="X217" s="47"/>
      <c r="Y217" s="47"/>
      <c r="Z217" s="47"/>
      <c r="AA217" s="47"/>
      <c r="AB217" s="47"/>
      <c r="AC217" s="47"/>
      <c r="AD217" s="47"/>
    </row>
    <row r="218" spans="11:30" x14ac:dyDescent="0.25">
      <c r="K218" s="47"/>
      <c r="L218" s="47"/>
      <c r="M218" s="47"/>
      <c r="N218" s="47"/>
      <c r="O218" s="47"/>
      <c r="P218" s="47"/>
      <c r="Q218" s="47"/>
      <c r="R218" s="47"/>
      <c r="S218" s="47"/>
      <c r="T218" s="47"/>
      <c r="U218" s="47"/>
      <c r="V218" s="47"/>
      <c r="W218" s="47"/>
      <c r="X218" s="47"/>
      <c r="Y218" s="47"/>
      <c r="Z218" s="47"/>
      <c r="AA218" s="47"/>
      <c r="AB218" s="47"/>
      <c r="AC218" s="47"/>
      <c r="AD218" s="47"/>
    </row>
    <row r="219" spans="11:30" x14ac:dyDescent="0.25">
      <c r="K219" s="47"/>
      <c r="L219" s="47"/>
      <c r="M219" s="47"/>
      <c r="N219" s="47"/>
      <c r="O219" s="47"/>
      <c r="P219" s="47"/>
      <c r="Q219" s="47"/>
      <c r="R219" s="47"/>
      <c r="S219" s="47"/>
      <c r="T219" s="47"/>
      <c r="U219" s="47"/>
      <c r="V219" s="47"/>
      <c r="W219" s="47"/>
      <c r="X219" s="47"/>
      <c r="Y219" s="47"/>
      <c r="Z219" s="47"/>
      <c r="AA219" s="47"/>
      <c r="AB219" s="47"/>
      <c r="AC219" s="47"/>
      <c r="AD219" s="47"/>
    </row>
    <row r="220" spans="11:30" x14ac:dyDescent="0.25">
      <c r="K220" s="47"/>
      <c r="L220" s="47"/>
      <c r="M220" s="47"/>
      <c r="N220" s="47"/>
      <c r="O220" s="47"/>
      <c r="P220" s="47"/>
      <c r="Q220" s="47"/>
      <c r="R220" s="47"/>
      <c r="S220" s="47"/>
      <c r="T220" s="47"/>
      <c r="U220" s="47"/>
      <c r="V220" s="47"/>
      <c r="W220" s="47"/>
      <c r="X220" s="47"/>
      <c r="Y220" s="47"/>
      <c r="Z220" s="47"/>
      <c r="AA220" s="47"/>
      <c r="AB220" s="47"/>
      <c r="AC220" s="48"/>
      <c r="AD220" s="47"/>
    </row>
    <row r="221" spans="11:30" x14ac:dyDescent="0.25">
      <c r="K221" s="47"/>
      <c r="L221" s="47"/>
      <c r="M221" s="47"/>
      <c r="N221" s="47"/>
      <c r="O221" s="47"/>
      <c r="P221" s="47"/>
      <c r="Q221" s="47"/>
      <c r="R221" s="47"/>
      <c r="S221" s="47"/>
      <c r="T221" s="47"/>
      <c r="U221" s="47"/>
      <c r="V221" s="47"/>
      <c r="W221" s="47"/>
      <c r="X221" s="47"/>
      <c r="Y221" s="47"/>
      <c r="Z221" s="47"/>
      <c r="AA221" s="47"/>
      <c r="AB221" s="47"/>
      <c r="AC221" s="48"/>
      <c r="AD221" s="47"/>
    </row>
    <row r="222" spans="11:30" x14ac:dyDescent="0.25">
      <c r="K222" s="47"/>
      <c r="L222" s="47"/>
      <c r="M222" s="47"/>
      <c r="N222" s="47"/>
      <c r="O222" s="47"/>
      <c r="P222" s="47"/>
      <c r="Q222" s="47"/>
      <c r="R222" s="47"/>
      <c r="S222" s="47"/>
      <c r="T222" s="47"/>
      <c r="U222" s="47"/>
      <c r="V222" s="47"/>
      <c r="W222" s="47"/>
      <c r="X222" s="47"/>
      <c r="Y222" s="47"/>
      <c r="Z222" s="47"/>
      <c r="AA222" s="47"/>
      <c r="AB222" s="47"/>
      <c r="AC222" s="47"/>
      <c r="AD222" s="47"/>
    </row>
    <row r="223" spans="11:30" x14ac:dyDescent="0.25">
      <c r="K223" s="47"/>
      <c r="L223" s="47"/>
      <c r="M223" s="47"/>
      <c r="N223" s="47"/>
      <c r="O223" s="47"/>
      <c r="P223" s="47"/>
      <c r="Q223" s="47"/>
      <c r="R223" s="47"/>
      <c r="S223" s="47"/>
      <c r="T223" s="47"/>
      <c r="U223" s="47"/>
      <c r="V223" s="47"/>
      <c r="W223" s="47"/>
      <c r="X223" s="47"/>
      <c r="Y223" s="47"/>
      <c r="Z223" s="47"/>
      <c r="AA223" s="47"/>
      <c r="AB223" s="47"/>
      <c r="AC223" s="47"/>
      <c r="AD223" s="47"/>
    </row>
    <row r="224" spans="11:30" x14ac:dyDescent="0.25">
      <c r="K224" s="47"/>
      <c r="L224" s="47"/>
      <c r="M224" s="47"/>
      <c r="N224" s="47"/>
      <c r="O224" s="47"/>
      <c r="P224" s="47"/>
      <c r="Q224" s="47"/>
      <c r="R224" s="47"/>
      <c r="S224" s="47"/>
      <c r="T224" s="47"/>
      <c r="U224" s="47"/>
      <c r="V224" s="47"/>
      <c r="W224" s="47"/>
      <c r="X224" s="47"/>
      <c r="Y224" s="47"/>
      <c r="Z224" s="47"/>
      <c r="AA224" s="47"/>
      <c r="AB224" s="47"/>
      <c r="AC224" s="47"/>
      <c r="AD224" s="47"/>
    </row>
    <row r="225" spans="11:30" x14ac:dyDescent="0.25">
      <c r="K225" s="47"/>
      <c r="L225" s="47"/>
      <c r="M225" s="47"/>
      <c r="N225" s="47"/>
      <c r="O225" s="47"/>
      <c r="P225" s="47"/>
      <c r="Q225" s="47"/>
      <c r="R225" s="47"/>
      <c r="S225" s="47"/>
      <c r="T225" s="47"/>
      <c r="U225" s="47"/>
      <c r="V225" s="47"/>
      <c r="W225" s="47"/>
      <c r="X225" s="47"/>
      <c r="Y225" s="47"/>
      <c r="Z225" s="47"/>
      <c r="AA225" s="47"/>
      <c r="AB225" s="47"/>
      <c r="AC225" s="47"/>
      <c r="AD225" s="47"/>
    </row>
    <row r="226" spans="11:30" x14ac:dyDescent="0.25">
      <c r="K226" s="47"/>
      <c r="L226" s="47"/>
      <c r="M226" s="47"/>
      <c r="N226" s="47"/>
      <c r="O226" s="47"/>
      <c r="P226" s="47"/>
      <c r="Q226" s="47"/>
      <c r="R226" s="47"/>
      <c r="S226" s="47"/>
      <c r="T226" s="47"/>
      <c r="U226" s="47"/>
      <c r="V226" s="47"/>
      <c r="W226" s="47"/>
      <c r="X226" s="47"/>
      <c r="Y226" s="47"/>
      <c r="Z226" s="47"/>
      <c r="AA226" s="47"/>
      <c r="AB226" s="47"/>
      <c r="AC226" s="48"/>
      <c r="AD226" s="47"/>
    </row>
    <row r="227" spans="11:30" x14ac:dyDescent="0.25">
      <c r="K227" s="47"/>
      <c r="L227" s="47"/>
      <c r="M227" s="47"/>
      <c r="N227" s="47"/>
      <c r="O227" s="47"/>
      <c r="P227" s="47"/>
      <c r="Q227" s="47"/>
      <c r="R227" s="47"/>
      <c r="S227" s="47"/>
      <c r="T227" s="47"/>
      <c r="U227" s="47"/>
      <c r="V227" s="47"/>
      <c r="W227" s="47"/>
      <c r="X227" s="47"/>
      <c r="Y227" s="47"/>
      <c r="Z227" s="47"/>
      <c r="AA227" s="47"/>
      <c r="AB227" s="47"/>
      <c r="AC227" s="48"/>
      <c r="AD227" s="47"/>
    </row>
    <row r="228" spans="11:30" x14ac:dyDescent="0.25">
      <c r="K228" s="47"/>
      <c r="L228" s="47"/>
      <c r="M228" s="47"/>
      <c r="N228" s="47"/>
      <c r="O228" s="47"/>
      <c r="P228" s="47"/>
      <c r="Q228" s="47"/>
      <c r="R228" s="47"/>
      <c r="S228" s="47"/>
      <c r="T228" s="47"/>
      <c r="U228" s="47"/>
      <c r="V228" s="47"/>
      <c r="W228" s="47"/>
      <c r="X228" s="47"/>
      <c r="Y228" s="47"/>
      <c r="Z228" s="47"/>
      <c r="AA228" s="47"/>
      <c r="AB228" s="47"/>
      <c r="AC228" s="48"/>
      <c r="AD228" s="47"/>
    </row>
    <row r="229" spans="11:30" x14ac:dyDescent="0.25">
      <c r="K229" s="47"/>
      <c r="L229" s="47"/>
      <c r="M229" s="47"/>
      <c r="N229" s="47"/>
      <c r="O229" s="47"/>
      <c r="P229" s="47"/>
      <c r="Q229" s="47"/>
      <c r="R229" s="47"/>
      <c r="S229" s="47"/>
      <c r="T229" s="47"/>
      <c r="U229" s="47"/>
      <c r="V229" s="47"/>
      <c r="W229" s="47"/>
      <c r="X229" s="47"/>
      <c r="Y229" s="47"/>
      <c r="Z229" s="47"/>
      <c r="AA229" s="47"/>
      <c r="AB229" s="47"/>
      <c r="AC229" s="47"/>
      <c r="AD229" s="47"/>
    </row>
    <row r="230" spans="11:30" x14ac:dyDescent="0.25">
      <c r="K230" s="47"/>
      <c r="L230" s="47"/>
      <c r="M230" s="47"/>
      <c r="N230" s="47"/>
      <c r="O230" s="47"/>
      <c r="P230" s="47"/>
      <c r="Q230" s="47"/>
      <c r="R230" s="47"/>
      <c r="S230" s="47"/>
      <c r="T230" s="47"/>
      <c r="U230" s="47"/>
      <c r="V230" s="47"/>
      <c r="W230" s="47"/>
      <c r="X230" s="47"/>
      <c r="Y230" s="47"/>
      <c r="Z230" s="47"/>
      <c r="AA230" s="47"/>
      <c r="AB230" s="47"/>
      <c r="AC230" s="47"/>
      <c r="AD230" s="47"/>
    </row>
    <row r="231" spans="11:30" x14ac:dyDescent="0.25">
      <c r="K231" s="47"/>
      <c r="L231" s="47"/>
      <c r="M231" s="47"/>
      <c r="N231" s="47"/>
      <c r="O231" s="47"/>
      <c r="P231" s="47"/>
      <c r="Q231" s="47"/>
      <c r="R231" s="47"/>
      <c r="S231" s="47"/>
      <c r="T231" s="47"/>
      <c r="U231" s="47"/>
      <c r="V231" s="47"/>
      <c r="W231" s="47"/>
      <c r="X231" s="47"/>
      <c r="Y231" s="47"/>
      <c r="Z231" s="47"/>
      <c r="AA231" s="47"/>
      <c r="AB231" s="47"/>
      <c r="AC231" s="47"/>
      <c r="AD231" s="47"/>
    </row>
    <row r="232" spans="11:30" x14ac:dyDescent="0.25">
      <c r="K232" s="47"/>
      <c r="L232" s="47"/>
      <c r="M232" s="47"/>
      <c r="N232" s="47"/>
      <c r="O232" s="47"/>
      <c r="P232" s="47"/>
      <c r="Q232" s="47"/>
      <c r="R232" s="47"/>
      <c r="S232" s="47"/>
      <c r="T232" s="47"/>
      <c r="U232" s="47"/>
      <c r="V232" s="47"/>
      <c r="W232" s="47"/>
      <c r="X232" s="47"/>
      <c r="Y232" s="47"/>
      <c r="Z232" s="47"/>
      <c r="AA232" s="47"/>
      <c r="AB232" s="47"/>
      <c r="AC232" s="47"/>
      <c r="AD232" s="47"/>
    </row>
    <row r="233" spans="11:30" x14ac:dyDescent="0.25">
      <c r="K233" s="47"/>
      <c r="L233" s="47"/>
      <c r="M233" s="47"/>
      <c r="N233" s="47"/>
      <c r="O233" s="47"/>
      <c r="P233" s="47"/>
      <c r="Q233" s="47"/>
      <c r="R233" s="47"/>
      <c r="S233" s="47"/>
      <c r="T233" s="47"/>
      <c r="U233" s="47"/>
      <c r="V233" s="47"/>
      <c r="W233" s="47"/>
      <c r="X233" s="47"/>
      <c r="Y233" s="47"/>
      <c r="Z233" s="47"/>
      <c r="AA233" s="47"/>
      <c r="AB233" s="47"/>
      <c r="AC233" s="47"/>
      <c r="AD233" s="47"/>
    </row>
    <row r="234" spans="11:30" x14ac:dyDescent="0.25">
      <c r="K234" s="47"/>
      <c r="L234" s="47"/>
      <c r="M234" s="47"/>
      <c r="N234" s="47"/>
      <c r="O234" s="47"/>
      <c r="P234" s="47"/>
      <c r="Q234" s="47"/>
      <c r="R234" s="47"/>
      <c r="S234" s="47"/>
      <c r="T234" s="47"/>
      <c r="U234" s="47"/>
      <c r="V234" s="47"/>
      <c r="W234" s="47"/>
      <c r="X234" s="47"/>
      <c r="Y234" s="47"/>
      <c r="Z234" s="47"/>
      <c r="AA234" s="47"/>
      <c r="AB234" s="47"/>
      <c r="AC234" s="48"/>
      <c r="AD234" s="47"/>
    </row>
    <row r="235" spans="11:30" x14ac:dyDescent="0.25">
      <c r="K235" s="47"/>
      <c r="L235" s="47"/>
      <c r="M235" s="47"/>
      <c r="N235" s="47"/>
      <c r="O235" s="47"/>
      <c r="P235" s="47"/>
      <c r="Q235" s="47"/>
      <c r="R235" s="47"/>
      <c r="S235" s="47"/>
      <c r="T235" s="47"/>
      <c r="U235" s="47"/>
      <c r="V235" s="47"/>
      <c r="W235" s="47"/>
      <c r="X235" s="47"/>
      <c r="Y235" s="47"/>
      <c r="Z235" s="47"/>
      <c r="AA235" s="47"/>
      <c r="AB235" s="47"/>
      <c r="AC235" s="48"/>
      <c r="AD235" s="47"/>
    </row>
    <row r="236" spans="11:30" x14ac:dyDescent="0.25">
      <c r="K236" s="47"/>
      <c r="L236" s="47"/>
      <c r="M236" s="47"/>
      <c r="N236" s="47"/>
      <c r="O236" s="47"/>
      <c r="P236" s="47"/>
      <c r="Q236" s="47"/>
      <c r="R236" s="47"/>
      <c r="S236" s="47"/>
      <c r="T236" s="47"/>
      <c r="U236" s="47"/>
      <c r="V236" s="47"/>
      <c r="W236" s="47"/>
      <c r="X236" s="47"/>
      <c r="Y236" s="47"/>
      <c r="Z236" s="47"/>
      <c r="AA236" s="47"/>
      <c r="AB236" s="47"/>
      <c r="AC236" s="48"/>
      <c r="AD236" s="47"/>
    </row>
    <row r="237" spans="11:30" x14ac:dyDescent="0.25">
      <c r="K237" s="47"/>
      <c r="L237" s="47"/>
      <c r="M237" s="47"/>
      <c r="N237" s="47"/>
      <c r="O237" s="47"/>
      <c r="P237" s="47"/>
      <c r="Q237" s="47"/>
      <c r="R237" s="47"/>
      <c r="S237" s="47"/>
      <c r="T237" s="47"/>
      <c r="U237" s="47"/>
      <c r="V237" s="47"/>
      <c r="W237" s="47"/>
      <c r="X237" s="47"/>
      <c r="Y237" s="47"/>
      <c r="Z237" s="47"/>
      <c r="AA237" s="47"/>
      <c r="AB237" s="47"/>
      <c r="AC237" s="48"/>
      <c r="AD237" s="47"/>
    </row>
    <row r="238" spans="11:30" x14ac:dyDescent="0.25">
      <c r="K238" s="47"/>
      <c r="L238" s="47"/>
      <c r="M238" s="47"/>
      <c r="N238" s="47"/>
      <c r="O238" s="47"/>
      <c r="P238" s="47"/>
      <c r="Q238" s="47"/>
      <c r="R238" s="47"/>
      <c r="S238" s="47"/>
      <c r="T238" s="47"/>
      <c r="U238" s="47"/>
      <c r="V238" s="47"/>
      <c r="W238" s="47"/>
      <c r="X238" s="47"/>
      <c r="Y238" s="47"/>
      <c r="Z238" s="47"/>
      <c r="AA238" s="47"/>
      <c r="AB238" s="47"/>
      <c r="AC238" s="47"/>
      <c r="AD238" s="47"/>
    </row>
    <row r="239" spans="11:30" x14ac:dyDescent="0.25">
      <c r="K239" s="47"/>
      <c r="L239" s="47"/>
      <c r="M239" s="47"/>
      <c r="N239" s="47"/>
      <c r="O239" s="47"/>
      <c r="P239" s="47"/>
      <c r="Q239" s="47"/>
      <c r="R239" s="47"/>
      <c r="S239" s="47"/>
      <c r="T239" s="47"/>
      <c r="U239" s="47"/>
      <c r="V239" s="47"/>
      <c r="W239" s="47"/>
      <c r="X239" s="47"/>
      <c r="Y239" s="47"/>
      <c r="Z239" s="47"/>
      <c r="AA239" s="47"/>
      <c r="AB239" s="47"/>
      <c r="AC239" s="47"/>
      <c r="AD239" s="47"/>
    </row>
    <row r="240" spans="11:30" x14ac:dyDescent="0.25">
      <c r="K240" s="47"/>
      <c r="L240" s="47"/>
      <c r="M240" s="47"/>
      <c r="N240" s="47"/>
      <c r="O240" s="47"/>
      <c r="P240" s="47"/>
      <c r="Q240" s="47"/>
      <c r="R240" s="47"/>
      <c r="S240" s="47"/>
      <c r="T240" s="47"/>
      <c r="U240" s="47"/>
      <c r="V240" s="47"/>
      <c r="W240" s="47"/>
      <c r="X240" s="47"/>
      <c r="Y240" s="47"/>
      <c r="Z240" s="47"/>
      <c r="AA240" s="47"/>
      <c r="AB240" s="47"/>
      <c r="AC240" s="47"/>
      <c r="AD240" s="47"/>
    </row>
    <row r="241" spans="11:30" x14ac:dyDescent="0.25">
      <c r="K241" s="47"/>
      <c r="L241" s="47"/>
      <c r="M241" s="47"/>
      <c r="N241" s="47"/>
      <c r="O241" s="47"/>
      <c r="P241" s="47"/>
      <c r="Q241" s="47"/>
      <c r="R241" s="47"/>
      <c r="S241" s="47"/>
      <c r="T241" s="47"/>
      <c r="U241" s="47"/>
      <c r="V241" s="47"/>
      <c r="W241" s="47"/>
      <c r="X241" s="47"/>
      <c r="Y241" s="47"/>
      <c r="Z241" s="47"/>
      <c r="AA241" s="47"/>
      <c r="AB241" s="47"/>
      <c r="AC241" s="47"/>
      <c r="AD241" s="47"/>
    </row>
    <row r="242" spans="11:30" x14ac:dyDescent="0.25">
      <c r="K242" s="47"/>
      <c r="L242" s="47"/>
      <c r="M242" s="47"/>
      <c r="N242" s="47"/>
      <c r="O242" s="47"/>
      <c r="P242" s="47"/>
      <c r="Q242" s="47"/>
      <c r="R242" s="47"/>
      <c r="S242" s="47"/>
      <c r="T242" s="47"/>
      <c r="U242" s="47"/>
      <c r="V242" s="47"/>
      <c r="W242" s="47"/>
      <c r="X242" s="47"/>
      <c r="Y242" s="47"/>
      <c r="Z242" s="47"/>
      <c r="AA242" s="47"/>
      <c r="AB242" s="47"/>
      <c r="AC242" s="48"/>
      <c r="AD242" s="47"/>
    </row>
    <row r="243" spans="11:30" x14ac:dyDescent="0.25">
      <c r="K243" s="47"/>
      <c r="L243" s="47"/>
      <c r="M243" s="47"/>
      <c r="N243" s="47"/>
      <c r="O243" s="47"/>
      <c r="P243" s="47"/>
      <c r="Q243" s="47"/>
      <c r="R243" s="47"/>
      <c r="S243" s="47"/>
      <c r="T243" s="47"/>
      <c r="U243" s="47"/>
      <c r="V243" s="47"/>
      <c r="W243" s="47"/>
      <c r="X243" s="47"/>
      <c r="Y243" s="47"/>
      <c r="Z243" s="47"/>
      <c r="AA243" s="47"/>
      <c r="AB243" s="47"/>
      <c r="AC243" s="48"/>
      <c r="AD243" s="47"/>
    </row>
    <row r="244" spans="11:30" x14ac:dyDescent="0.25">
      <c r="K244" s="47"/>
      <c r="L244" s="47"/>
      <c r="M244" s="47"/>
      <c r="N244" s="47"/>
      <c r="O244" s="47"/>
      <c r="P244" s="47"/>
      <c r="Q244" s="47"/>
      <c r="R244" s="47"/>
      <c r="S244" s="47"/>
      <c r="T244" s="47"/>
      <c r="U244" s="47"/>
      <c r="V244" s="47"/>
      <c r="W244" s="47"/>
      <c r="X244" s="47"/>
      <c r="Y244" s="47"/>
      <c r="Z244" s="47"/>
      <c r="AA244" s="47"/>
      <c r="AB244" s="47"/>
      <c r="AC244" s="48"/>
      <c r="AD244" s="47"/>
    </row>
    <row r="245" spans="11:30" x14ac:dyDescent="0.25">
      <c r="K245" s="47"/>
      <c r="L245" s="47"/>
      <c r="M245" s="47"/>
      <c r="N245" s="47"/>
      <c r="O245" s="47"/>
      <c r="P245" s="47"/>
      <c r="Q245" s="47"/>
      <c r="R245" s="47"/>
      <c r="S245" s="47"/>
      <c r="T245" s="47"/>
      <c r="U245" s="47"/>
      <c r="V245" s="47"/>
      <c r="W245" s="47"/>
      <c r="X245" s="47"/>
      <c r="Y245" s="47"/>
      <c r="Z245" s="47"/>
      <c r="AA245" s="47"/>
      <c r="AB245" s="47"/>
      <c r="AC245" s="48"/>
      <c r="AD245" s="47"/>
    </row>
    <row r="246" spans="11:30" x14ac:dyDescent="0.25">
      <c r="K246" s="47"/>
      <c r="L246" s="47"/>
      <c r="M246" s="47"/>
      <c r="N246" s="47"/>
      <c r="O246" s="47"/>
      <c r="P246" s="47"/>
      <c r="Q246" s="47"/>
      <c r="R246" s="47"/>
      <c r="S246" s="47"/>
      <c r="T246" s="47"/>
      <c r="U246" s="47"/>
      <c r="V246" s="47"/>
      <c r="W246" s="47"/>
      <c r="X246" s="47"/>
      <c r="Y246" s="47"/>
      <c r="Z246" s="47"/>
      <c r="AA246" s="47"/>
      <c r="AB246" s="47"/>
      <c r="AC246" s="48"/>
      <c r="AD246" s="47"/>
    </row>
    <row r="247" spans="11:30" x14ac:dyDescent="0.25">
      <c r="K247" s="47"/>
      <c r="L247" s="47"/>
      <c r="M247" s="47"/>
      <c r="N247" s="47"/>
      <c r="O247" s="47"/>
      <c r="P247" s="47"/>
      <c r="Q247" s="47"/>
      <c r="R247" s="47"/>
      <c r="S247" s="47"/>
      <c r="T247" s="47"/>
      <c r="U247" s="47"/>
      <c r="V247" s="47"/>
      <c r="W247" s="47"/>
      <c r="X247" s="47"/>
      <c r="Y247" s="47"/>
      <c r="Z247" s="47"/>
      <c r="AA247" s="47"/>
      <c r="AB247" s="47"/>
      <c r="AC247" s="47"/>
      <c r="AD247" s="47"/>
    </row>
    <row r="248" spans="11:30" x14ac:dyDescent="0.25">
      <c r="K248" s="47"/>
      <c r="L248" s="47"/>
      <c r="M248" s="47"/>
      <c r="N248" s="47"/>
      <c r="O248" s="47"/>
      <c r="P248" s="47"/>
      <c r="Q248" s="47"/>
      <c r="R248" s="47"/>
      <c r="S248" s="47"/>
      <c r="T248" s="47"/>
      <c r="U248" s="47"/>
      <c r="V248" s="47"/>
      <c r="W248" s="47"/>
      <c r="X248" s="47"/>
      <c r="Y248" s="47"/>
      <c r="Z248" s="47"/>
      <c r="AA248" s="47"/>
      <c r="AB248" s="47"/>
      <c r="AC248" s="47"/>
      <c r="AD248" s="47"/>
    </row>
    <row r="249" spans="11:30" x14ac:dyDescent="0.25">
      <c r="K249" s="47"/>
      <c r="L249" s="47"/>
      <c r="M249" s="47"/>
      <c r="N249" s="47"/>
      <c r="O249" s="47"/>
      <c r="P249" s="47"/>
      <c r="Q249" s="47"/>
      <c r="R249" s="47"/>
      <c r="S249" s="47"/>
      <c r="T249" s="47"/>
      <c r="U249" s="47"/>
      <c r="V249" s="47"/>
      <c r="W249" s="47"/>
      <c r="X249" s="47"/>
      <c r="Y249" s="47"/>
      <c r="Z249" s="47"/>
      <c r="AA249" s="47"/>
      <c r="AB249" s="47"/>
      <c r="AC249" s="47"/>
      <c r="AD249" s="47"/>
    </row>
    <row r="250" spans="11:30" x14ac:dyDescent="0.25">
      <c r="K250" s="47"/>
      <c r="L250" s="47"/>
      <c r="M250" s="47"/>
      <c r="N250" s="47"/>
      <c r="O250" s="47"/>
      <c r="P250" s="47"/>
      <c r="Q250" s="47"/>
      <c r="R250" s="47"/>
      <c r="S250" s="47"/>
      <c r="T250" s="47"/>
      <c r="U250" s="47"/>
      <c r="V250" s="47"/>
      <c r="W250" s="47"/>
      <c r="X250" s="47"/>
      <c r="Y250" s="47"/>
      <c r="Z250" s="47"/>
      <c r="AA250" s="47"/>
      <c r="AB250" s="47"/>
      <c r="AC250" s="48"/>
      <c r="AD250" s="47"/>
    </row>
    <row r="251" spans="11:30" x14ac:dyDescent="0.25">
      <c r="K251" s="47"/>
      <c r="L251" s="47"/>
      <c r="M251" s="47"/>
      <c r="N251" s="47"/>
      <c r="O251" s="47"/>
      <c r="P251" s="47"/>
      <c r="Q251" s="47"/>
      <c r="R251" s="47"/>
      <c r="S251" s="47"/>
      <c r="T251" s="47"/>
      <c r="U251" s="47"/>
      <c r="V251" s="47"/>
      <c r="W251" s="47"/>
      <c r="X251" s="47"/>
      <c r="Y251" s="47"/>
      <c r="Z251" s="47"/>
      <c r="AA251" s="47"/>
      <c r="AB251" s="47"/>
      <c r="AC251" s="47"/>
      <c r="AD251" s="47"/>
    </row>
    <row r="252" spans="11:30" x14ac:dyDescent="0.25">
      <c r="K252" s="47"/>
      <c r="L252" s="47"/>
      <c r="M252" s="47"/>
      <c r="N252" s="47"/>
      <c r="O252" s="47"/>
      <c r="P252" s="47"/>
      <c r="Q252" s="47"/>
      <c r="R252" s="47"/>
      <c r="S252" s="47"/>
      <c r="T252" s="47"/>
      <c r="U252" s="47"/>
      <c r="V252" s="47"/>
      <c r="W252" s="47"/>
      <c r="X252" s="47"/>
      <c r="Y252" s="47"/>
      <c r="Z252" s="47"/>
      <c r="AA252" s="47"/>
      <c r="AB252" s="47"/>
      <c r="AC252" s="48"/>
      <c r="AD252" s="47"/>
    </row>
    <row r="253" spans="11:30" x14ac:dyDescent="0.25">
      <c r="K253" s="47"/>
      <c r="L253" s="47"/>
      <c r="M253" s="47"/>
      <c r="N253" s="47"/>
      <c r="O253" s="47"/>
      <c r="P253" s="47"/>
      <c r="Q253" s="47"/>
      <c r="R253" s="47"/>
      <c r="S253" s="47"/>
      <c r="T253" s="47"/>
      <c r="U253" s="47"/>
      <c r="V253" s="47"/>
      <c r="W253" s="47"/>
      <c r="X253" s="47"/>
      <c r="Y253" s="47"/>
      <c r="Z253" s="47"/>
      <c r="AA253" s="47"/>
      <c r="AB253" s="47"/>
      <c r="AC253" s="47"/>
      <c r="AD253" s="47"/>
    </row>
    <row r="254" spans="11:30" x14ac:dyDescent="0.25">
      <c r="K254" s="47"/>
      <c r="L254" s="47"/>
      <c r="M254" s="47"/>
      <c r="N254" s="47"/>
      <c r="O254" s="47"/>
      <c r="P254" s="47"/>
      <c r="Q254" s="47"/>
      <c r="R254" s="47"/>
      <c r="S254" s="47"/>
      <c r="T254" s="47"/>
      <c r="U254" s="47"/>
      <c r="V254" s="47"/>
      <c r="W254" s="47"/>
      <c r="X254" s="47"/>
      <c r="Y254" s="47"/>
      <c r="Z254" s="47"/>
      <c r="AA254" s="47"/>
      <c r="AB254" s="47"/>
      <c r="AC254" s="48"/>
      <c r="AD254" s="47"/>
    </row>
    <row r="255" spans="11:30" x14ac:dyDescent="0.25">
      <c r="K255" s="47"/>
      <c r="L255" s="47"/>
      <c r="M255" s="47"/>
      <c r="N255" s="47"/>
      <c r="O255" s="47"/>
      <c r="P255" s="47"/>
      <c r="Q255" s="47"/>
      <c r="R255" s="47"/>
      <c r="S255" s="47"/>
      <c r="T255" s="47"/>
      <c r="U255" s="47"/>
      <c r="V255" s="47"/>
      <c r="W255" s="47"/>
      <c r="X255" s="47"/>
      <c r="Y255" s="47"/>
      <c r="Z255" s="47"/>
      <c r="AA255" s="47"/>
      <c r="AB255" s="47"/>
      <c r="AC255" s="48"/>
      <c r="AD255" s="47"/>
    </row>
    <row r="256" spans="11:30" x14ac:dyDescent="0.25">
      <c r="K256" s="47"/>
      <c r="L256" s="47"/>
      <c r="M256" s="47"/>
      <c r="N256" s="47"/>
      <c r="O256" s="47"/>
      <c r="P256" s="47"/>
      <c r="Q256" s="47"/>
      <c r="R256" s="47"/>
      <c r="S256" s="47"/>
      <c r="T256" s="47"/>
      <c r="U256" s="47"/>
      <c r="V256" s="47"/>
      <c r="W256" s="47"/>
      <c r="X256" s="47"/>
      <c r="Y256" s="47"/>
      <c r="Z256" s="47"/>
      <c r="AA256" s="47"/>
      <c r="AB256" s="47"/>
      <c r="AC256" s="48"/>
      <c r="AD256" s="47"/>
    </row>
    <row r="257" spans="11:30" x14ac:dyDescent="0.25">
      <c r="K257" s="47"/>
      <c r="L257" s="47"/>
      <c r="M257" s="47"/>
      <c r="N257" s="47"/>
      <c r="O257" s="47"/>
      <c r="P257" s="47"/>
      <c r="Q257" s="47"/>
      <c r="R257" s="47"/>
      <c r="S257" s="47"/>
      <c r="T257" s="47"/>
      <c r="U257" s="47"/>
      <c r="V257" s="47"/>
      <c r="W257" s="47"/>
      <c r="X257" s="47"/>
      <c r="Y257" s="47"/>
      <c r="Z257" s="47"/>
      <c r="AA257" s="47"/>
      <c r="AB257" s="47"/>
      <c r="AC257" s="47"/>
      <c r="AD257" s="47"/>
    </row>
    <row r="258" spans="11:30" x14ac:dyDescent="0.25">
      <c r="K258" s="47"/>
      <c r="L258" s="47"/>
      <c r="M258" s="47"/>
      <c r="N258" s="47"/>
      <c r="O258" s="47"/>
      <c r="P258" s="47"/>
      <c r="Q258" s="47"/>
      <c r="R258" s="47"/>
      <c r="S258" s="47"/>
      <c r="T258" s="47"/>
      <c r="U258" s="47"/>
      <c r="V258" s="47"/>
      <c r="W258" s="47"/>
      <c r="X258" s="47"/>
      <c r="Y258" s="47"/>
      <c r="Z258" s="47"/>
      <c r="AA258" s="47"/>
      <c r="AB258" s="47"/>
      <c r="AC258" s="47"/>
      <c r="AD258" s="47"/>
    </row>
    <row r="259" spans="11:30" x14ac:dyDescent="0.25">
      <c r="K259" s="47"/>
      <c r="L259" s="47"/>
      <c r="M259" s="47"/>
      <c r="N259" s="47"/>
      <c r="O259" s="47"/>
      <c r="P259" s="47"/>
      <c r="Q259" s="47"/>
      <c r="R259" s="47"/>
      <c r="S259" s="47"/>
      <c r="T259" s="47"/>
      <c r="U259" s="47"/>
      <c r="V259" s="47"/>
      <c r="W259" s="47"/>
      <c r="X259" s="47"/>
      <c r="Y259" s="47"/>
      <c r="Z259" s="47"/>
      <c r="AA259" s="47"/>
      <c r="AB259" s="47"/>
      <c r="AC259" s="47"/>
      <c r="AD259" s="47"/>
    </row>
    <row r="260" spans="11:30" x14ac:dyDescent="0.25">
      <c r="K260" s="47"/>
      <c r="L260" s="47"/>
      <c r="M260" s="47"/>
      <c r="N260" s="47"/>
      <c r="O260" s="47"/>
      <c r="P260" s="47"/>
      <c r="Q260" s="47"/>
      <c r="R260" s="47"/>
      <c r="S260" s="47"/>
      <c r="T260" s="47"/>
      <c r="U260" s="47"/>
      <c r="V260" s="47"/>
      <c r="W260" s="47"/>
      <c r="X260" s="47"/>
      <c r="Y260" s="47"/>
      <c r="Z260" s="47"/>
      <c r="AA260" s="47"/>
      <c r="AB260" s="47"/>
      <c r="AC260" s="48"/>
      <c r="AD260" s="47"/>
    </row>
    <row r="261" spans="11:30" x14ac:dyDescent="0.25">
      <c r="K261" s="47"/>
      <c r="L261" s="47"/>
      <c r="M261" s="47"/>
      <c r="N261" s="47"/>
      <c r="O261" s="47"/>
      <c r="P261" s="47"/>
      <c r="Q261" s="47"/>
      <c r="R261" s="47"/>
      <c r="S261" s="47"/>
      <c r="T261" s="47"/>
      <c r="U261" s="47"/>
      <c r="V261" s="47"/>
      <c r="W261" s="47"/>
      <c r="X261" s="47"/>
      <c r="Y261" s="47"/>
      <c r="Z261" s="47"/>
      <c r="AA261" s="47"/>
      <c r="AB261" s="47"/>
      <c r="AC261" s="47"/>
      <c r="AD261" s="47"/>
    </row>
    <row r="262" spans="11:30" x14ac:dyDescent="0.25">
      <c r="K262" s="47"/>
      <c r="L262" s="47"/>
      <c r="M262" s="47"/>
      <c r="N262" s="47"/>
      <c r="O262" s="47"/>
      <c r="P262" s="47"/>
      <c r="Q262" s="47"/>
      <c r="R262" s="47"/>
      <c r="S262" s="47"/>
      <c r="T262" s="47"/>
      <c r="U262" s="47"/>
      <c r="V262" s="47"/>
      <c r="W262" s="47"/>
      <c r="X262" s="47"/>
      <c r="Y262" s="47"/>
      <c r="Z262" s="47"/>
      <c r="AA262" s="47"/>
      <c r="AB262" s="47"/>
      <c r="AC262" s="48"/>
      <c r="AD262" s="47"/>
    </row>
    <row r="263" spans="11:30" x14ac:dyDescent="0.25">
      <c r="K263" s="47"/>
      <c r="L263" s="47"/>
      <c r="M263" s="47"/>
      <c r="N263" s="47"/>
      <c r="O263" s="47"/>
      <c r="P263" s="47"/>
      <c r="Q263" s="47"/>
      <c r="R263" s="47"/>
      <c r="S263" s="47"/>
      <c r="T263" s="47"/>
      <c r="U263" s="47"/>
      <c r="V263" s="47"/>
      <c r="W263" s="47"/>
      <c r="X263" s="47"/>
      <c r="Y263" s="47"/>
      <c r="Z263" s="47"/>
      <c r="AA263" s="47"/>
      <c r="AB263" s="47"/>
      <c r="AC263" s="47"/>
      <c r="AD263" s="47"/>
    </row>
    <row r="264" spans="11:30" x14ac:dyDescent="0.25">
      <c r="K264" s="47"/>
      <c r="L264" s="47"/>
      <c r="M264" s="47"/>
      <c r="N264" s="47"/>
      <c r="O264" s="47"/>
      <c r="P264" s="47"/>
      <c r="Q264" s="47"/>
      <c r="R264" s="47"/>
      <c r="S264" s="47"/>
      <c r="T264" s="47"/>
      <c r="U264" s="47"/>
      <c r="V264" s="47"/>
      <c r="W264" s="47"/>
      <c r="X264" s="47"/>
      <c r="Y264" s="47"/>
      <c r="Z264" s="47"/>
      <c r="AA264" s="47"/>
      <c r="AB264" s="47"/>
      <c r="AC264" s="47"/>
      <c r="AD264" s="47"/>
    </row>
    <row r="265" spans="11:30" x14ac:dyDescent="0.25">
      <c r="K265" s="47"/>
      <c r="L265" s="47"/>
      <c r="M265" s="47"/>
      <c r="N265" s="47"/>
      <c r="O265" s="47"/>
      <c r="P265" s="47"/>
      <c r="Q265" s="47"/>
      <c r="R265" s="47"/>
      <c r="S265" s="47"/>
      <c r="T265" s="47"/>
      <c r="U265" s="47"/>
      <c r="V265" s="47"/>
      <c r="W265" s="47"/>
      <c r="X265" s="47"/>
      <c r="Y265" s="47"/>
      <c r="Z265" s="47"/>
      <c r="AA265" s="47"/>
      <c r="AB265" s="47"/>
      <c r="AC265" s="47"/>
      <c r="AD265" s="47"/>
    </row>
    <row r="266" spans="11:30" x14ac:dyDescent="0.25">
      <c r="K266" s="47"/>
      <c r="L266" s="47"/>
      <c r="M266" s="47"/>
      <c r="N266" s="47"/>
      <c r="O266" s="47"/>
      <c r="P266" s="47"/>
      <c r="Q266" s="47"/>
      <c r="R266" s="47"/>
      <c r="S266" s="47"/>
      <c r="T266" s="47"/>
      <c r="U266" s="47"/>
      <c r="V266" s="47"/>
      <c r="W266" s="47"/>
      <c r="X266" s="47"/>
      <c r="Y266" s="47"/>
      <c r="Z266" s="47"/>
      <c r="AA266" s="47"/>
      <c r="AB266" s="47"/>
      <c r="AC266" s="47"/>
      <c r="AD266" s="47"/>
    </row>
    <row r="267" spans="11:30" x14ac:dyDescent="0.25">
      <c r="K267" s="47"/>
      <c r="L267" s="47"/>
      <c r="M267" s="47"/>
      <c r="N267" s="47"/>
      <c r="O267" s="47"/>
      <c r="P267" s="47"/>
      <c r="Q267" s="47"/>
      <c r="R267" s="47"/>
      <c r="S267" s="47"/>
      <c r="T267" s="47"/>
      <c r="U267" s="47"/>
      <c r="V267" s="47"/>
      <c r="W267" s="47"/>
      <c r="X267" s="47"/>
      <c r="Y267" s="47"/>
      <c r="Z267" s="47"/>
      <c r="AA267" s="47"/>
      <c r="AB267" s="47"/>
      <c r="AC267" s="47"/>
      <c r="AD267" s="47"/>
    </row>
    <row r="268" spans="11:30" x14ac:dyDescent="0.25">
      <c r="K268" s="47"/>
      <c r="L268" s="47"/>
      <c r="M268" s="47"/>
      <c r="N268" s="47"/>
      <c r="O268" s="47"/>
      <c r="P268" s="47"/>
      <c r="Q268" s="47"/>
      <c r="R268" s="47"/>
      <c r="S268" s="47"/>
      <c r="T268" s="47"/>
      <c r="U268" s="47"/>
      <c r="V268" s="47"/>
      <c r="W268" s="47"/>
      <c r="X268" s="47"/>
      <c r="Y268" s="47"/>
      <c r="Z268" s="47"/>
      <c r="AA268" s="47"/>
      <c r="AB268" s="47"/>
      <c r="AC268" s="47"/>
      <c r="AD268" s="47"/>
    </row>
    <row r="269" spans="11:30" x14ac:dyDescent="0.25">
      <c r="K269" s="47"/>
      <c r="L269" s="47"/>
      <c r="M269" s="47"/>
      <c r="N269" s="47"/>
      <c r="O269" s="47"/>
      <c r="P269" s="47"/>
      <c r="Q269" s="47"/>
      <c r="R269" s="47"/>
      <c r="S269" s="47"/>
      <c r="T269" s="47"/>
      <c r="U269" s="47"/>
      <c r="V269" s="47"/>
      <c r="W269" s="47"/>
      <c r="X269" s="47"/>
      <c r="Y269" s="47"/>
      <c r="Z269" s="47"/>
      <c r="AA269" s="47"/>
      <c r="AB269" s="47"/>
      <c r="AC269" s="48"/>
      <c r="AD269" s="47"/>
    </row>
    <row r="270" spans="11:30" x14ac:dyDescent="0.25">
      <c r="K270" s="47"/>
      <c r="L270" s="47"/>
      <c r="M270" s="47"/>
      <c r="N270" s="47"/>
      <c r="O270" s="47"/>
      <c r="P270" s="47"/>
      <c r="Q270" s="47"/>
      <c r="R270" s="47"/>
      <c r="S270" s="47"/>
      <c r="T270" s="47"/>
      <c r="U270" s="47"/>
      <c r="V270" s="47"/>
      <c r="W270" s="47"/>
      <c r="X270" s="47"/>
      <c r="Y270" s="47"/>
      <c r="Z270" s="47"/>
      <c r="AA270" s="47"/>
      <c r="AB270" s="47"/>
      <c r="AC270" s="48"/>
      <c r="AD270" s="47"/>
    </row>
    <row r="271" spans="11:30" x14ac:dyDescent="0.25">
      <c r="K271" s="47"/>
      <c r="L271" s="47"/>
      <c r="M271" s="47"/>
      <c r="N271" s="47"/>
      <c r="O271" s="47"/>
      <c r="P271" s="47"/>
      <c r="Q271" s="47"/>
      <c r="R271" s="47"/>
      <c r="S271" s="47"/>
      <c r="T271" s="47"/>
      <c r="U271" s="47"/>
      <c r="V271" s="47"/>
      <c r="W271" s="47"/>
      <c r="X271" s="47"/>
      <c r="Y271" s="47"/>
      <c r="Z271" s="47"/>
      <c r="AA271" s="47"/>
      <c r="AB271" s="47"/>
      <c r="AC271" s="47"/>
      <c r="AD271" s="47"/>
    </row>
    <row r="272" spans="11:30" x14ac:dyDescent="0.25">
      <c r="K272" s="47"/>
      <c r="L272" s="47"/>
      <c r="M272" s="47"/>
      <c r="N272" s="47"/>
      <c r="O272" s="47"/>
      <c r="P272" s="47"/>
      <c r="Q272" s="47"/>
      <c r="R272" s="47"/>
      <c r="S272" s="47"/>
      <c r="T272" s="47"/>
      <c r="U272" s="47"/>
      <c r="V272" s="47"/>
      <c r="W272" s="47"/>
      <c r="X272" s="47"/>
      <c r="Y272" s="47"/>
      <c r="Z272" s="47"/>
      <c r="AA272" s="47"/>
      <c r="AB272" s="47"/>
      <c r="AC272" s="47"/>
      <c r="AD272" s="47"/>
    </row>
    <row r="273" spans="11:30" x14ac:dyDescent="0.25">
      <c r="K273" s="47"/>
      <c r="L273" s="47"/>
      <c r="M273" s="47"/>
      <c r="N273" s="47"/>
      <c r="O273" s="47"/>
      <c r="P273" s="47"/>
      <c r="Q273" s="47"/>
      <c r="R273" s="47"/>
      <c r="S273" s="47"/>
      <c r="T273" s="47"/>
      <c r="U273" s="47"/>
      <c r="V273" s="47"/>
      <c r="W273" s="47"/>
      <c r="X273" s="47"/>
      <c r="Y273" s="47"/>
      <c r="Z273" s="47"/>
      <c r="AA273" s="47"/>
      <c r="AB273" s="47"/>
      <c r="AC273" s="47"/>
      <c r="AD273" s="47"/>
    </row>
    <row r="274" spans="11:30" x14ac:dyDescent="0.25">
      <c r="K274" s="47"/>
      <c r="L274" s="47"/>
      <c r="M274" s="47"/>
      <c r="N274" s="47"/>
      <c r="O274" s="47"/>
      <c r="P274" s="47"/>
      <c r="Q274" s="47"/>
      <c r="R274" s="47"/>
      <c r="S274" s="47"/>
      <c r="T274" s="47"/>
      <c r="U274" s="47"/>
      <c r="V274" s="47"/>
      <c r="W274" s="47"/>
      <c r="X274" s="47"/>
      <c r="Y274" s="47"/>
      <c r="Z274" s="47"/>
      <c r="AA274" s="47"/>
      <c r="AB274" s="47"/>
      <c r="AC274" s="47"/>
      <c r="AD274" s="47"/>
    </row>
    <row r="275" spans="11:30" x14ac:dyDescent="0.25">
      <c r="K275" s="47"/>
      <c r="L275" s="47"/>
      <c r="M275" s="47"/>
      <c r="N275" s="47"/>
      <c r="O275" s="47"/>
      <c r="P275" s="47"/>
      <c r="Q275" s="47"/>
      <c r="R275" s="47"/>
      <c r="S275" s="47"/>
      <c r="T275" s="47"/>
      <c r="U275" s="47"/>
      <c r="V275" s="47"/>
      <c r="W275" s="47"/>
      <c r="X275" s="47"/>
      <c r="Y275" s="47"/>
      <c r="Z275" s="47"/>
      <c r="AA275" s="47"/>
      <c r="AB275" s="47"/>
      <c r="AC275" s="47"/>
      <c r="AD275" s="47"/>
    </row>
    <row r="276" spans="11:30" x14ac:dyDescent="0.25">
      <c r="K276" s="47"/>
      <c r="L276" s="47"/>
      <c r="M276" s="47"/>
      <c r="N276" s="47"/>
      <c r="O276" s="47"/>
      <c r="P276" s="47"/>
      <c r="Q276" s="47"/>
      <c r="R276" s="47"/>
      <c r="S276" s="47"/>
      <c r="T276" s="47"/>
      <c r="U276" s="47"/>
      <c r="V276" s="47"/>
      <c r="W276" s="47"/>
      <c r="X276" s="47"/>
      <c r="Y276" s="47"/>
      <c r="Z276" s="47"/>
      <c r="AA276" s="47"/>
      <c r="AB276" s="47"/>
      <c r="AC276" s="47"/>
      <c r="AD276" s="47"/>
    </row>
    <row r="277" spans="11:30" x14ac:dyDescent="0.25">
      <c r="K277" s="47"/>
      <c r="L277" s="47"/>
      <c r="M277" s="47"/>
      <c r="N277" s="47"/>
      <c r="O277" s="47"/>
      <c r="P277" s="47"/>
      <c r="Q277" s="47"/>
      <c r="R277" s="47"/>
      <c r="S277" s="47"/>
      <c r="T277" s="47"/>
      <c r="U277" s="47"/>
      <c r="V277" s="47"/>
      <c r="W277" s="47"/>
      <c r="X277" s="47"/>
      <c r="Y277" s="47"/>
      <c r="Z277" s="47"/>
      <c r="AA277" s="47"/>
      <c r="AB277" s="47"/>
      <c r="AC277" s="47"/>
      <c r="AD277" s="47"/>
    </row>
    <row r="278" spans="11:30" x14ac:dyDescent="0.25">
      <c r="K278" s="47"/>
      <c r="L278" s="47"/>
      <c r="M278" s="47"/>
      <c r="N278" s="47"/>
      <c r="O278" s="47"/>
      <c r="P278" s="47"/>
      <c r="Q278" s="47"/>
      <c r="R278" s="47"/>
      <c r="S278" s="47"/>
      <c r="T278" s="47"/>
      <c r="U278" s="47"/>
      <c r="V278" s="47"/>
      <c r="W278" s="47"/>
      <c r="X278" s="47"/>
      <c r="Y278" s="47"/>
      <c r="Z278" s="47"/>
      <c r="AA278" s="47"/>
      <c r="AB278" s="47"/>
      <c r="AC278" s="47"/>
      <c r="AD278" s="47"/>
    </row>
    <row r="279" spans="11:30" x14ac:dyDescent="0.25">
      <c r="K279" s="47"/>
      <c r="L279" s="47"/>
      <c r="M279" s="47"/>
      <c r="N279" s="47"/>
      <c r="O279" s="47"/>
      <c r="P279" s="47"/>
      <c r="Q279" s="47"/>
      <c r="R279" s="47"/>
      <c r="S279" s="47"/>
      <c r="T279" s="47"/>
      <c r="U279" s="47"/>
      <c r="V279" s="47"/>
      <c r="W279" s="47"/>
      <c r="X279" s="47"/>
      <c r="Y279" s="47"/>
      <c r="Z279" s="47"/>
      <c r="AA279" s="47"/>
      <c r="AB279" s="47"/>
      <c r="AC279" s="47"/>
      <c r="AD279" s="47"/>
    </row>
    <row r="280" spans="11:30" x14ac:dyDescent="0.25">
      <c r="K280" s="47"/>
      <c r="L280" s="47"/>
      <c r="M280" s="47"/>
      <c r="N280" s="47"/>
      <c r="O280" s="47"/>
      <c r="P280" s="47"/>
      <c r="Q280" s="47"/>
      <c r="R280" s="47"/>
      <c r="S280" s="47"/>
      <c r="T280" s="47"/>
      <c r="U280" s="47"/>
      <c r="V280" s="47"/>
      <c r="W280" s="47"/>
      <c r="X280" s="47"/>
      <c r="Y280" s="47"/>
      <c r="Z280" s="47"/>
      <c r="AA280" s="47"/>
      <c r="AB280" s="47"/>
      <c r="AC280" s="47"/>
      <c r="AD280" s="47"/>
    </row>
    <row r="281" spans="11:30" x14ac:dyDescent="0.25">
      <c r="K281" s="47"/>
      <c r="L281" s="47"/>
      <c r="M281" s="47"/>
      <c r="N281" s="47"/>
      <c r="O281" s="47"/>
      <c r="P281" s="47"/>
      <c r="Q281" s="47"/>
      <c r="R281" s="47"/>
      <c r="S281" s="47"/>
      <c r="T281" s="47"/>
      <c r="U281" s="47"/>
      <c r="V281" s="47"/>
      <c r="W281" s="47"/>
      <c r="X281" s="47"/>
      <c r="Y281" s="47"/>
      <c r="Z281" s="47"/>
      <c r="AA281" s="47"/>
      <c r="AB281" s="47"/>
      <c r="AC281" s="47"/>
      <c r="AD281" s="47"/>
    </row>
    <row r="282" spans="11:30" x14ac:dyDescent="0.25">
      <c r="K282" s="47"/>
      <c r="L282" s="47"/>
      <c r="M282" s="47"/>
      <c r="N282" s="47"/>
      <c r="O282" s="47"/>
      <c r="P282" s="47"/>
      <c r="Q282" s="47"/>
      <c r="R282" s="47"/>
      <c r="S282" s="47"/>
      <c r="T282" s="47"/>
      <c r="U282" s="47"/>
      <c r="V282" s="47"/>
      <c r="W282" s="47"/>
      <c r="X282" s="47"/>
      <c r="Y282" s="47"/>
      <c r="Z282" s="47"/>
      <c r="AA282" s="47"/>
      <c r="AB282" s="47"/>
      <c r="AC282" s="47"/>
      <c r="AD282" s="47"/>
    </row>
    <row r="283" spans="11:30" x14ac:dyDescent="0.25">
      <c r="K283" s="47"/>
      <c r="L283" s="47"/>
      <c r="M283" s="47"/>
      <c r="N283" s="47"/>
      <c r="O283" s="47"/>
      <c r="P283" s="47"/>
      <c r="Q283" s="47"/>
      <c r="R283" s="47"/>
      <c r="S283" s="47"/>
      <c r="T283" s="47"/>
      <c r="U283" s="47"/>
      <c r="V283" s="47"/>
      <c r="W283" s="47"/>
      <c r="X283" s="47"/>
      <c r="Y283" s="47"/>
      <c r="Z283" s="47"/>
      <c r="AA283" s="47"/>
      <c r="AB283" s="47"/>
      <c r="AC283" s="47"/>
      <c r="AD283" s="47"/>
    </row>
    <row r="284" spans="11:30" x14ac:dyDescent="0.25">
      <c r="K284" s="47"/>
      <c r="L284" s="47"/>
      <c r="M284" s="47"/>
      <c r="N284" s="47"/>
      <c r="O284" s="47"/>
      <c r="P284" s="47"/>
      <c r="Q284" s="47"/>
      <c r="R284" s="47"/>
      <c r="S284" s="47"/>
      <c r="T284" s="47"/>
      <c r="U284" s="47"/>
      <c r="V284" s="47"/>
      <c r="W284" s="47"/>
      <c r="X284" s="47"/>
      <c r="Y284" s="47"/>
      <c r="Z284" s="47"/>
      <c r="AA284" s="47"/>
      <c r="AB284" s="47"/>
      <c r="AC284" s="47"/>
      <c r="AD284" s="47"/>
    </row>
    <row r="285" spans="11:30" x14ac:dyDescent="0.25">
      <c r="K285" s="47"/>
      <c r="L285" s="47"/>
      <c r="M285" s="47"/>
      <c r="N285" s="47"/>
      <c r="O285" s="47"/>
      <c r="P285" s="47"/>
      <c r="Q285" s="47"/>
      <c r="R285" s="47"/>
      <c r="S285" s="47"/>
      <c r="T285" s="47"/>
      <c r="U285" s="47"/>
      <c r="V285" s="47"/>
      <c r="W285" s="47"/>
      <c r="X285" s="47"/>
      <c r="Y285" s="47"/>
      <c r="Z285" s="47"/>
      <c r="AA285" s="47"/>
      <c r="AB285" s="47"/>
      <c r="AC285" s="47"/>
      <c r="AD285" s="47"/>
    </row>
    <row r="286" spans="11:30" x14ac:dyDescent="0.25">
      <c r="K286" s="47"/>
      <c r="L286" s="47"/>
      <c r="M286" s="47"/>
      <c r="N286" s="47"/>
      <c r="O286" s="47"/>
      <c r="P286" s="47"/>
      <c r="Q286" s="47"/>
      <c r="R286" s="47"/>
      <c r="S286" s="47"/>
      <c r="T286" s="47"/>
      <c r="U286" s="47"/>
      <c r="V286" s="47"/>
      <c r="W286" s="47"/>
      <c r="X286" s="47"/>
      <c r="Y286" s="47"/>
      <c r="Z286" s="47"/>
      <c r="AA286" s="47"/>
      <c r="AB286" s="47"/>
      <c r="AC286" s="47"/>
      <c r="AD286" s="47"/>
    </row>
    <row r="287" spans="11:30" x14ac:dyDescent="0.25">
      <c r="K287" s="47"/>
      <c r="L287" s="47"/>
      <c r="M287" s="47"/>
      <c r="N287" s="47"/>
      <c r="O287" s="47"/>
      <c r="P287" s="47"/>
      <c r="Q287" s="47"/>
      <c r="R287" s="47"/>
      <c r="S287" s="47"/>
      <c r="T287" s="47"/>
      <c r="U287" s="47"/>
      <c r="V287" s="47"/>
      <c r="W287" s="47"/>
      <c r="X287" s="47"/>
      <c r="Y287" s="47"/>
      <c r="Z287" s="47"/>
      <c r="AA287" s="47"/>
      <c r="AB287" s="47"/>
      <c r="AC287" s="47"/>
      <c r="AD287" s="47"/>
    </row>
    <row r="288" spans="11:30" x14ac:dyDescent="0.25">
      <c r="K288" s="47"/>
      <c r="L288" s="47"/>
      <c r="M288" s="47"/>
      <c r="N288" s="47"/>
      <c r="O288" s="47"/>
      <c r="P288" s="47"/>
      <c r="Q288" s="47"/>
      <c r="R288" s="47"/>
      <c r="S288" s="47"/>
      <c r="T288" s="47"/>
      <c r="U288" s="47"/>
      <c r="V288" s="47"/>
      <c r="W288" s="47"/>
      <c r="X288" s="47"/>
      <c r="Y288" s="47"/>
      <c r="Z288" s="47"/>
      <c r="AA288" s="47"/>
      <c r="AB288" s="47"/>
      <c r="AC288" s="47"/>
      <c r="AD288" s="47"/>
    </row>
    <row r="289" spans="11:30" x14ac:dyDescent="0.25">
      <c r="K289" s="47"/>
      <c r="L289" s="47"/>
      <c r="M289" s="47"/>
      <c r="N289" s="47"/>
      <c r="O289" s="47"/>
      <c r="P289" s="47"/>
      <c r="Q289" s="47"/>
      <c r="R289" s="47"/>
      <c r="S289" s="47"/>
      <c r="T289" s="47"/>
      <c r="U289" s="47"/>
      <c r="V289" s="47"/>
      <c r="W289" s="47"/>
      <c r="X289" s="47"/>
      <c r="Y289" s="47"/>
      <c r="Z289" s="47"/>
      <c r="AA289" s="47"/>
      <c r="AB289" s="47"/>
      <c r="AC289" s="47"/>
      <c r="AD289" s="47"/>
    </row>
    <row r="290" spans="11:30" x14ac:dyDescent="0.25">
      <c r="K290" s="47"/>
      <c r="L290" s="47"/>
      <c r="M290" s="47"/>
      <c r="N290" s="47"/>
      <c r="O290" s="47"/>
      <c r="P290" s="47"/>
      <c r="Q290" s="47"/>
      <c r="R290" s="47"/>
      <c r="S290" s="47"/>
      <c r="T290" s="47"/>
      <c r="U290" s="47"/>
      <c r="V290" s="47"/>
      <c r="W290" s="47"/>
      <c r="X290" s="47"/>
      <c r="Y290" s="47"/>
      <c r="Z290" s="47"/>
      <c r="AA290" s="47"/>
      <c r="AB290" s="47"/>
      <c r="AC290" s="47"/>
      <c r="AD290" s="47"/>
    </row>
    <row r="291" spans="11:30" x14ac:dyDescent="0.25">
      <c r="K291" s="47"/>
      <c r="L291" s="47"/>
      <c r="M291" s="47"/>
      <c r="N291" s="47"/>
      <c r="O291" s="47"/>
      <c r="P291" s="47"/>
      <c r="Q291" s="47"/>
      <c r="R291" s="47"/>
      <c r="S291" s="47"/>
      <c r="T291" s="47"/>
      <c r="U291" s="47"/>
      <c r="V291" s="47"/>
      <c r="W291" s="47"/>
      <c r="X291" s="47"/>
      <c r="Y291" s="47"/>
      <c r="Z291" s="47"/>
      <c r="AA291" s="47"/>
      <c r="AB291" s="47"/>
      <c r="AC291" s="47"/>
      <c r="AD291" s="47"/>
    </row>
    <row r="292" spans="11:30" x14ac:dyDescent="0.25">
      <c r="K292" s="47"/>
      <c r="L292" s="47"/>
      <c r="M292" s="47"/>
      <c r="N292" s="47"/>
      <c r="O292" s="47"/>
      <c r="P292" s="47"/>
      <c r="Q292" s="47"/>
      <c r="R292" s="47"/>
      <c r="S292" s="47"/>
      <c r="T292" s="47"/>
      <c r="U292" s="47"/>
      <c r="V292" s="47"/>
      <c r="W292" s="47"/>
      <c r="X292" s="47"/>
      <c r="Y292" s="47"/>
      <c r="Z292" s="47"/>
      <c r="AA292" s="47"/>
      <c r="AB292" s="47"/>
      <c r="AC292" s="47"/>
      <c r="AD292" s="47"/>
    </row>
    <row r="293" spans="11:30" x14ac:dyDescent="0.25">
      <c r="K293" s="47"/>
      <c r="L293" s="47"/>
      <c r="M293" s="47"/>
      <c r="N293" s="47"/>
      <c r="O293" s="47"/>
      <c r="P293" s="47"/>
      <c r="Q293" s="47"/>
      <c r="R293" s="47"/>
      <c r="S293" s="47"/>
      <c r="T293" s="47"/>
      <c r="U293" s="47"/>
      <c r="V293" s="47"/>
      <c r="W293" s="47"/>
      <c r="X293" s="47"/>
      <c r="Y293" s="47"/>
      <c r="Z293" s="47"/>
      <c r="AA293" s="47"/>
      <c r="AB293" s="47"/>
      <c r="AC293" s="48"/>
      <c r="AD293" s="47"/>
    </row>
    <row r="294" spans="11:30" x14ac:dyDescent="0.25">
      <c r="K294" s="47"/>
      <c r="L294" s="47"/>
      <c r="M294" s="47"/>
      <c r="N294" s="47"/>
      <c r="O294" s="47"/>
      <c r="P294" s="47"/>
      <c r="Q294" s="47"/>
      <c r="R294" s="47"/>
      <c r="S294" s="47"/>
      <c r="T294" s="47"/>
      <c r="U294" s="47"/>
      <c r="V294" s="47"/>
      <c r="W294" s="47"/>
      <c r="X294" s="47"/>
      <c r="Y294" s="47"/>
      <c r="Z294" s="47"/>
      <c r="AA294" s="47"/>
      <c r="AB294" s="47"/>
      <c r="AC294" s="47"/>
      <c r="AD294" s="47"/>
    </row>
    <row r="295" spans="11:30" x14ac:dyDescent="0.25">
      <c r="K295" s="47"/>
      <c r="L295" s="47"/>
      <c r="M295" s="47"/>
      <c r="N295" s="47"/>
      <c r="O295" s="47"/>
      <c r="P295" s="47"/>
      <c r="Q295" s="47"/>
      <c r="R295" s="47"/>
      <c r="S295" s="47"/>
      <c r="T295" s="47"/>
      <c r="U295" s="47"/>
      <c r="V295" s="47"/>
      <c r="W295" s="47"/>
      <c r="X295" s="47"/>
      <c r="Y295" s="47"/>
      <c r="Z295" s="47"/>
      <c r="AA295" s="47"/>
      <c r="AB295" s="47"/>
      <c r="AC295" s="47"/>
      <c r="AD295" s="47"/>
    </row>
    <row r="296" spans="11:30" x14ac:dyDescent="0.25">
      <c r="K296" s="47"/>
      <c r="L296" s="47"/>
      <c r="M296" s="47"/>
      <c r="N296" s="47"/>
      <c r="O296" s="47"/>
      <c r="P296" s="47"/>
      <c r="Q296" s="47"/>
      <c r="R296" s="47"/>
      <c r="S296" s="47"/>
      <c r="T296" s="47"/>
      <c r="U296" s="47"/>
      <c r="V296" s="47"/>
      <c r="W296" s="47"/>
      <c r="X296" s="47"/>
      <c r="Y296" s="47"/>
      <c r="Z296" s="47"/>
      <c r="AA296" s="47"/>
      <c r="AB296" s="47"/>
      <c r="AC296" s="48"/>
      <c r="AD296" s="47"/>
    </row>
    <row r="297" spans="11:30" x14ac:dyDescent="0.25">
      <c r="K297" s="47"/>
      <c r="L297" s="47"/>
      <c r="M297" s="47"/>
      <c r="N297" s="47"/>
      <c r="O297" s="47"/>
      <c r="P297" s="47"/>
      <c r="Q297" s="47"/>
      <c r="R297" s="47"/>
      <c r="S297" s="47"/>
      <c r="T297" s="47"/>
      <c r="U297" s="47"/>
      <c r="V297" s="47"/>
      <c r="W297" s="47"/>
      <c r="X297" s="47"/>
      <c r="Y297" s="47"/>
      <c r="Z297" s="47"/>
      <c r="AA297" s="47"/>
      <c r="AB297" s="47"/>
      <c r="AC297" s="47"/>
      <c r="AD297" s="47"/>
    </row>
    <row r="298" spans="11:30" x14ac:dyDescent="0.25">
      <c r="K298" s="47"/>
      <c r="L298" s="47"/>
      <c r="M298" s="47"/>
      <c r="N298" s="47"/>
      <c r="O298" s="47"/>
      <c r="P298" s="47"/>
      <c r="Q298" s="47"/>
      <c r="R298" s="47"/>
      <c r="S298" s="47"/>
      <c r="T298" s="47"/>
      <c r="U298" s="47"/>
      <c r="V298" s="47"/>
      <c r="W298" s="47"/>
      <c r="X298" s="47"/>
      <c r="Y298" s="47"/>
      <c r="Z298" s="47"/>
      <c r="AA298" s="47"/>
      <c r="AB298" s="47"/>
      <c r="AC298" s="47"/>
      <c r="AD298" s="47"/>
    </row>
    <row r="299" spans="11:30" x14ac:dyDescent="0.25">
      <c r="K299" s="47"/>
      <c r="L299" s="47"/>
      <c r="M299" s="47"/>
      <c r="N299" s="47"/>
      <c r="O299" s="47"/>
      <c r="P299" s="47"/>
      <c r="Q299" s="47"/>
      <c r="R299" s="47"/>
      <c r="S299" s="47"/>
      <c r="T299" s="47"/>
      <c r="U299" s="47"/>
      <c r="V299" s="47"/>
      <c r="W299" s="47"/>
      <c r="X299" s="47"/>
      <c r="Y299" s="47"/>
      <c r="Z299" s="47"/>
      <c r="AA299" s="47"/>
      <c r="AB299" s="47"/>
      <c r="AC299" s="47"/>
      <c r="AD299" s="47"/>
    </row>
    <row r="300" spans="11:30" x14ac:dyDescent="0.25">
      <c r="K300" s="47"/>
      <c r="L300" s="47"/>
      <c r="M300" s="47"/>
      <c r="N300" s="47"/>
      <c r="O300" s="47"/>
      <c r="P300" s="47"/>
      <c r="Q300" s="47"/>
      <c r="R300" s="47"/>
      <c r="S300" s="47"/>
      <c r="T300" s="47"/>
      <c r="U300" s="47"/>
      <c r="V300" s="47"/>
      <c r="W300" s="47"/>
      <c r="X300" s="47"/>
      <c r="Y300" s="47"/>
      <c r="Z300" s="47"/>
      <c r="AA300" s="47"/>
      <c r="AB300" s="47"/>
      <c r="AC300" s="47"/>
      <c r="AD300" s="47"/>
    </row>
    <row r="301" spans="11:30" x14ac:dyDescent="0.25">
      <c r="K301" s="47"/>
      <c r="L301" s="47"/>
      <c r="M301" s="47"/>
      <c r="N301" s="47"/>
      <c r="O301" s="47"/>
      <c r="P301" s="47"/>
      <c r="Q301" s="47"/>
      <c r="R301" s="47"/>
      <c r="S301" s="47"/>
      <c r="T301" s="47"/>
      <c r="U301" s="47"/>
      <c r="V301" s="47"/>
      <c r="W301" s="47"/>
      <c r="X301" s="47"/>
      <c r="Y301" s="47"/>
      <c r="Z301" s="47"/>
      <c r="AA301" s="47"/>
      <c r="AB301" s="47"/>
      <c r="AC301" s="47"/>
      <c r="AD301" s="47"/>
    </row>
    <row r="302" spans="11:30" x14ac:dyDescent="0.25">
      <c r="K302" s="47"/>
      <c r="L302" s="47"/>
      <c r="M302" s="47"/>
      <c r="N302" s="47"/>
      <c r="O302" s="47"/>
      <c r="P302" s="47"/>
      <c r="Q302" s="47"/>
      <c r="R302" s="47"/>
      <c r="S302" s="47"/>
      <c r="T302" s="47"/>
      <c r="U302" s="47"/>
      <c r="V302" s="47"/>
      <c r="W302" s="47"/>
      <c r="X302" s="47"/>
      <c r="Y302" s="47"/>
      <c r="Z302" s="47"/>
      <c r="AA302" s="47"/>
      <c r="AB302" s="47"/>
      <c r="AC302" s="47"/>
      <c r="AD302" s="47"/>
    </row>
    <row r="303" spans="11:30" x14ac:dyDescent="0.25">
      <c r="K303" s="47"/>
      <c r="L303" s="47"/>
      <c r="M303" s="47"/>
      <c r="N303" s="47"/>
      <c r="O303" s="47"/>
      <c r="P303" s="47"/>
      <c r="Q303" s="47"/>
      <c r="R303" s="47"/>
      <c r="S303" s="47"/>
      <c r="T303" s="47"/>
      <c r="U303" s="47"/>
      <c r="V303" s="47"/>
      <c r="W303" s="47"/>
      <c r="X303" s="47"/>
      <c r="Y303" s="47"/>
      <c r="Z303" s="47"/>
      <c r="AA303" s="47"/>
      <c r="AB303" s="47"/>
      <c r="AC303" s="47"/>
      <c r="AD303" s="47"/>
    </row>
    <row r="304" spans="11:30" x14ac:dyDescent="0.25">
      <c r="K304" s="47"/>
      <c r="L304" s="47"/>
      <c r="M304" s="47"/>
      <c r="N304" s="47"/>
      <c r="O304" s="47"/>
      <c r="P304" s="47"/>
      <c r="Q304" s="47"/>
      <c r="R304" s="47"/>
      <c r="S304" s="47"/>
      <c r="T304" s="47"/>
      <c r="U304" s="47"/>
      <c r="V304" s="47"/>
      <c r="W304" s="47"/>
      <c r="X304" s="47"/>
      <c r="Y304" s="47"/>
      <c r="Z304" s="47"/>
      <c r="AA304" s="47"/>
      <c r="AB304" s="47"/>
      <c r="AC304" s="47"/>
      <c r="AD304" s="47"/>
    </row>
    <row r="305" spans="11:30" x14ac:dyDescent="0.25">
      <c r="K305" s="47"/>
      <c r="L305" s="47"/>
      <c r="M305" s="47"/>
      <c r="N305" s="47"/>
      <c r="O305" s="47"/>
      <c r="P305" s="47"/>
      <c r="Q305" s="47"/>
      <c r="R305" s="47"/>
      <c r="S305" s="47"/>
      <c r="T305" s="47"/>
      <c r="U305" s="47"/>
      <c r="V305" s="47"/>
      <c r="W305" s="47"/>
      <c r="X305" s="47"/>
      <c r="Y305" s="47"/>
      <c r="Z305" s="47"/>
      <c r="AA305" s="47"/>
      <c r="AB305" s="47"/>
      <c r="AC305" s="47"/>
      <c r="AD305" s="47"/>
    </row>
    <row r="306" spans="11:30" x14ac:dyDescent="0.25">
      <c r="K306" s="47"/>
      <c r="L306" s="47"/>
      <c r="M306" s="47"/>
      <c r="N306" s="47"/>
      <c r="O306" s="47"/>
      <c r="P306" s="47"/>
      <c r="Q306" s="47"/>
      <c r="R306" s="47"/>
      <c r="S306" s="47"/>
      <c r="T306" s="47"/>
      <c r="U306" s="47"/>
      <c r="V306" s="47"/>
      <c r="W306" s="47"/>
      <c r="X306" s="47"/>
      <c r="Y306" s="47"/>
      <c r="Z306" s="47"/>
      <c r="AA306" s="47"/>
      <c r="AB306" s="47"/>
      <c r="AC306" s="47"/>
      <c r="AD306" s="47"/>
    </row>
    <row r="307" spans="11:30" x14ac:dyDescent="0.25">
      <c r="K307" s="47"/>
      <c r="L307" s="47"/>
      <c r="M307" s="47"/>
      <c r="N307" s="47"/>
      <c r="O307" s="47"/>
      <c r="P307" s="47"/>
      <c r="Q307" s="47"/>
      <c r="R307" s="47"/>
      <c r="S307" s="47"/>
      <c r="T307" s="47"/>
      <c r="U307" s="47"/>
      <c r="V307" s="47"/>
      <c r="W307" s="47"/>
      <c r="X307" s="47"/>
      <c r="Y307" s="47"/>
      <c r="Z307" s="47"/>
      <c r="AA307" s="47"/>
      <c r="AB307" s="47"/>
      <c r="AC307" s="48"/>
      <c r="AD307" s="47"/>
    </row>
    <row r="308" spans="11:30" x14ac:dyDescent="0.25">
      <c r="K308" s="47"/>
      <c r="L308" s="47"/>
      <c r="M308" s="47"/>
      <c r="N308" s="47"/>
      <c r="O308" s="47"/>
      <c r="P308" s="47"/>
      <c r="Q308" s="47"/>
      <c r="R308" s="47"/>
      <c r="S308" s="47"/>
      <c r="T308" s="47"/>
      <c r="U308" s="47"/>
      <c r="V308" s="47"/>
      <c r="W308" s="47"/>
      <c r="X308" s="47"/>
      <c r="Y308" s="47"/>
      <c r="Z308" s="47"/>
      <c r="AA308" s="47"/>
      <c r="AB308" s="47"/>
      <c r="AC308" s="47"/>
      <c r="AD308" s="47"/>
    </row>
    <row r="309" spans="11:30" x14ac:dyDescent="0.25">
      <c r="K309" s="47"/>
      <c r="L309" s="47"/>
      <c r="M309" s="47"/>
      <c r="N309" s="47"/>
      <c r="O309" s="47"/>
      <c r="P309" s="47"/>
      <c r="Q309" s="47"/>
      <c r="R309" s="47"/>
      <c r="S309" s="47"/>
      <c r="T309" s="47"/>
      <c r="U309" s="47"/>
      <c r="V309" s="47"/>
      <c r="W309" s="47"/>
      <c r="X309" s="47"/>
      <c r="Y309" s="47"/>
      <c r="Z309" s="47"/>
      <c r="AA309" s="47"/>
      <c r="AB309" s="47"/>
      <c r="AC309" s="47"/>
      <c r="AD309" s="47"/>
    </row>
    <row r="310" spans="11:30" x14ac:dyDescent="0.25">
      <c r="K310" s="47"/>
      <c r="L310" s="47"/>
      <c r="M310" s="47"/>
      <c r="N310" s="47"/>
      <c r="O310" s="47"/>
      <c r="P310" s="47"/>
      <c r="Q310" s="47"/>
      <c r="R310" s="47"/>
      <c r="S310" s="47"/>
      <c r="T310" s="47"/>
      <c r="U310" s="47"/>
      <c r="V310" s="47"/>
      <c r="W310" s="47"/>
      <c r="X310" s="47"/>
      <c r="Y310" s="47"/>
      <c r="Z310" s="47"/>
      <c r="AA310" s="47"/>
      <c r="AB310" s="47"/>
      <c r="AC310" s="47"/>
      <c r="AD310" s="47"/>
    </row>
    <row r="311" spans="11:30" x14ac:dyDescent="0.25">
      <c r="K311" s="47"/>
      <c r="L311" s="47"/>
      <c r="M311" s="47"/>
      <c r="N311" s="47"/>
      <c r="O311" s="47"/>
      <c r="P311" s="47"/>
      <c r="Q311" s="47"/>
      <c r="R311" s="47"/>
      <c r="S311" s="47"/>
      <c r="T311" s="47"/>
      <c r="U311" s="47"/>
      <c r="V311" s="47"/>
      <c r="W311" s="47"/>
      <c r="X311" s="47"/>
      <c r="Y311" s="47"/>
      <c r="Z311" s="47"/>
      <c r="AA311" s="47"/>
      <c r="AB311" s="47"/>
      <c r="AC311" s="47"/>
      <c r="AD311" s="47"/>
    </row>
    <row r="312" spans="11:30" x14ac:dyDescent="0.25">
      <c r="K312" s="47"/>
      <c r="L312" s="47"/>
      <c r="M312" s="47"/>
      <c r="N312" s="47"/>
      <c r="O312" s="47"/>
      <c r="P312" s="47"/>
      <c r="Q312" s="47"/>
      <c r="R312" s="47"/>
      <c r="S312" s="47"/>
      <c r="T312" s="47"/>
      <c r="U312" s="47"/>
      <c r="V312" s="47"/>
      <c r="W312" s="47"/>
      <c r="X312" s="47"/>
      <c r="Y312" s="47"/>
      <c r="Z312" s="47"/>
      <c r="AA312" s="47"/>
      <c r="AB312" s="47"/>
      <c r="AC312" s="47"/>
      <c r="AD312" s="47"/>
    </row>
    <row r="313" spans="11:30" x14ac:dyDescent="0.25">
      <c r="K313" s="47"/>
      <c r="L313" s="47"/>
      <c r="M313" s="47"/>
      <c r="N313" s="47"/>
      <c r="O313" s="47"/>
      <c r="P313" s="47"/>
      <c r="Q313" s="47"/>
      <c r="R313" s="47"/>
      <c r="S313" s="47"/>
      <c r="T313" s="47"/>
      <c r="U313" s="47"/>
      <c r="V313" s="47"/>
      <c r="W313" s="47"/>
      <c r="X313" s="47"/>
      <c r="Y313" s="47"/>
      <c r="Z313" s="47"/>
      <c r="AA313" s="47"/>
      <c r="AB313" s="47"/>
      <c r="AC313" s="48"/>
      <c r="AD313" s="47"/>
    </row>
    <row r="314" spans="11:30" x14ac:dyDescent="0.25">
      <c r="K314" s="47"/>
      <c r="L314" s="47"/>
      <c r="M314" s="47"/>
      <c r="N314" s="47"/>
      <c r="O314" s="47"/>
      <c r="P314" s="47"/>
      <c r="Q314" s="47"/>
      <c r="R314" s="47"/>
      <c r="S314" s="47"/>
      <c r="T314" s="47"/>
      <c r="U314" s="47"/>
      <c r="V314" s="47"/>
      <c r="W314" s="47"/>
      <c r="X314" s="47"/>
      <c r="Y314" s="47"/>
      <c r="Z314" s="47"/>
      <c r="AA314" s="47"/>
      <c r="AB314" s="47"/>
      <c r="AC314" s="48"/>
      <c r="AD314" s="47"/>
    </row>
    <row r="315" spans="11:30" x14ac:dyDescent="0.25">
      <c r="K315" s="47"/>
      <c r="L315" s="47"/>
      <c r="M315" s="47"/>
      <c r="N315" s="47"/>
      <c r="O315" s="47"/>
      <c r="P315" s="47"/>
      <c r="Q315" s="47"/>
      <c r="R315" s="47"/>
      <c r="S315" s="47"/>
      <c r="T315" s="47"/>
      <c r="U315" s="47"/>
      <c r="V315" s="47"/>
      <c r="W315" s="47"/>
      <c r="X315" s="47"/>
      <c r="Y315" s="47"/>
      <c r="Z315" s="47"/>
      <c r="AA315" s="47"/>
      <c r="AB315" s="47"/>
      <c r="AC315" s="47"/>
      <c r="AD315" s="47"/>
    </row>
    <row r="316" spans="11:30" x14ac:dyDescent="0.25">
      <c r="K316" s="47"/>
      <c r="L316" s="47"/>
      <c r="M316" s="47"/>
      <c r="N316" s="47"/>
      <c r="O316" s="47"/>
      <c r="P316" s="47"/>
      <c r="Q316" s="47"/>
      <c r="R316" s="47"/>
      <c r="S316" s="47"/>
      <c r="T316" s="47"/>
      <c r="U316" s="47"/>
      <c r="V316" s="47"/>
      <c r="W316" s="47"/>
      <c r="X316" s="47"/>
      <c r="Y316" s="47"/>
      <c r="Z316" s="47"/>
      <c r="AA316" s="47"/>
      <c r="AB316" s="47"/>
      <c r="AC316" s="47"/>
      <c r="AD316" s="47"/>
    </row>
    <row r="317" spans="11:30" x14ac:dyDescent="0.25">
      <c r="K317" s="47"/>
      <c r="L317" s="47"/>
      <c r="M317" s="47"/>
      <c r="N317" s="47"/>
      <c r="O317" s="47"/>
      <c r="P317" s="47"/>
      <c r="Q317" s="47"/>
      <c r="R317" s="47"/>
      <c r="S317" s="47"/>
      <c r="T317" s="47"/>
      <c r="U317" s="47"/>
      <c r="V317" s="47"/>
      <c r="W317" s="47"/>
      <c r="X317" s="47"/>
      <c r="Y317" s="47"/>
      <c r="Z317" s="47"/>
      <c r="AA317" s="47"/>
      <c r="AB317" s="47"/>
      <c r="AC317" s="48"/>
      <c r="AD317" s="47"/>
    </row>
    <row r="318" spans="11:30" x14ac:dyDescent="0.25">
      <c r="K318" s="47"/>
      <c r="L318" s="47"/>
      <c r="M318" s="47"/>
      <c r="N318" s="47"/>
      <c r="O318" s="47"/>
      <c r="P318" s="47"/>
      <c r="Q318" s="47"/>
      <c r="R318" s="47"/>
      <c r="S318" s="47"/>
      <c r="T318" s="47"/>
      <c r="U318" s="47"/>
      <c r="V318" s="47"/>
      <c r="W318" s="47"/>
      <c r="X318" s="47"/>
      <c r="Y318" s="47"/>
      <c r="Z318" s="47"/>
      <c r="AA318" s="47"/>
      <c r="AB318" s="47"/>
      <c r="AC318" s="47"/>
      <c r="AD318" s="47"/>
    </row>
    <row r="319" spans="11:30" x14ac:dyDescent="0.25">
      <c r="K319" s="47"/>
      <c r="L319" s="47"/>
      <c r="M319" s="47"/>
      <c r="N319" s="47"/>
      <c r="O319" s="47"/>
      <c r="P319" s="47"/>
      <c r="Q319" s="47"/>
      <c r="R319" s="47"/>
      <c r="S319" s="47"/>
      <c r="T319" s="47"/>
      <c r="U319" s="47"/>
      <c r="V319" s="47"/>
      <c r="W319" s="47"/>
      <c r="X319" s="47"/>
      <c r="Y319" s="47"/>
      <c r="Z319" s="47"/>
      <c r="AA319" s="47"/>
      <c r="AB319" s="47"/>
      <c r="AC319" s="47"/>
      <c r="AD319" s="47"/>
    </row>
    <row r="320" spans="11:30" x14ac:dyDescent="0.25">
      <c r="K320" s="47"/>
      <c r="L320" s="47"/>
      <c r="M320" s="47"/>
      <c r="N320" s="47"/>
      <c r="O320" s="47"/>
      <c r="P320" s="47"/>
      <c r="Q320" s="47"/>
      <c r="R320" s="47"/>
      <c r="S320" s="47"/>
      <c r="T320" s="47"/>
      <c r="U320" s="47"/>
      <c r="V320" s="47"/>
      <c r="W320" s="47"/>
      <c r="X320" s="47"/>
      <c r="Y320" s="47"/>
      <c r="Z320" s="47"/>
      <c r="AA320" s="47"/>
      <c r="AB320" s="47"/>
      <c r="AC320" s="48"/>
      <c r="AD320" s="47"/>
    </row>
    <row r="321" spans="11:30" x14ac:dyDescent="0.25">
      <c r="K321" s="47"/>
      <c r="L321" s="47"/>
      <c r="M321" s="47"/>
      <c r="N321" s="47"/>
      <c r="O321" s="47"/>
      <c r="P321" s="47"/>
      <c r="Q321" s="47"/>
      <c r="R321" s="47"/>
      <c r="S321" s="47"/>
      <c r="T321" s="47"/>
      <c r="U321" s="47"/>
      <c r="V321" s="47"/>
      <c r="W321" s="47"/>
      <c r="X321" s="47"/>
      <c r="Y321" s="47"/>
      <c r="Z321" s="47"/>
      <c r="AA321" s="47"/>
      <c r="AB321" s="47"/>
      <c r="AC321" s="47"/>
      <c r="AD321" s="47"/>
    </row>
    <row r="322" spans="11:30" x14ac:dyDescent="0.25">
      <c r="K322" s="47"/>
      <c r="L322" s="47"/>
      <c r="M322" s="47"/>
      <c r="N322" s="47"/>
      <c r="O322" s="47"/>
      <c r="P322" s="47"/>
      <c r="Q322" s="47"/>
      <c r="R322" s="47"/>
      <c r="S322" s="47"/>
      <c r="T322" s="47"/>
      <c r="U322" s="47"/>
      <c r="V322" s="47"/>
      <c r="W322" s="47"/>
      <c r="X322" s="47"/>
      <c r="Y322" s="47"/>
      <c r="Z322" s="47"/>
      <c r="AA322" s="47"/>
      <c r="AB322" s="47"/>
      <c r="AC322" s="47"/>
      <c r="AD322" s="47"/>
    </row>
    <row r="323" spans="11:30" x14ac:dyDescent="0.25">
      <c r="K323" s="47"/>
      <c r="L323" s="47"/>
      <c r="M323" s="47"/>
      <c r="N323" s="47"/>
      <c r="O323" s="47"/>
      <c r="P323" s="47"/>
      <c r="Q323" s="47"/>
      <c r="R323" s="47"/>
      <c r="S323" s="47"/>
      <c r="T323" s="47"/>
      <c r="U323" s="47"/>
      <c r="V323" s="47"/>
      <c r="W323" s="47"/>
      <c r="X323" s="47"/>
      <c r="Y323" s="47"/>
      <c r="Z323" s="47"/>
      <c r="AA323" s="47"/>
      <c r="AB323" s="47"/>
      <c r="AC323" s="47"/>
      <c r="AD323" s="47"/>
    </row>
    <row r="324" spans="11:30" x14ac:dyDescent="0.25">
      <c r="K324" s="47"/>
      <c r="L324" s="47"/>
      <c r="M324" s="47"/>
      <c r="N324" s="47"/>
      <c r="O324" s="47"/>
      <c r="P324" s="47"/>
      <c r="Q324" s="47"/>
      <c r="R324" s="47"/>
      <c r="S324" s="47"/>
      <c r="T324" s="47"/>
      <c r="U324" s="47"/>
      <c r="V324" s="47"/>
      <c r="W324" s="47"/>
      <c r="X324" s="47"/>
      <c r="Y324" s="47"/>
      <c r="Z324" s="47"/>
      <c r="AA324" s="47"/>
      <c r="AB324" s="47"/>
      <c r="AC324" s="48"/>
      <c r="AD324" s="47"/>
    </row>
    <row r="325" spans="11:30" x14ac:dyDescent="0.25">
      <c r="K325" s="47"/>
      <c r="L325" s="47"/>
      <c r="M325" s="47"/>
      <c r="N325" s="47"/>
      <c r="O325" s="47"/>
      <c r="P325" s="47"/>
      <c r="Q325" s="47"/>
      <c r="R325" s="47"/>
      <c r="S325" s="47"/>
      <c r="T325" s="47"/>
      <c r="U325" s="47"/>
      <c r="V325" s="47"/>
      <c r="W325" s="47"/>
      <c r="X325" s="47"/>
      <c r="Y325" s="47"/>
      <c r="Z325" s="47"/>
      <c r="AA325" s="47"/>
      <c r="AB325" s="47"/>
      <c r="AC325" s="47"/>
      <c r="AD325" s="47"/>
    </row>
    <row r="326" spans="11:30" x14ac:dyDescent="0.25">
      <c r="K326" s="47"/>
      <c r="L326" s="47"/>
      <c r="M326" s="47"/>
      <c r="N326" s="47"/>
      <c r="O326" s="47"/>
      <c r="P326" s="47"/>
      <c r="Q326" s="47"/>
      <c r="R326" s="47"/>
      <c r="S326" s="47"/>
      <c r="T326" s="47"/>
      <c r="U326" s="47"/>
      <c r="V326" s="47"/>
      <c r="W326" s="47"/>
      <c r="X326" s="47"/>
      <c r="Y326" s="47"/>
      <c r="Z326" s="47"/>
      <c r="AA326" s="47"/>
      <c r="AB326" s="47"/>
      <c r="AC326" s="47"/>
      <c r="AD326" s="47"/>
    </row>
    <row r="327" spans="11:30" x14ac:dyDescent="0.25">
      <c r="K327" s="47"/>
      <c r="L327" s="47"/>
      <c r="M327" s="47"/>
      <c r="N327" s="47"/>
      <c r="O327" s="47"/>
      <c r="P327" s="47"/>
      <c r="Q327" s="47"/>
      <c r="R327" s="47"/>
      <c r="S327" s="47"/>
      <c r="T327" s="47"/>
      <c r="U327" s="47"/>
      <c r="V327" s="47"/>
      <c r="W327" s="47"/>
      <c r="X327" s="47"/>
      <c r="Y327" s="47"/>
      <c r="Z327" s="47"/>
      <c r="AA327" s="47"/>
      <c r="AB327" s="47"/>
      <c r="AC327" s="47"/>
      <c r="AD327" s="47"/>
    </row>
    <row r="328" spans="11:30" x14ac:dyDescent="0.25">
      <c r="K328" s="47"/>
      <c r="L328" s="47"/>
      <c r="M328" s="47"/>
      <c r="N328" s="47"/>
      <c r="O328" s="47"/>
      <c r="P328" s="47"/>
      <c r="Q328" s="47"/>
      <c r="R328" s="47"/>
      <c r="S328" s="47"/>
      <c r="T328" s="47"/>
      <c r="U328" s="47"/>
      <c r="V328" s="47"/>
      <c r="W328" s="47"/>
      <c r="X328" s="47"/>
      <c r="Y328" s="47"/>
      <c r="Z328" s="47"/>
      <c r="AA328" s="47"/>
      <c r="AB328" s="47"/>
      <c r="AC328" s="47"/>
      <c r="AD328" s="47"/>
    </row>
    <row r="329" spans="11:30" x14ac:dyDescent="0.25">
      <c r="K329" s="47"/>
      <c r="L329" s="47"/>
      <c r="M329" s="47"/>
      <c r="N329" s="47"/>
      <c r="O329" s="47"/>
      <c r="P329" s="47"/>
      <c r="Q329" s="47"/>
      <c r="R329" s="47"/>
      <c r="S329" s="47"/>
      <c r="T329" s="47"/>
      <c r="U329" s="47"/>
      <c r="V329" s="47"/>
      <c r="W329" s="47"/>
      <c r="X329" s="47"/>
      <c r="Y329" s="47"/>
      <c r="Z329" s="47"/>
      <c r="AA329" s="47"/>
      <c r="AB329" s="47"/>
      <c r="AC329" s="48"/>
      <c r="AD329" s="47"/>
    </row>
    <row r="330" spans="11:30" x14ac:dyDescent="0.25">
      <c r="K330" s="47"/>
      <c r="L330" s="47"/>
      <c r="M330" s="47"/>
      <c r="N330" s="47"/>
      <c r="O330" s="47"/>
      <c r="P330" s="47"/>
      <c r="Q330" s="47"/>
      <c r="R330" s="47"/>
      <c r="S330" s="47"/>
      <c r="T330" s="47"/>
      <c r="U330" s="47"/>
      <c r="V330" s="47"/>
      <c r="W330" s="47"/>
      <c r="X330" s="47"/>
      <c r="Y330" s="47"/>
      <c r="Z330" s="47"/>
      <c r="AA330" s="47"/>
      <c r="AB330" s="47"/>
      <c r="AC330" s="48"/>
      <c r="AD330" s="47"/>
    </row>
    <row r="331" spans="11:30" x14ac:dyDescent="0.25">
      <c r="K331" s="47"/>
      <c r="L331" s="47"/>
      <c r="M331" s="47"/>
      <c r="N331" s="47"/>
      <c r="O331" s="47"/>
      <c r="P331" s="47"/>
      <c r="Q331" s="47"/>
      <c r="R331" s="47"/>
      <c r="S331" s="47"/>
      <c r="T331" s="47"/>
      <c r="U331" s="47"/>
      <c r="V331" s="47"/>
      <c r="W331" s="47"/>
      <c r="X331" s="47"/>
      <c r="Y331" s="47"/>
      <c r="Z331" s="47"/>
      <c r="AA331" s="47"/>
      <c r="AB331" s="47"/>
      <c r="AC331" s="47"/>
      <c r="AD331" s="47"/>
    </row>
    <row r="332" spans="11:30" x14ac:dyDescent="0.25">
      <c r="K332" s="47"/>
      <c r="L332" s="47"/>
      <c r="M332" s="47"/>
      <c r="N332" s="47"/>
      <c r="O332" s="47"/>
      <c r="P332" s="47"/>
      <c r="Q332" s="47"/>
      <c r="R332" s="47"/>
      <c r="S332" s="47"/>
      <c r="T332" s="47"/>
      <c r="U332" s="47"/>
      <c r="V332" s="47"/>
      <c r="W332" s="47"/>
      <c r="X332" s="47"/>
      <c r="Y332" s="47"/>
      <c r="Z332" s="47"/>
      <c r="AA332" s="47"/>
      <c r="AB332" s="47"/>
      <c r="AC332" s="47"/>
      <c r="AD332" s="47"/>
    </row>
    <row r="333" spans="11:30" x14ac:dyDescent="0.25">
      <c r="K333" s="47"/>
      <c r="L333" s="47"/>
      <c r="M333" s="47"/>
      <c r="N333" s="47"/>
      <c r="O333" s="47"/>
      <c r="P333" s="47"/>
      <c r="Q333" s="47"/>
      <c r="R333" s="47"/>
      <c r="S333" s="47"/>
      <c r="T333" s="47"/>
      <c r="U333" s="47"/>
      <c r="V333" s="47"/>
      <c r="W333" s="47"/>
      <c r="X333" s="47"/>
      <c r="Y333" s="47"/>
      <c r="Z333" s="47"/>
      <c r="AA333" s="47"/>
      <c r="AB333" s="47"/>
      <c r="AC333" s="47"/>
      <c r="AD333" s="47"/>
    </row>
    <row r="334" spans="11:30" x14ac:dyDescent="0.25">
      <c r="K334" s="47"/>
      <c r="L334" s="47"/>
      <c r="M334" s="47"/>
      <c r="N334" s="47"/>
      <c r="O334" s="47"/>
      <c r="P334" s="47"/>
      <c r="Q334" s="47"/>
      <c r="R334" s="47"/>
      <c r="S334" s="47"/>
      <c r="T334" s="47"/>
      <c r="U334" s="47"/>
      <c r="V334" s="47"/>
      <c r="W334" s="47"/>
      <c r="X334" s="47"/>
      <c r="Y334" s="47"/>
      <c r="Z334" s="47"/>
      <c r="AA334" s="47"/>
      <c r="AB334" s="47"/>
      <c r="AC334" s="47"/>
      <c r="AD334" s="47"/>
    </row>
    <row r="335" spans="11:30" x14ac:dyDescent="0.25">
      <c r="K335" s="47"/>
      <c r="L335" s="47"/>
      <c r="M335" s="47"/>
      <c r="N335" s="47"/>
      <c r="O335" s="47"/>
      <c r="P335" s="47"/>
      <c r="Q335" s="47"/>
      <c r="R335" s="47"/>
      <c r="S335" s="47"/>
      <c r="T335" s="47"/>
      <c r="U335" s="47"/>
      <c r="V335" s="47"/>
      <c r="W335" s="47"/>
      <c r="X335" s="47"/>
      <c r="Y335" s="47"/>
      <c r="Z335" s="47"/>
      <c r="AA335" s="47"/>
      <c r="AB335" s="47"/>
      <c r="AC335" s="47"/>
      <c r="AD335" s="47"/>
    </row>
    <row r="336" spans="11:30" x14ac:dyDescent="0.25">
      <c r="K336" s="47"/>
      <c r="L336" s="47"/>
      <c r="M336" s="47"/>
      <c r="N336" s="47"/>
      <c r="O336" s="47"/>
      <c r="P336" s="47"/>
      <c r="Q336" s="47"/>
      <c r="R336" s="47"/>
      <c r="S336" s="47"/>
      <c r="T336" s="47"/>
      <c r="U336" s="47"/>
      <c r="V336" s="47"/>
      <c r="W336" s="47"/>
      <c r="X336" s="47"/>
      <c r="Y336" s="47"/>
      <c r="Z336" s="47"/>
      <c r="AA336" s="47"/>
      <c r="AB336" s="47"/>
      <c r="AC336" s="47"/>
      <c r="AD336" s="47"/>
    </row>
    <row r="337" spans="11:30" x14ac:dyDescent="0.25">
      <c r="K337" s="47"/>
      <c r="L337" s="47"/>
      <c r="M337" s="47"/>
      <c r="N337" s="47"/>
      <c r="O337" s="47"/>
      <c r="P337" s="47"/>
      <c r="Q337" s="47"/>
      <c r="R337" s="47"/>
      <c r="S337" s="47"/>
      <c r="T337" s="47"/>
      <c r="U337" s="47"/>
      <c r="V337" s="47"/>
      <c r="W337" s="47"/>
      <c r="X337" s="47"/>
      <c r="Y337" s="47"/>
      <c r="Z337" s="47"/>
      <c r="AA337" s="47"/>
      <c r="AB337" s="47"/>
      <c r="AC337" s="47"/>
      <c r="AD337" s="47"/>
    </row>
    <row r="338" spans="11:30" x14ac:dyDescent="0.25">
      <c r="K338" s="47"/>
      <c r="L338" s="47"/>
      <c r="M338" s="47"/>
      <c r="N338" s="47"/>
      <c r="O338" s="47"/>
      <c r="P338" s="47"/>
      <c r="Q338" s="47"/>
      <c r="R338" s="47"/>
      <c r="S338" s="47"/>
      <c r="T338" s="47"/>
      <c r="U338" s="47"/>
      <c r="V338" s="47"/>
      <c r="W338" s="47"/>
      <c r="X338" s="47"/>
      <c r="Y338" s="47"/>
      <c r="Z338" s="47"/>
      <c r="AA338" s="47"/>
      <c r="AB338" s="47"/>
      <c r="AC338" s="47"/>
      <c r="AD338" s="47"/>
    </row>
    <row r="339" spans="11:30" x14ac:dyDescent="0.25">
      <c r="K339" s="47"/>
      <c r="L339" s="47"/>
      <c r="M339" s="47"/>
      <c r="N339" s="47"/>
      <c r="O339" s="47"/>
      <c r="P339" s="47"/>
      <c r="Q339" s="47"/>
      <c r="R339" s="47"/>
      <c r="S339" s="47"/>
      <c r="T339" s="47"/>
      <c r="U339" s="47"/>
      <c r="V339" s="47"/>
      <c r="W339" s="47"/>
      <c r="X339" s="47"/>
      <c r="Y339" s="47"/>
      <c r="Z339" s="47"/>
      <c r="AA339" s="47"/>
      <c r="AB339" s="47"/>
      <c r="AC339" s="47"/>
      <c r="AD339" s="47"/>
    </row>
    <row r="340" spans="11:30" x14ac:dyDescent="0.25">
      <c r="K340" s="47"/>
      <c r="L340" s="47"/>
      <c r="M340" s="47"/>
      <c r="N340" s="47"/>
      <c r="O340" s="47"/>
      <c r="P340" s="47"/>
      <c r="Q340" s="47"/>
      <c r="R340" s="47"/>
      <c r="S340" s="47"/>
      <c r="T340" s="47"/>
      <c r="U340" s="47"/>
      <c r="V340" s="47"/>
      <c r="W340" s="47"/>
      <c r="X340" s="47"/>
      <c r="Y340" s="47"/>
      <c r="Z340" s="47"/>
      <c r="AA340" s="47"/>
      <c r="AB340" s="47"/>
      <c r="AC340" s="48"/>
      <c r="AD340" s="47"/>
    </row>
    <row r="341" spans="11:30" x14ac:dyDescent="0.25">
      <c r="K341" s="47"/>
      <c r="L341" s="47"/>
      <c r="M341" s="47"/>
      <c r="N341" s="47"/>
      <c r="O341" s="47"/>
      <c r="P341" s="47"/>
      <c r="Q341" s="47"/>
      <c r="R341" s="47"/>
      <c r="S341" s="47"/>
      <c r="T341" s="47"/>
      <c r="U341" s="47"/>
      <c r="V341" s="47"/>
      <c r="W341" s="47"/>
      <c r="X341" s="47"/>
      <c r="Y341" s="47"/>
      <c r="Z341" s="47"/>
      <c r="AA341" s="47"/>
      <c r="AB341" s="47"/>
      <c r="AC341" s="48"/>
      <c r="AD341" s="47"/>
    </row>
    <row r="342" spans="11:30" x14ac:dyDescent="0.25">
      <c r="K342" s="47"/>
      <c r="L342" s="47"/>
      <c r="M342" s="47"/>
      <c r="N342" s="47"/>
      <c r="O342" s="47"/>
      <c r="P342" s="47"/>
      <c r="Q342" s="47"/>
      <c r="R342" s="47"/>
      <c r="S342" s="47"/>
      <c r="T342" s="47"/>
      <c r="U342" s="47"/>
      <c r="V342" s="47"/>
      <c r="W342" s="47"/>
      <c r="X342" s="47"/>
      <c r="Y342" s="47"/>
      <c r="Z342" s="47"/>
      <c r="AA342" s="47"/>
      <c r="AB342" s="47"/>
      <c r="AC342" s="48"/>
      <c r="AD342" s="47"/>
    </row>
    <row r="343" spans="11:30" x14ac:dyDescent="0.25">
      <c r="K343" s="47"/>
      <c r="L343" s="47"/>
      <c r="M343" s="47"/>
      <c r="N343" s="47"/>
      <c r="O343" s="47"/>
      <c r="P343" s="47"/>
      <c r="Q343" s="47"/>
      <c r="R343" s="47"/>
      <c r="S343" s="47"/>
      <c r="T343" s="47"/>
      <c r="U343" s="47"/>
      <c r="V343" s="47"/>
      <c r="W343" s="47"/>
      <c r="X343" s="47"/>
      <c r="Y343" s="47"/>
      <c r="Z343" s="47"/>
      <c r="AA343" s="47"/>
      <c r="AB343" s="47"/>
      <c r="AC343" s="47"/>
      <c r="AD343" s="47"/>
    </row>
    <row r="344" spans="11:30" x14ac:dyDescent="0.25">
      <c r="K344" s="47"/>
      <c r="L344" s="47"/>
      <c r="M344" s="47"/>
      <c r="N344" s="47"/>
      <c r="O344" s="47"/>
      <c r="P344" s="47"/>
      <c r="Q344" s="47"/>
      <c r="R344" s="47"/>
      <c r="S344" s="47"/>
      <c r="T344" s="47"/>
      <c r="U344" s="47"/>
      <c r="V344" s="47"/>
      <c r="W344" s="47"/>
      <c r="X344" s="47"/>
      <c r="Y344" s="47"/>
      <c r="Z344" s="47"/>
      <c r="AA344" s="47"/>
      <c r="AB344" s="47"/>
      <c r="AC344" s="47"/>
      <c r="AD344" s="47"/>
    </row>
    <row r="345" spans="11:30" x14ac:dyDescent="0.25">
      <c r="K345" s="47"/>
      <c r="L345" s="47"/>
      <c r="M345" s="47"/>
      <c r="N345" s="47"/>
      <c r="O345" s="47"/>
      <c r="P345" s="47"/>
      <c r="Q345" s="47"/>
      <c r="R345" s="47"/>
      <c r="S345" s="47"/>
      <c r="T345" s="47"/>
      <c r="U345" s="47"/>
      <c r="V345" s="47"/>
      <c r="W345" s="47"/>
      <c r="X345" s="47"/>
      <c r="Y345" s="47"/>
      <c r="Z345" s="47"/>
      <c r="AA345" s="47"/>
      <c r="AB345" s="47"/>
      <c r="AC345" s="47"/>
      <c r="AD345" s="47"/>
    </row>
    <row r="346" spans="11:30" x14ac:dyDescent="0.25">
      <c r="K346" s="47"/>
      <c r="L346" s="47"/>
      <c r="M346" s="47"/>
      <c r="N346" s="47"/>
      <c r="O346" s="47"/>
      <c r="P346" s="47"/>
      <c r="Q346" s="47"/>
      <c r="R346" s="47"/>
      <c r="S346" s="47"/>
      <c r="T346" s="47"/>
      <c r="U346" s="47"/>
      <c r="V346" s="47"/>
      <c r="W346" s="47"/>
      <c r="X346" s="47"/>
      <c r="Y346" s="47"/>
      <c r="Z346" s="47"/>
      <c r="AA346" s="47"/>
      <c r="AB346" s="47"/>
      <c r="AC346" s="47"/>
      <c r="AD346" s="47"/>
    </row>
    <row r="347" spans="11:30" x14ac:dyDescent="0.25">
      <c r="K347" s="47"/>
      <c r="L347" s="47"/>
      <c r="M347" s="47"/>
      <c r="N347" s="47"/>
      <c r="O347" s="47"/>
      <c r="P347" s="47"/>
      <c r="Q347" s="47"/>
      <c r="R347" s="47"/>
      <c r="S347" s="47"/>
      <c r="T347" s="47"/>
      <c r="U347" s="47"/>
      <c r="V347" s="47"/>
      <c r="W347" s="47"/>
      <c r="X347" s="47"/>
      <c r="Y347" s="47"/>
      <c r="Z347" s="47"/>
      <c r="AA347" s="47"/>
      <c r="AB347" s="47"/>
      <c r="AC347" s="48"/>
      <c r="AD347" s="47"/>
    </row>
    <row r="348" spans="11:30" x14ac:dyDescent="0.25">
      <c r="K348" s="47"/>
      <c r="L348" s="47"/>
      <c r="M348" s="47"/>
      <c r="N348" s="47"/>
      <c r="O348" s="47"/>
      <c r="P348" s="47"/>
      <c r="Q348" s="47"/>
      <c r="R348" s="47"/>
      <c r="S348" s="47"/>
      <c r="T348" s="47"/>
      <c r="U348" s="47"/>
      <c r="V348" s="47"/>
      <c r="W348" s="47"/>
      <c r="X348" s="47"/>
      <c r="Y348" s="47"/>
      <c r="Z348" s="47"/>
      <c r="AA348" s="47"/>
      <c r="AB348" s="47"/>
      <c r="AC348" s="47"/>
      <c r="AD348" s="47"/>
    </row>
    <row r="349" spans="11:30" x14ac:dyDescent="0.25">
      <c r="K349" s="47"/>
      <c r="L349" s="47"/>
      <c r="M349" s="47"/>
      <c r="N349" s="47"/>
      <c r="O349" s="47"/>
      <c r="P349" s="47"/>
      <c r="Q349" s="47"/>
      <c r="R349" s="47"/>
      <c r="S349" s="47"/>
      <c r="T349" s="47"/>
      <c r="U349" s="47"/>
      <c r="V349" s="47"/>
      <c r="W349" s="47"/>
      <c r="X349" s="47"/>
      <c r="Y349" s="47"/>
      <c r="Z349" s="47"/>
      <c r="AA349" s="47"/>
      <c r="AB349" s="47"/>
      <c r="AC349" s="48"/>
      <c r="AD349" s="47"/>
    </row>
    <row r="350" spans="11:30" x14ac:dyDescent="0.25">
      <c r="K350" s="47"/>
      <c r="L350" s="47"/>
      <c r="M350" s="47"/>
      <c r="N350" s="47"/>
      <c r="O350" s="47"/>
      <c r="P350" s="47"/>
      <c r="Q350" s="47"/>
      <c r="R350" s="47"/>
      <c r="S350" s="47"/>
      <c r="T350" s="47"/>
      <c r="U350" s="47"/>
      <c r="V350" s="47"/>
      <c r="W350" s="47"/>
      <c r="X350" s="47"/>
      <c r="Y350" s="47"/>
      <c r="Z350" s="47"/>
      <c r="AA350" s="47"/>
      <c r="AB350" s="47"/>
      <c r="AC350" s="47"/>
      <c r="AD350" s="47"/>
    </row>
    <row r="351" spans="11:30" x14ac:dyDescent="0.25">
      <c r="K351" s="47"/>
      <c r="L351" s="47"/>
      <c r="M351" s="47"/>
      <c r="N351" s="47"/>
      <c r="O351" s="47"/>
      <c r="P351" s="47"/>
      <c r="Q351" s="47"/>
      <c r="R351" s="47"/>
      <c r="S351" s="47"/>
      <c r="T351" s="47"/>
      <c r="U351" s="47"/>
      <c r="V351" s="47"/>
      <c r="W351" s="47"/>
      <c r="X351" s="47"/>
      <c r="Y351" s="47"/>
      <c r="Z351" s="47"/>
      <c r="AA351" s="47"/>
      <c r="AB351" s="47"/>
      <c r="AC351" s="47"/>
      <c r="AD351" s="47"/>
    </row>
    <row r="352" spans="11:30" x14ac:dyDescent="0.25">
      <c r="K352" s="47"/>
      <c r="L352" s="47"/>
      <c r="M352" s="47"/>
      <c r="N352" s="47"/>
      <c r="O352" s="47"/>
      <c r="P352" s="47"/>
      <c r="Q352" s="47"/>
      <c r="R352" s="47"/>
      <c r="S352" s="47"/>
      <c r="T352" s="47"/>
      <c r="U352" s="47"/>
      <c r="V352" s="47"/>
      <c r="W352" s="47"/>
      <c r="X352" s="47"/>
      <c r="Y352" s="47"/>
      <c r="Z352" s="47"/>
      <c r="AA352" s="47"/>
      <c r="AB352" s="47"/>
      <c r="AC352" s="47"/>
      <c r="AD352" s="47"/>
    </row>
    <row r="353" spans="11:30" x14ac:dyDescent="0.25">
      <c r="K353" s="47"/>
      <c r="L353" s="47"/>
      <c r="M353" s="47"/>
      <c r="N353" s="47"/>
      <c r="O353" s="47"/>
      <c r="P353" s="47"/>
      <c r="Q353" s="47"/>
      <c r="R353" s="47"/>
      <c r="S353" s="47"/>
      <c r="T353" s="47"/>
      <c r="U353" s="47"/>
      <c r="V353" s="47"/>
      <c r="W353" s="47"/>
      <c r="X353" s="47"/>
      <c r="Y353" s="47"/>
      <c r="Z353" s="47"/>
      <c r="AA353" s="47"/>
      <c r="AB353" s="47"/>
      <c r="AC353" s="48"/>
      <c r="AD353" s="47"/>
    </row>
    <row r="354" spans="11:30" x14ac:dyDescent="0.25">
      <c r="K354" s="47"/>
      <c r="L354" s="47"/>
      <c r="M354" s="47"/>
      <c r="N354" s="47"/>
      <c r="O354" s="47"/>
      <c r="P354" s="47"/>
      <c r="Q354" s="47"/>
      <c r="R354" s="47"/>
      <c r="S354" s="47"/>
      <c r="T354" s="47"/>
      <c r="U354" s="47"/>
      <c r="V354" s="47"/>
      <c r="W354" s="47"/>
      <c r="X354" s="47"/>
      <c r="Y354" s="47"/>
      <c r="Z354" s="47"/>
      <c r="AA354" s="47"/>
      <c r="AB354" s="47"/>
      <c r="AC354" s="48"/>
      <c r="AD354" s="47"/>
    </row>
    <row r="355" spans="11:30" x14ac:dyDescent="0.25">
      <c r="K355" s="47"/>
      <c r="L355" s="47"/>
      <c r="M355" s="47"/>
      <c r="N355" s="47"/>
      <c r="O355" s="47"/>
      <c r="P355" s="47"/>
      <c r="Q355" s="47"/>
      <c r="R355" s="47"/>
      <c r="S355" s="47"/>
      <c r="T355" s="47"/>
      <c r="U355" s="47"/>
      <c r="V355" s="47"/>
      <c r="W355" s="47"/>
      <c r="X355" s="47"/>
      <c r="Y355" s="47"/>
      <c r="Z355" s="47"/>
      <c r="AA355" s="47"/>
      <c r="AB355" s="47"/>
      <c r="AC355" s="47"/>
      <c r="AD355" s="47"/>
    </row>
    <row r="356" spans="11:30" x14ac:dyDescent="0.25">
      <c r="K356" s="47"/>
      <c r="L356" s="47"/>
      <c r="M356" s="47"/>
      <c r="N356" s="47"/>
      <c r="O356" s="47"/>
      <c r="P356" s="47"/>
      <c r="Q356" s="47"/>
      <c r="R356" s="47"/>
      <c r="S356" s="47"/>
      <c r="T356" s="47"/>
      <c r="U356" s="47"/>
      <c r="V356" s="47"/>
      <c r="W356" s="47"/>
      <c r="X356" s="47"/>
      <c r="Y356" s="47"/>
      <c r="Z356" s="47"/>
      <c r="AA356" s="47"/>
      <c r="AB356" s="47"/>
      <c r="AC356" s="47"/>
      <c r="AD356" s="47"/>
    </row>
    <row r="357" spans="11:30" x14ac:dyDescent="0.25">
      <c r="K357" s="47"/>
      <c r="L357" s="47"/>
      <c r="M357" s="47"/>
      <c r="N357" s="47"/>
      <c r="O357" s="47"/>
      <c r="P357" s="47"/>
      <c r="Q357" s="47"/>
      <c r="R357" s="47"/>
      <c r="S357" s="47"/>
      <c r="T357" s="47"/>
      <c r="U357" s="47"/>
      <c r="V357" s="47"/>
      <c r="W357" s="47"/>
      <c r="X357" s="47"/>
      <c r="Y357" s="47"/>
      <c r="Z357" s="47"/>
      <c r="AA357" s="47"/>
      <c r="AB357" s="47"/>
      <c r="AC357" s="47"/>
      <c r="AD357" s="47"/>
    </row>
    <row r="358" spans="11:30" x14ac:dyDescent="0.25">
      <c r="K358" s="47"/>
      <c r="L358" s="47"/>
      <c r="M358" s="47"/>
      <c r="N358" s="47"/>
      <c r="O358" s="47"/>
      <c r="P358" s="47"/>
      <c r="Q358" s="47"/>
      <c r="R358" s="47"/>
      <c r="S358" s="47"/>
      <c r="T358" s="47"/>
      <c r="U358" s="47"/>
      <c r="V358" s="47"/>
      <c r="W358" s="47"/>
      <c r="X358" s="47"/>
      <c r="Y358" s="47"/>
      <c r="Z358" s="47"/>
      <c r="AA358" s="47"/>
      <c r="AB358" s="47"/>
      <c r="AC358" s="47"/>
      <c r="AD358" s="47"/>
    </row>
    <row r="359" spans="11:30" x14ac:dyDescent="0.25">
      <c r="K359" s="47"/>
      <c r="L359" s="47"/>
      <c r="M359" s="47"/>
      <c r="N359" s="47"/>
      <c r="O359" s="47"/>
      <c r="P359" s="47"/>
      <c r="Q359" s="47"/>
      <c r="R359" s="47"/>
      <c r="S359" s="47"/>
      <c r="T359" s="47"/>
      <c r="U359" s="47"/>
      <c r="V359" s="47"/>
      <c r="W359" s="47"/>
      <c r="X359" s="47"/>
      <c r="Y359" s="47"/>
      <c r="Z359" s="47"/>
      <c r="AA359" s="47"/>
      <c r="AB359" s="47"/>
      <c r="AC359" s="48"/>
      <c r="AD359" s="47"/>
    </row>
    <row r="360" spans="11:30" x14ac:dyDescent="0.25">
      <c r="K360" s="47"/>
      <c r="L360" s="47"/>
      <c r="M360" s="47"/>
      <c r="N360" s="47"/>
      <c r="O360" s="47"/>
      <c r="P360" s="47"/>
      <c r="Q360" s="47"/>
      <c r="R360" s="47"/>
      <c r="S360" s="47"/>
      <c r="T360" s="47"/>
      <c r="U360" s="47"/>
      <c r="V360" s="47"/>
      <c r="W360" s="47"/>
      <c r="X360" s="47"/>
      <c r="Y360" s="47"/>
      <c r="Z360" s="47"/>
      <c r="AA360" s="47"/>
      <c r="AB360" s="47"/>
      <c r="AC360" s="48"/>
      <c r="AD360" s="47"/>
    </row>
    <row r="361" spans="11:30" x14ac:dyDescent="0.25">
      <c r="K361" s="47"/>
      <c r="L361" s="47"/>
      <c r="M361" s="47"/>
      <c r="N361" s="47"/>
      <c r="O361" s="47"/>
      <c r="P361" s="47"/>
      <c r="Q361" s="47"/>
      <c r="R361" s="47"/>
      <c r="S361" s="47"/>
      <c r="T361" s="47"/>
      <c r="U361" s="47"/>
      <c r="V361" s="47"/>
      <c r="W361" s="47"/>
      <c r="X361" s="47"/>
      <c r="Y361" s="47"/>
      <c r="Z361" s="47"/>
      <c r="AA361" s="47"/>
      <c r="AB361" s="47"/>
      <c r="AC361" s="47"/>
      <c r="AD361" s="47"/>
    </row>
    <row r="362" spans="11:30" x14ac:dyDescent="0.25">
      <c r="K362" s="47"/>
      <c r="L362" s="47"/>
      <c r="M362" s="47"/>
      <c r="N362" s="47"/>
      <c r="O362" s="47"/>
      <c r="P362" s="47"/>
      <c r="Q362" s="47"/>
      <c r="R362" s="47"/>
      <c r="S362" s="47"/>
      <c r="T362" s="47"/>
      <c r="U362" s="47"/>
      <c r="V362" s="47"/>
      <c r="W362" s="47"/>
      <c r="X362" s="47"/>
      <c r="Y362" s="47"/>
      <c r="Z362" s="47"/>
      <c r="AA362" s="47"/>
      <c r="AB362" s="47"/>
      <c r="AC362" s="47"/>
      <c r="AD362" s="47"/>
    </row>
    <row r="363" spans="11:30" x14ac:dyDescent="0.25">
      <c r="K363" s="47"/>
      <c r="L363" s="47"/>
      <c r="M363" s="47"/>
      <c r="N363" s="47"/>
      <c r="O363" s="47"/>
      <c r="P363" s="47"/>
      <c r="Q363" s="47"/>
      <c r="R363" s="47"/>
      <c r="S363" s="47"/>
      <c r="T363" s="47"/>
      <c r="U363" s="47"/>
      <c r="V363" s="47"/>
      <c r="W363" s="47"/>
      <c r="X363" s="47"/>
      <c r="Y363" s="47"/>
      <c r="Z363" s="47"/>
      <c r="AA363" s="47"/>
      <c r="AB363" s="47"/>
      <c r="AC363" s="47"/>
      <c r="AD363" s="47"/>
    </row>
    <row r="364" spans="11:30" x14ac:dyDescent="0.25">
      <c r="K364" s="47"/>
      <c r="L364" s="47"/>
      <c r="M364" s="47"/>
      <c r="N364" s="47"/>
      <c r="O364" s="47"/>
      <c r="P364" s="47"/>
      <c r="Q364" s="47"/>
      <c r="R364" s="47"/>
      <c r="S364" s="47"/>
      <c r="T364" s="47"/>
      <c r="U364" s="47"/>
      <c r="V364" s="47"/>
      <c r="W364" s="47"/>
      <c r="X364" s="47"/>
      <c r="Y364" s="47"/>
      <c r="Z364" s="47"/>
      <c r="AA364" s="47"/>
      <c r="AB364" s="47"/>
      <c r="AC364" s="48"/>
      <c r="AD364" s="47"/>
    </row>
    <row r="365" spans="11:30" x14ac:dyDescent="0.25">
      <c r="K365" s="47"/>
      <c r="L365" s="47"/>
      <c r="M365" s="47"/>
      <c r="N365" s="47"/>
      <c r="O365" s="47"/>
      <c r="P365" s="47"/>
      <c r="Q365" s="47"/>
      <c r="R365" s="47"/>
      <c r="S365" s="47"/>
      <c r="T365" s="47"/>
      <c r="U365" s="47"/>
      <c r="V365" s="47"/>
      <c r="W365" s="47"/>
      <c r="X365" s="47"/>
      <c r="Y365" s="47"/>
      <c r="Z365" s="47"/>
      <c r="AA365" s="47"/>
      <c r="AB365" s="47"/>
      <c r="AC365" s="48"/>
      <c r="AD365" s="47"/>
    </row>
    <row r="366" spans="11:30" x14ac:dyDescent="0.25">
      <c r="K366" s="47"/>
      <c r="L366" s="47"/>
      <c r="M366" s="47"/>
      <c r="N366" s="47"/>
      <c r="O366" s="47"/>
      <c r="P366" s="47"/>
      <c r="Q366" s="47"/>
      <c r="R366" s="47"/>
      <c r="S366" s="47"/>
      <c r="T366" s="47"/>
      <c r="U366" s="47"/>
      <c r="V366" s="47"/>
      <c r="W366" s="47"/>
      <c r="X366" s="47"/>
      <c r="Y366" s="47"/>
      <c r="Z366" s="47"/>
      <c r="AA366" s="47"/>
      <c r="AB366" s="47"/>
      <c r="AC366" s="48"/>
      <c r="AD366" s="47"/>
    </row>
    <row r="367" spans="11:30" x14ac:dyDescent="0.25">
      <c r="K367" s="47"/>
      <c r="L367" s="47"/>
      <c r="M367" s="47"/>
      <c r="N367" s="47"/>
      <c r="O367" s="47"/>
      <c r="P367" s="47"/>
      <c r="Q367" s="47"/>
      <c r="R367" s="47"/>
      <c r="S367" s="47"/>
      <c r="T367" s="47"/>
      <c r="U367" s="47"/>
      <c r="V367" s="47"/>
      <c r="W367" s="47"/>
      <c r="X367" s="47"/>
      <c r="Y367" s="47"/>
      <c r="Z367" s="47"/>
      <c r="AA367" s="47"/>
      <c r="AB367" s="47"/>
      <c r="AC367" s="48"/>
      <c r="AD367" s="47"/>
    </row>
    <row r="368" spans="11:30" x14ac:dyDescent="0.25">
      <c r="K368" s="47"/>
      <c r="L368" s="47"/>
      <c r="M368" s="47"/>
      <c r="N368" s="47"/>
      <c r="O368" s="47"/>
      <c r="P368" s="47"/>
      <c r="Q368" s="47"/>
      <c r="R368" s="47"/>
      <c r="S368" s="47"/>
      <c r="T368" s="47"/>
      <c r="U368" s="47"/>
      <c r="V368" s="47"/>
      <c r="W368" s="47"/>
      <c r="X368" s="47"/>
      <c r="Y368" s="47"/>
      <c r="Z368" s="47"/>
      <c r="AA368" s="47"/>
      <c r="AB368" s="47"/>
      <c r="AC368" s="48"/>
      <c r="AD368" s="47"/>
    </row>
    <row r="369" spans="11:30" x14ac:dyDescent="0.25">
      <c r="K369" s="47"/>
      <c r="L369" s="47"/>
      <c r="M369" s="47"/>
      <c r="N369" s="47"/>
      <c r="O369" s="47"/>
      <c r="P369" s="47"/>
      <c r="Q369" s="47"/>
      <c r="R369" s="47"/>
      <c r="S369" s="47"/>
      <c r="T369" s="47"/>
      <c r="U369" s="47"/>
      <c r="V369" s="47"/>
      <c r="W369" s="47"/>
      <c r="X369" s="47"/>
      <c r="Y369" s="47"/>
      <c r="Z369" s="47"/>
      <c r="AA369" s="47"/>
      <c r="AB369" s="47"/>
      <c r="AC369" s="47"/>
      <c r="AD369" s="47"/>
    </row>
    <row r="370" spans="11:30" x14ac:dyDescent="0.25">
      <c r="K370" s="47"/>
      <c r="L370" s="47"/>
      <c r="M370" s="47"/>
      <c r="N370" s="47"/>
      <c r="O370" s="47"/>
      <c r="P370" s="47"/>
      <c r="Q370" s="47"/>
      <c r="R370" s="47"/>
      <c r="S370" s="47"/>
      <c r="T370" s="47"/>
      <c r="U370" s="47"/>
      <c r="V370" s="47"/>
      <c r="W370" s="47"/>
      <c r="X370" s="47"/>
      <c r="Y370" s="47"/>
      <c r="Z370" s="47"/>
      <c r="AA370" s="47"/>
      <c r="AB370" s="47"/>
      <c r="AC370" s="48"/>
      <c r="AD370" s="47"/>
    </row>
    <row r="371" spans="11:30" x14ac:dyDescent="0.25">
      <c r="K371" s="47"/>
      <c r="L371" s="47"/>
      <c r="M371" s="47"/>
      <c r="N371" s="47"/>
      <c r="O371" s="47"/>
      <c r="P371" s="47"/>
      <c r="Q371" s="47"/>
      <c r="R371" s="47"/>
      <c r="S371" s="47"/>
      <c r="T371" s="47"/>
      <c r="U371" s="47"/>
      <c r="V371" s="47"/>
      <c r="W371" s="47"/>
      <c r="X371" s="47"/>
      <c r="Y371" s="47"/>
      <c r="Z371" s="47"/>
      <c r="AA371" s="47"/>
      <c r="AB371" s="47"/>
      <c r="AC371" s="47"/>
      <c r="AD371" s="47"/>
    </row>
    <row r="372" spans="11:30" x14ac:dyDescent="0.25">
      <c r="K372" s="47"/>
      <c r="L372" s="47"/>
      <c r="M372" s="47"/>
      <c r="N372" s="47"/>
      <c r="O372" s="47"/>
      <c r="P372" s="47"/>
      <c r="Q372" s="47"/>
      <c r="R372" s="47"/>
      <c r="S372" s="47"/>
      <c r="T372" s="47"/>
      <c r="U372" s="47"/>
      <c r="V372" s="47"/>
      <c r="W372" s="47"/>
      <c r="X372" s="47"/>
      <c r="Y372" s="47"/>
      <c r="Z372" s="47"/>
      <c r="AA372" s="47"/>
      <c r="AB372" s="47"/>
      <c r="AC372" s="47"/>
      <c r="AD372" s="47"/>
    </row>
    <row r="373" spans="11:30" x14ac:dyDescent="0.25">
      <c r="K373" s="47"/>
      <c r="L373" s="47"/>
      <c r="M373" s="47"/>
      <c r="N373" s="47"/>
      <c r="O373" s="47"/>
      <c r="P373" s="47"/>
      <c r="Q373" s="47"/>
      <c r="R373" s="47"/>
      <c r="S373" s="47"/>
      <c r="T373" s="47"/>
      <c r="U373" s="47"/>
      <c r="V373" s="47"/>
      <c r="W373" s="47"/>
      <c r="X373" s="47"/>
      <c r="Y373" s="47"/>
      <c r="Z373" s="47"/>
      <c r="AA373" s="47"/>
      <c r="AB373" s="47"/>
      <c r="AC373" s="47"/>
      <c r="AD373" s="47"/>
    </row>
    <row r="374" spans="11:30" x14ac:dyDescent="0.25">
      <c r="K374" s="47"/>
      <c r="L374" s="47"/>
      <c r="M374" s="47"/>
      <c r="N374" s="47"/>
      <c r="O374" s="47"/>
      <c r="P374" s="47"/>
      <c r="Q374" s="47"/>
      <c r="R374" s="47"/>
      <c r="S374" s="47"/>
      <c r="T374" s="47"/>
      <c r="U374" s="47"/>
      <c r="V374" s="47"/>
      <c r="W374" s="47"/>
      <c r="X374" s="47"/>
      <c r="Y374" s="47"/>
      <c r="Z374" s="47"/>
      <c r="AA374" s="47"/>
      <c r="AB374" s="47"/>
      <c r="AC374" s="47"/>
      <c r="AD374" s="47"/>
    </row>
    <row r="375" spans="11:30" x14ac:dyDescent="0.25">
      <c r="K375" s="47"/>
      <c r="L375" s="47"/>
      <c r="M375" s="47"/>
      <c r="N375" s="47"/>
      <c r="O375" s="47"/>
      <c r="P375" s="47"/>
      <c r="Q375" s="47"/>
      <c r="R375" s="47"/>
      <c r="S375" s="47"/>
      <c r="T375" s="47"/>
      <c r="U375" s="47"/>
      <c r="V375" s="47"/>
      <c r="W375" s="47"/>
      <c r="X375" s="47"/>
      <c r="Y375" s="47"/>
      <c r="Z375" s="47"/>
      <c r="AA375" s="47"/>
      <c r="AB375" s="47"/>
      <c r="AC375" s="47"/>
      <c r="AD375" s="47"/>
    </row>
    <row r="376" spans="11:30" x14ac:dyDescent="0.25">
      <c r="K376" s="47"/>
      <c r="L376" s="47"/>
      <c r="M376" s="47"/>
      <c r="N376" s="47"/>
      <c r="O376" s="47"/>
      <c r="P376" s="47"/>
      <c r="Q376" s="47"/>
      <c r="R376" s="47"/>
      <c r="S376" s="47"/>
      <c r="T376" s="47"/>
      <c r="U376" s="47"/>
      <c r="V376" s="47"/>
      <c r="W376" s="47"/>
      <c r="X376" s="47"/>
      <c r="Y376" s="47"/>
      <c r="Z376" s="47"/>
      <c r="AA376" s="47"/>
      <c r="AB376" s="47"/>
      <c r="AC376" s="48"/>
      <c r="AD376" s="47"/>
    </row>
    <row r="377" spans="11:30" x14ac:dyDescent="0.25">
      <c r="K377" s="47"/>
      <c r="L377" s="47"/>
      <c r="M377" s="47"/>
      <c r="N377" s="47"/>
      <c r="O377" s="47"/>
      <c r="P377" s="47"/>
      <c r="Q377" s="47"/>
      <c r="R377" s="47"/>
      <c r="S377" s="47"/>
      <c r="T377" s="47"/>
      <c r="U377" s="47"/>
      <c r="V377" s="47"/>
      <c r="W377" s="47"/>
      <c r="X377" s="47"/>
      <c r="Y377" s="47"/>
      <c r="Z377" s="47"/>
      <c r="AA377" s="47"/>
      <c r="AB377" s="47"/>
      <c r="AC377" s="48"/>
      <c r="AD377" s="47"/>
    </row>
    <row r="378" spans="11:30" x14ac:dyDescent="0.25">
      <c r="K378" s="47"/>
      <c r="L378" s="47"/>
      <c r="M378" s="47"/>
      <c r="N378" s="47"/>
      <c r="O378" s="47"/>
      <c r="P378" s="47"/>
      <c r="Q378" s="47"/>
      <c r="R378" s="47"/>
      <c r="S378" s="47"/>
      <c r="T378" s="47"/>
      <c r="U378" s="47"/>
      <c r="V378" s="47"/>
      <c r="W378" s="47"/>
      <c r="X378" s="47"/>
      <c r="Y378" s="47"/>
      <c r="Z378" s="47"/>
      <c r="AA378" s="47"/>
      <c r="AB378" s="47"/>
      <c r="AC378" s="47"/>
      <c r="AD378" s="47"/>
    </row>
    <row r="379" spans="11:30" x14ac:dyDescent="0.25">
      <c r="K379" s="47"/>
      <c r="L379" s="47"/>
      <c r="M379" s="47"/>
      <c r="N379" s="47"/>
      <c r="O379" s="47"/>
      <c r="P379" s="47"/>
      <c r="Q379" s="47"/>
      <c r="R379" s="47"/>
      <c r="S379" s="47"/>
      <c r="T379" s="47"/>
      <c r="U379" s="47"/>
      <c r="V379" s="47"/>
      <c r="W379" s="47"/>
      <c r="X379" s="47"/>
      <c r="Y379" s="47"/>
      <c r="Z379" s="47"/>
      <c r="AA379" s="47"/>
      <c r="AB379" s="47"/>
      <c r="AC379" s="48"/>
      <c r="AD379" s="47"/>
    </row>
    <row r="380" spans="11:30" x14ac:dyDescent="0.25">
      <c r="K380" s="47"/>
      <c r="L380" s="47"/>
      <c r="M380" s="47"/>
      <c r="N380" s="47"/>
      <c r="O380" s="47"/>
      <c r="P380" s="47"/>
      <c r="Q380" s="47"/>
      <c r="R380" s="47"/>
      <c r="S380" s="47"/>
      <c r="T380" s="47"/>
      <c r="U380" s="47"/>
      <c r="V380" s="47"/>
      <c r="W380" s="47"/>
      <c r="X380" s="47"/>
      <c r="Y380" s="47"/>
      <c r="Z380" s="47"/>
      <c r="AA380" s="47"/>
      <c r="AB380" s="47"/>
      <c r="AC380" s="47"/>
      <c r="AD380" s="47"/>
    </row>
    <row r="381" spans="11:30" x14ac:dyDescent="0.25">
      <c r="K381" s="47"/>
      <c r="L381" s="47"/>
      <c r="M381" s="47"/>
      <c r="N381" s="47"/>
      <c r="O381" s="47"/>
      <c r="P381" s="47"/>
      <c r="Q381" s="47"/>
      <c r="R381" s="47"/>
      <c r="S381" s="47"/>
      <c r="T381" s="47"/>
      <c r="U381" s="47"/>
      <c r="V381" s="47"/>
      <c r="W381" s="47"/>
      <c r="X381" s="47"/>
      <c r="Y381" s="47"/>
      <c r="Z381" s="47"/>
      <c r="AA381" s="47"/>
      <c r="AB381" s="47"/>
      <c r="AC381" s="47"/>
      <c r="AD381" s="47"/>
    </row>
    <row r="382" spans="11:30" x14ac:dyDescent="0.25">
      <c r="K382" s="47"/>
      <c r="L382" s="47"/>
      <c r="M382" s="47"/>
      <c r="N382" s="47"/>
      <c r="O382" s="47"/>
      <c r="P382" s="47"/>
      <c r="Q382" s="47"/>
      <c r="R382" s="47"/>
      <c r="S382" s="47"/>
      <c r="T382" s="47"/>
      <c r="U382" s="47"/>
      <c r="V382" s="47"/>
      <c r="W382" s="47"/>
      <c r="X382" s="47"/>
      <c r="Y382" s="47"/>
      <c r="Z382" s="47"/>
      <c r="AA382" s="47"/>
      <c r="AB382" s="47"/>
      <c r="AC382" s="47"/>
      <c r="AD382" s="47"/>
    </row>
    <row r="383" spans="11:30" x14ac:dyDescent="0.25">
      <c r="K383" s="47"/>
      <c r="L383" s="47"/>
      <c r="M383" s="47"/>
      <c r="N383" s="47"/>
      <c r="O383" s="47"/>
      <c r="P383" s="47"/>
      <c r="Q383" s="47"/>
      <c r="R383" s="47"/>
      <c r="S383" s="47"/>
      <c r="T383" s="47"/>
      <c r="U383" s="47"/>
      <c r="V383" s="47"/>
      <c r="W383" s="47"/>
      <c r="X383" s="47"/>
      <c r="Y383" s="47"/>
      <c r="Z383" s="47"/>
      <c r="AA383" s="47"/>
      <c r="AB383" s="47"/>
      <c r="AC383" s="47"/>
      <c r="AD383" s="47"/>
    </row>
    <row r="384" spans="11:30" x14ac:dyDescent="0.25">
      <c r="K384" s="47"/>
      <c r="L384" s="47"/>
      <c r="M384" s="47"/>
      <c r="N384" s="47"/>
      <c r="O384" s="47"/>
      <c r="P384" s="47"/>
      <c r="Q384" s="47"/>
      <c r="R384" s="47"/>
      <c r="S384" s="47"/>
      <c r="T384" s="47"/>
      <c r="U384" s="47"/>
      <c r="V384" s="47"/>
      <c r="W384" s="47"/>
      <c r="X384" s="47"/>
      <c r="Y384" s="47"/>
      <c r="Z384" s="47"/>
      <c r="AA384" s="47"/>
      <c r="AB384" s="47"/>
      <c r="AC384" s="47"/>
      <c r="AD384" s="47"/>
    </row>
    <row r="385" spans="11:30" x14ac:dyDescent="0.25">
      <c r="K385" s="47"/>
      <c r="L385" s="47"/>
      <c r="M385" s="47"/>
      <c r="N385" s="47"/>
      <c r="O385" s="47"/>
      <c r="P385" s="47"/>
      <c r="Q385" s="47"/>
      <c r="R385" s="47"/>
      <c r="S385" s="47"/>
      <c r="T385" s="47"/>
      <c r="U385" s="47"/>
      <c r="V385" s="47"/>
      <c r="W385" s="47"/>
      <c r="X385" s="47"/>
      <c r="Y385" s="47"/>
      <c r="Z385" s="47"/>
      <c r="AA385" s="47"/>
      <c r="AB385" s="47"/>
      <c r="AC385" s="47"/>
      <c r="AD385" s="47"/>
    </row>
    <row r="386" spans="11:30" x14ac:dyDescent="0.25">
      <c r="K386" s="47"/>
      <c r="L386" s="47"/>
      <c r="M386" s="47"/>
      <c r="N386" s="47"/>
      <c r="O386" s="47"/>
      <c r="P386" s="47"/>
      <c r="Q386" s="47"/>
      <c r="R386" s="47"/>
      <c r="S386" s="47"/>
      <c r="T386" s="47"/>
      <c r="U386" s="47"/>
      <c r="V386" s="47"/>
      <c r="W386" s="47"/>
      <c r="X386" s="47"/>
      <c r="Y386" s="47"/>
      <c r="Z386" s="47"/>
      <c r="AA386" s="47"/>
      <c r="AB386" s="47"/>
      <c r="AC386" s="47"/>
      <c r="AD386" s="47"/>
    </row>
    <row r="387" spans="11:30" x14ac:dyDescent="0.25">
      <c r="K387" s="47"/>
      <c r="L387" s="47"/>
      <c r="M387" s="47"/>
      <c r="N387" s="47"/>
      <c r="O387" s="47"/>
      <c r="P387" s="47"/>
      <c r="Q387" s="47"/>
      <c r="R387" s="47"/>
      <c r="S387" s="47"/>
      <c r="T387" s="47"/>
      <c r="U387" s="47"/>
      <c r="V387" s="47"/>
      <c r="W387" s="47"/>
      <c r="X387" s="47"/>
      <c r="Y387" s="47"/>
      <c r="Z387" s="47"/>
      <c r="AA387" s="47"/>
      <c r="AB387" s="47"/>
      <c r="AC387" s="47"/>
      <c r="AD387" s="47"/>
    </row>
    <row r="388" spans="11:30" x14ac:dyDescent="0.25">
      <c r="K388" s="47"/>
      <c r="L388" s="47"/>
      <c r="M388" s="47"/>
      <c r="N388" s="47"/>
      <c r="O388" s="47"/>
      <c r="P388" s="47"/>
      <c r="Q388" s="47"/>
      <c r="R388" s="47"/>
      <c r="S388" s="47"/>
      <c r="T388" s="47"/>
      <c r="U388" s="47"/>
      <c r="V388" s="47"/>
      <c r="W388" s="47"/>
      <c r="X388" s="47"/>
      <c r="Y388" s="47"/>
      <c r="Z388" s="47"/>
      <c r="AA388" s="47"/>
      <c r="AB388" s="47"/>
      <c r="AC388" s="47"/>
      <c r="AD388" s="47"/>
    </row>
    <row r="389" spans="11:30" x14ac:dyDescent="0.25">
      <c r="K389" s="47"/>
      <c r="L389" s="47"/>
      <c r="M389" s="47"/>
      <c r="N389" s="47"/>
      <c r="O389" s="47"/>
      <c r="P389" s="47"/>
      <c r="Q389" s="47"/>
      <c r="R389" s="47"/>
      <c r="S389" s="47"/>
      <c r="T389" s="47"/>
      <c r="U389" s="47"/>
      <c r="V389" s="47"/>
      <c r="W389" s="47"/>
      <c r="X389" s="47"/>
      <c r="Y389" s="47"/>
      <c r="Z389" s="47"/>
      <c r="AA389" s="47"/>
      <c r="AB389" s="47"/>
      <c r="AC389" s="47"/>
      <c r="AD389" s="47"/>
    </row>
    <row r="390" spans="11:30" x14ac:dyDescent="0.25">
      <c r="K390" s="47"/>
      <c r="L390" s="47"/>
      <c r="M390" s="47"/>
      <c r="N390" s="47"/>
      <c r="O390" s="47"/>
      <c r="P390" s="47"/>
      <c r="Q390" s="47"/>
      <c r="R390" s="47"/>
      <c r="S390" s="47"/>
      <c r="T390" s="47"/>
      <c r="U390" s="47"/>
      <c r="V390" s="47"/>
      <c r="W390" s="47"/>
      <c r="X390" s="47"/>
      <c r="Y390" s="47"/>
      <c r="Z390" s="47"/>
      <c r="AA390" s="47"/>
      <c r="AB390" s="47"/>
      <c r="AC390" s="47"/>
      <c r="AD390" s="47"/>
    </row>
    <row r="391" spans="11:30" x14ac:dyDescent="0.25">
      <c r="K391" s="47"/>
      <c r="L391" s="47"/>
      <c r="M391" s="47"/>
      <c r="N391" s="47"/>
      <c r="O391" s="47"/>
      <c r="P391" s="47"/>
      <c r="Q391" s="47"/>
      <c r="R391" s="47"/>
      <c r="S391" s="47"/>
      <c r="T391" s="47"/>
      <c r="U391" s="47"/>
      <c r="V391" s="47"/>
      <c r="W391" s="47"/>
      <c r="X391" s="47"/>
      <c r="Y391" s="47"/>
      <c r="Z391" s="47"/>
      <c r="AA391" s="47"/>
      <c r="AB391" s="47"/>
      <c r="AC391" s="48"/>
      <c r="AD391" s="47"/>
    </row>
    <row r="392" spans="11:30" x14ac:dyDescent="0.25">
      <c r="K392" s="47"/>
      <c r="L392" s="47"/>
      <c r="M392" s="47"/>
      <c r="N392" s="47"/>
      <c r="O392" s="47"/>
      <c r="P392" s="47"/>
      <c r="Q392" s="47"/>
      <c r="R392" s="47"/>
      <c r="S392" s="47"/>
      <c r="T392" s="47"/>
      <c r="U392" s="47"/>
      <c r="V392" s="47"/>
      <c r="W392" s="47"/>
      <c r="X392" s="47"/>
      <c r="Y392" s="47"/>
      <c r="Z392" s="47"/>
      <c r="AA392" s="47"/>
      <c r="AB392" s="47"/>
      <c r="AC392" s="47"/>
      <c r="AD392" s="47"/>
    </row>
    <row r="393" spans="11:30" x14ac:dyDescent="0.25">
      <c r="K393" s="47"/>
      <c r="L393" s="47"/>
      <c r="M393" s="47"/>
      <c r="N393" s="47"/>
      <c r="O393" s="47"/>
      <c r="P393" s="47"/>
      <c r="Q393" s="47"/>
      <c r="R393" s="47"/>
      <c r="S393" s="47"/>
      <c r="T393" s="47"/>
      <c r="U393" s="47"/>
      <c r="V393" s="47"/>
      <c r="W393" s="47"/>
      <c r="X393" s="47"/>
      <c r="Y393" s="47"/>
      <c r="Z393" s="47"/>
      <c r="AA393" s="47"/>
      <c r="AB393" s="47"/>
      <c r="AC393" s="48"/>
      <c r="AD393" s="47"/>
    </row>
    <row r="394" spans="11:30" x14ac:dyDescent="0.25">
      <c r="K394" s="47"/>
      <c r="L394" s="47"/>
      <c r="M394" s="47"/>
      <c r="N394" s="47"/>
      <c r="O394" s="47"/>
      <c r="P394" s="47"/>
      <c r="Q394" s="47"/>
      <c r="R394" s="47"/>
      <c r="S394" s="47"/>
      <c r="T394" s="47"/>
      <c r="U394" s="47"/>
      <c r="V394" s="47"/>
      <c r="W394" s="47"/>
      <c r="X394" s="47"/>
      <c r="Y394" s="47"/>
      <c r="Z394" s="47"/>
      <c r="AA394" s="47"/>
      <c r="AB394" s="47"/>
      <c r="AC394" s="47"/>
      <c r="AD394" s="47"/>
    </row>
    <row r="395" spans="11:30" x14ac:dyDescent="0.25">
      <c r="K395" s="47"/>
      <c r="L395" s="47"/>
      <c r="M395" s="47"/>
      <c r="N395" s="47"/>
      <c r="O395" s="47"/>
      <c r="P395" s="47"/>
      <c r="Q395" s="47"/>
      <c r="R395" s="47"/>
      <c r="S395" s="47"/>
      <c r="T395" s="47"/>
      <c r="U395" s="47"/>
      <c r="V395" s="47"/>
      <c r="W395" s="47"/>
      <c r="X395" s="47"/>
      <c r="Y395" s="47"/>
      <c r="Z395" s="47"/>
      <c r="AA395" s="47"/>
      <c r="AB395" s="47"/>
      <c r="AC395" s="47"/>
      <c r="AD395" s="47"/>
    </row>
    <row r="396" spans="11:30" x14ac:dyDescent="0.25">
      <c r="K396" s="47"/>
      <c r="L396" s="47"/>
      <c r="M396" s="47"/>
      <c r="N396" s="47"/>
      <c r="O396" s="47"/>
      <c r="P396" s="47"/>
      <c r="Q396" s="47"/>
      <c r="R396" s="47"/>
      <c r="S396" s="47"/>
      <c r="T396" s="47"/>
      <c r="U396" s="47"/>
      <c r="V396" s="47"/>
      <c r="W396" s="47"/>
      <c r="X396" s="47"/>
      <c r="Y396" s="47"/>
      <c r="Z396" s="47"/>
      <c r="AA396" s="47"/>
      <c r="AB396" s="47"/>
      <c r="AC396" s="47"/>
      <c r="AD396" s="47"/>
    </row>
    <row r="397" spans="11:30" x14ac:dyDescent="0.25">
      <c r="K397" s="47"/>
      <c r="L397" s="47"/>
      <c r="M397" s="47"/>
      <c r="N397" s="47"/>
      <c r="O397" s="47"/>
      <c r="P397" s="47"/>
      <c r="Q397" s="47"/>
      <c r="R397" s="47"/>
      <c r="S397" s="47"/>
      <c r="T397" s="47"/>
      <c r="U397" s="47"/>
      <c r="V397" s="47"/>
      <c r="W397" s="47"/>
      <c r="X397" s="47"/>
      <c r="Y397" s="47"/>
      <c r="Z397" s="47"/>
      <c r="AA397" s="47"/>
      <c r="AB397" s="47"/>
      <c r="AC397" s="47"/>
      <c r="AD397" s="47"/>
    </row>
    <row r="398" spans="11:30" x14ac:dyDescent="0.25">
      <c r="K398" s="47"/>
      <c r="L398" s="47"/>
      <c r="M398" s="47"/>
      <c r="N398" s="47"/>
      <c r="O398" s="47"/>
      <c r="P398" s="47"/>
      <c r="Q398" s="47"/>
      <c r="R398" s="47"/>
      <c r="S398" s="47"/>
      <c r="T398" s="47"/>
      <c r="U398" s="47"/>
      <c r="V398" s="47"/>
      <c r="W398" s="47"/>
      <c r="X398" s="47"/>
      <c r="Y398" s="47"/>
      <c r="Z398" s="47"/>
      <c r="AA398" s="47"/>
      <c r="AB398" s="47"/>
      <c r="AC398" s="47"/>
      <c r="AD398" s="47"/>
    </row>
    <row r="399" spans="11:30" x14ac:dyDescent="0.25">
      <c r="K399" s="47"/>
      <c r="L399" s="47"/>
      <c r="M399" s="47"/>
      <c r="N399" s="47"/>
      <c r="O399" s="47"/>
      <c r="P399" s="47"/>
      <c r="Q399" s="47"/>
      <c r="R399" s="47"/>
      <c r="S399" s="47"/>
      <c r="T399" s="47"/>
      <c r="U399" s="47"/>
      <c r="V399" s="47"/>
      <c r="W399" s="47"/>
      <c r="X399" s="47"/>
      <c r="Y399" s="47"/>
      <c r="Z399" s="47"/>
      <c r="AA399" s="47"/>
      <c r="AB399" s="47"/>
      <c r="AC399" s="47"/>
      <c r="AD399" s="47"/>
    </row>
    <row r="400" spans="11:30" x14ac:dyDescent="0.25">
      <c r="K400" s="47"/>
      <c r="L400" s="47"/>
      <c r="M400" s="47"/>
      <c r="N400" s="47"/>
      <c r="O400" s="47"/>
      <c r="P400" s="47"/>
      <c r="Q400" s="47"/>
      <c r="R400" s="47"/>
      <c r="S400" s="47"/>
      <c r="T400" s="47"/>
      <c r="U400" s="47"/>
      <c r="V400" s="47"/>
      <c r="W400" s="47"/>
      <c r="X400" s="47"/>
      <c r="Y400" s="47"/>
      <c r="Z400" s="47"/>
      <c r="AA400" s="47"/>
      <c r="AB400" s="47"/>
      <c r="AC400" s="47"/>
      <c r="AD400" s="47"/>
    </row>
    <row r="401" spans="11:30" x14ac:dyDescent="0.25">
      <c r="K401" s="47"/>
      <c r="L401" s="47"/>
      <c r="M401" s="47"/>
      <c r="N401" s="47"/>
      <c r="O401" s="47"/>
      <c r="P401" s="47"/>
      <c r="Q401" s="47"/>
      <c r="R401" s="47"/>
      <c r="S401" s="47"/>
      <c r="T401" s="47"/>
      <c r="U401" s="47"/>
      <c r="V401" s="47"/>
      <c r="W401" s="47"/>
      <c r="X401" s="47"/>
      <c r="Y401" s="47"/>
      <c r="Z401" s="47"/>
      <c r="AA401" s="47"/>
      <c r="AB401" s="47"/>
      <c r="AC401" s="47"/>
      <c r="AD401" s="47"/>
    </row>
    <row r="402" spans="11:30" x14ac:dyDescent="0.25">
      <c r="K402" s="47"/>
      <c r="L402" s="47"/>
      <c r="M402" s="47"/>
      <c r="N402" s="47"/>
      <c r="O402" s="47"/>
      <c r="P402" s="47"/>
      <c r="Q402" s="47"/>
      <c r="R402" s="47"/>
      <c r="S402" s="47"/>
      <c r="T402" s="47"/>
      <c r="U402" s="47"/>
      <c r="V402" s="47"/>
      <c r="W402" s="47"/>
      <c r="X402" s="47"/>
      <c r="Y402" s="47"/>
      <c r="Z402" s="47"/>
      <c r="AA402" s="47"/>
      <c r="AB402" s="47"/>
      <c r="AC402" s="47"/>
      <c r="AD402" s="47"/>
    </row>
    <row r="403" spans="11:30" x14ac:dyDescent="0.25">
      <c r="K403" s="47"/>
      <c r="L403" s="47"/>
      <c r="M403" s="47"/>
      <c r="N403" s="47"/>
      <c r="O403" s="47"/>
      <c r="P403" s="47"/>
      <c r="Q403" s="47"/>
      <c r="R403" s="47"/>
      <c r="S403" s="47"/>
      <c r="T403" s="47"/>
      <c r="U403" s="47"/>
      <c r="V403" s="47"/>
      <c r="W403" s="47"/>
      <c r="X403" s="47"/>
      <c r="Y403" s="47"/>
      <c r="Z403" s="47"/>
      <c r="AA403" s="47"/>
      <c r="AB403" s="47"/>
      <c r="AC403" s="47"/>
      <c r="AD403" s="47"/>
    </row>
    <row r="404" spans="11:30" x14ac:dyDescent="0.25">
      <c r="K404" s="47"/>
      <c r="L404" s="47"/>
      <c r="M404" s="47"/>
      <c r="N404" s="47"/>
      <c r="O404" s="47"/>
      <c r="P404" s="47"/>
      <c r="Q404" s="47"/>
      <c r="R404" s="47"/>
      <c r="S404" s="47"/>
      <c r="T404" s="47"/>
      <c r="U404" s="47"/>
      <c r="V404" s="47"/>
      <c r="W404" s="47"/>
      <c r="X404" s="47"/>
      <c r="Y404" s="47"/>
      <c r="Z404" s="47"/>
      <c r="AA404" s="47"/>
      <c r="AB404" s="47"/>
      <c r="AC404" s="47"/>
      <c r="AD404" s="47"/>
    </row>
    <row r="405" spans="11:30" x14ac:dyDescent="0.25">
      <c r="K405" s="47"/>
      <c r="L405" s="47"/>
      <c r="M405" s="47"/>
      <c r="N405" s="47"/>
      <c r="O405" s="47"/>
      <c r="P405" s="47"/>
      <c r="Q405" s="47"/>
      <c r="R405" s="47"/>
      <c r="S405" s="47"/>
      <c r="T405" s="47"/>
      <c r="U405" s="47"/>
      <c r="V405" s="47"/>
      <c r="W405" s="47"/>
      <c r="X405" s="47"/>
      <c r="Y405" s="47"/>
      <c r="Z405" s="47"/>
      <c r="AA405" s="47"/>
      <c r="AB405" s="47"/>
      <c r="AC405" s="47"/>
      <c r="AD405" s="47"/>
    </row>
    <row r="406" spans="11:30" x14ac:dyDescent="0.25">
      <c r="K406" s="47"/>
      <c r="L406" s="47"/>
      <c r="M406" s="47"/>
      <c r="N406" s="47"/>
      <c r="O406" s="47"/>
      <c r="P406" s="47"/>
      <c r="Q406" s="47"/>
      <c r="R406" s="47"/>
      <c r="S406" s="47"/>
      <c r="T406" s="47"/>
      <c r="U406" s="47"/>
      <c r="V406" s="47"/>
      <c r="W406" s="47"/>
      <c r="X406" s="47"/>
      <c r="Y406" s="47"/>
      <c r="Z406" s="47"/>
      <c r="AA406" s="47"/>
      <c r="AB406" s="47"/>
      <c r="AC406" s="47"/>
      <c r="AD406" s="47"/>
    </row>
    <row r="407" spans="11:30" x14ac:dyDescent="0.25">
      <c r="K407" s="47"/>
      <c r="L407" s="47"/>
      <c r="M407" s="47"/>
      <c r="N407" s="47"/>
      <c r="O407" s="47"/>
      <c r="P407" s="47"/>
      <c r="Q407" s="47"/>
      <c r="R407" s="47"/>
      <c r="S407" s="47"/>
      <c r="T407" s="47"/>
      <c r="U407" s="47"/>
      <c r="V407" s="47"/>
      <c r="W407" s="47"/>
      <c r="X407" s="47"/>
      <c r="Y407" s="47"/>
      <c r="Z407" s="47"/>
      <c r="AA407" s="47"/>
      <c r="AB407" s="47"/>
      <c r="AC407" s="47"/>
      <c r="AD407" s="47"/>
    </row>
    <row r="408" spans="11:30" x14ac:dyDescent="0.25">
      <c r="K408" s="47"/>
      <c r="L408" s="47"/>
      <c r="M408" s="47"/>
      <c r="N408" s="47"/>
      <c r="O408" s="47"/>
      <c r="P408" s="47"/>
      <c r="Q408" s="47"/>
      <c r="R408" s="47"/>
      <c r="S408" s="47"/>
      <c r="T408" s="47"/>
      <c r="U408" s="47"/>
      <c r="V408" s="47"/>
      <c r="W408" s="47"/>
      <c r="X408" s="47"/>
      <c r="Y408" s="47"/>
      <c r="Z408" s="47"/>
      <c r="AA408" s="47"/>
      <c r="AB408" s="47"/>
      <c r="AC408" s="47"/>
      <c r="AD408" s="47"/>
    </row>
    <row r="409" spans="11:30" x14ac:dyDescent="0.25">
      <c r="K409" s="47"/>
      <c r="L409" s="47"/>
      <c r="M409" s="47"/>
      <c r="N409" s="47"/>
      <c r="O409" s="47"/>
      <c r="P409" s="47"/>
      <c r="Q409" s="47"/>
      <c r="R409" s="47"/>
      <c r="S409" s="47"/>
      <c r="T409" s="47"/>
      <c r="U409" s="47"/>
      <c r="V409" s="47"/>
      <c r="W409" s="47"/>
      <c r="X409" s="47"/>
      <c r="Y409" s="47"/>
      <c r="Z409" s="47"/>
      <c r="AA409" s="47"/>
      <c r="AB409" s="47"/>
      <c r="AC409" s="47"/>
      <c r="AD409" s="47"/>
    </row>
    <row r="410" spans="11:30" x14ac:dyDescent="0.25">
      <c r="K410" s="47"/>
      <c r="L410" s="47"/>
      <c r="M410" s="47"/>
      <c r="N410" s="47"/>
      <c r="O410" s="47"/>
      <c r="P410" s="47"/>
      <c r="Q410" s="47"/>
      <c r="R410" s="47"/>
      <c r="S410" s="47"/>
      <c r="T410" s="47"/>
      <c r="U410" s="47"/>
      <c r="V410" s="47"/>
      <c r="W410" s="47"/>
      <c r="X410" s="47"/>
      <c r="Y410" s="47"/>
      <c r="Z410" s="47"/>
      <c r="AA410" s="47"/>
      <c r="AB410" s="47"/>
      <c r="AC410" s="47"/>
      <c r="AD410" s="47"/>
    </row>
    <row r="411" spans="11:30" x14ac:dyDescent="0.25">
      <c r="K411" s="47"/>
      <c r="L411" s="47"/>
      <c r="M411" s="47"/>
      <c r="N411" s="47"/>
      <c r="O411" s="47"/>
      <c r="P411" s="47"/>
      <c r="Q411" s="47"/>
      <c r="R411" s="47"/>
      <c r="S411" s="47"/>
      <c r="T411" s="47"/>
      <c r="U411" s="47"/>
      <c r="V411" s="47"/>
      <c r="W411" s="47"/>
      <c r="X411" s="47"/>
      <c r="Y411" s="47"/>
      <c r="Z411" s="47"/>
      <c r="AA411" s="47"/>
      <c r="AB411" s="47"/>
      <c r="AC411" s="47"/>
      <c r="AD411" s="47"/>
    </row>
    <row r="412" spans="11:30" x14ac:dyDescent="0.25">
      <c r="K412" s="47"/>
      <c r="L412" s="47"/>
      <c r="M412" s="47"/>
      <c r="N412" s="47"/>
      <c r="O412" s="47"/>
      <c r="P412" s="47"/>
      <c r="Q412" s="47"/>
      <c r="R412" s="47"/>
      <c r="S412" s="47"/>
      <c r="T412" s="47"/>
      <c r="U412" s="47"/>
      <c r="V412" s="47"/>
      <c r="W412" s="47"/>
      <c r="X412" s="47"/>
      <c r="Y412" s="47"/>
      <c r="Z412" s="47"/>
      <c r="AA412" s="47"/>
      <c r="AB412" s="47"/>
      <c r="AC412" s="47"/>
      <c r="AD412"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499984740745262"/>
  </sheetPr>
  <dimension ref="A1:I28"/>
  <sheetViews>
    <sheetView showGridLines="0" zoomScale="130" zoomScaleNormal="130" workbookViewId="0">
      <selection sqref="A1:E28"/>
    </sheetView>
  </sheetViews>
  <sheetFormatPr baseColWidth="10" defaultRowHeight="15" x14ac:dyDescent="0.25"/>
  <cols>
    <col min="1" max="1" width="25.140625" customWidth="1"/>
    <col min="2" max="4" width="19.7109375" customWidth="1"/>
    <col min="5" max="5" width="15.85546875" customWidth="1"/>
    <col min="7" max="7" width="21.85546875" customWidth="1"/>
    <col min="8" max="8" width="17.140625" customWidth="1"/>
    <col min="9" max="9" width="17.28515625" customWidth="1"/>
    <col min="10" max="10" width="17" customWidth="1"/>
    <col min="11" max="11" width="13.7109375" customWidth="1"/>
    <col min="12" max="12" width="5.7109375" customWidth="1"/>
    <col min="13" max="13" width="21.85546875" customWidth="1"/>
    <col min="14" max="15" width="17.140625" customWidth="1"/>
    <col min="16" max="16" width="17" customWidth="1"/>
    <col min="17" max="17" width="15.7109375" customWidth="1"/>
    <col min="18" max="18" width="5.7109375" customWidth="1"/>
    <col min="19" max="19" width="21.85546875" customWidth="1"/>
    <col min="20" max="20" width="17.140625" customWidth="1"/>
    <col min="21" max="21" width="18" customWidth="1"/>
    <col min="22" max="22" width="17" customWidth="1"/>
    <col min="23" max="23" width="14.28515625" customWidth="1"/>
    <col min="24" max="24" width="5.7109375" customWidth="1"/>
    <col min="25" max="25" width="21.85546875" customWidth="1"/>
    <col min="26" max="26" width="17.140625" customWidth="1"/>
    <col min="27" max="27" width="18" customWidth="1"/>
    <col min="28" max="28" width="17" customWidth="1"/>
    <col min="29" max="29" width="13.42578125" customWidth="1"/>
    <col min="30" max="30" width="5.7109375" customWidth="1"/>
    <col min="31" max="31" width="21.85546875" customWidth="1"/>
    <col min="32" max="32" width="17" customWidth="1"/>
    <col min="33" max="33" width="17.7109375" customWidth="1"/>
    <col min="34" max="34" width="17" customWidth="1"/>
    <col min="35" max="35" width="17.140625" customWidth="1"/>
    <col min="36" max="36" width="5.7109375" customWidth="1"/>
    <col min="37" max="37" width="21.85546875" customWidth="1"/>
    <col min="38" max="38" width="17.140625" customWidth="1"/>
    <col min="39" max="39" width="18.42578125" customWidth="1"/>
    <col min="40" max="40" width="17" customWidth="1"/>
    <col min="41" max="41" width="16" customWidth="1"/>
    <col min="42" max="42" width="5.7109375" customWidth="1"/>
    <col min="43" max="43" width="21.85546875" customWidth="1"/>
    <col min="44" max="44" width="17.140625" customWidth="1"/>
    <col min="45" max="45" width="18" customWidth="1"/>
    <col min="46" max="46" width="17" customWidth="1"/>
    <col min="47" max="47" width="13.5703125" customWidth="1"/>
    <col min="48" max="48" width="5.7109375" customWidth="1"/>
    <col min="49" max="49" width="21.85546875" customWidth="1"/>
    <col min="50" max="50" width="17.140625" customWidth="1"/>
    <col min="51" max="51" width="17.7109375" customWidth="1"/>
    <col min="52" max="52" width="17" customWidth="1"/>
    <col min="53" max="53" width="14.85546875" customWidth="1"/>
    <col min="54" max="54" width="5.7109375" customWidth="1"/>
    <col min="55" max="55" width="21.85546875" customWidth="1"/>
    <col min="56" max="56" width="17.140625" customWidth="1"/>
    <col min="57" max="57" width="18" customWidth="1"/>
    <col min="58" max="58" width="17" customWidth="1"/>
    <col min="59" max="59" width="14.85546875" customWidth="1"/>
    <col min="60" max="60" width="5.7109375" customWidth="1"/>
    <col min="61" max="61" width="21.85546875" customWidth="1"/>
    <col min="62" max="62" width="17.140625" customWidth="1"/>
    <col min="63" max="64" width="17" customWidth="1"/>
    <col min="65" max="65" width="15.5703125" customWidth="1"/>
  </cols>
  <sheetData>
    <row r="1" spans="1:9" ht="18.75" x14ac:dyDescent="0.3">
      <c r="A1" s="140" t="s">
        <v>365</v>
      </c>
      <c r="B1" s="140"/>
      <c r="C1" s="140"/>
      <c r="D1" s="140"/>
      <c r="E1" s="140"/>
    </row>
    <row r="2" spans="1:9" ht="19.5" customHeight="1" x14ac:dyDescent="0.25">
      <c r="A2" s="137" t="s">
        <v>262</v>
      </c>
      <c r="B2" s="137"/>
      <c r="C2" s="137"/>
      <c r="D2" s="137"/>
      <c r="E2" s="137"/>
    </row>
    <row r="3" spans="1:9" x14ac:dyDescent="0.25">
      <c r="A3" s="141" t="s">
        <v>966</v>
      </c>
      <c r="B3" s="141"/>
      <c r="C3" s="141"/>
      <c r="D3" s="141"/>
      <c r="E3" s="141"/>
    </row>
    <row r="4" spans="1:9" x14ac:dyDescent="0.25">
      <c r="A4" s="138" t="s">
        <v>359</v>
      </c>
      <c r="B4" s="138"/>
      <c r="C4" s="138"/>
      <c r="D4" s="138"/>
      <c r="E4" s="138"/>
    </row>
    <row r="5" spans="1:9" ht="15.75" thickBot="1" x14ac:dyDescent="0.3">
      <c r="A5" s="139" t="s">
        <v>274</v>
      </c>
      <c r="B5" s="139"/>
      <c r="C5" s="139"/>
      <c r="D5" s="139"/>
      <c r="E5" s="139"/>
    </row>
    <row r="6" spans="1:9" ht="9" customHeight="1" thickTop="1" x14ac:dyDescent="0.25"/>
    <row r="7" spans="1:9" ht="31.5" x14ac:dyDescent="0.25">
      <c r="A7" s="11" t="s">
        <v>263</v>
      </c>
      <c r="B7" s="12" t="s">
        <v>353</v>
      </c>
      <c r="C7" s="12" t="s">
        <v>354</v>
      </c>
      <c r="D7" s="12" t="s">
        <v>355</v>
      </c>
      <c r="E7" s="12" t="s">
        <v>352</v>
      </c>
    </row>
    <row r="8" spans="1:9" ht="7.5" customHeight="1" x14ac:dyDescent="0.25">
      <c r="A8" s="13"/>
      <c r="B8" s="13"/>
      <c r="C8" s="13"/>
      <c r="D8" s="13"/>
      <c r="E8" s="13"/>
    </row>
    <row r="9" spans="1:9" ht="15.75" customHeight="1" thickBot="1" x14ac:dyDescent="0.3">
      <c r="A9" s="14" t="s">
        <v>261</v>
      </c>
      <c r="B9" s="15">
        <f>B13+B11</f>
        <v>855000000</v>
      </c>
      <c r="C9" s="15">
        <f t="shared" ref="C9:D9" si="0">C13+C11</f>
        <v>707882565</v>
      </c>
      <c r="D9" s="15">
        <f t="shared" si="0"/>
        <v>672844557.14999998</v>
      </c>
      <c r="E9" s="16">
        <f t="shared" ref="E9" si="1">D9/C9</f>
        <v>0.95050307836017967</v>
      </c>
    </row>
    <row r="10" spans="1:9" ht="7.5" customHeight="1" x14ac:dyDescent="0.25">
      <c r="A10" s="13"/>
      <c r="B10" s="13"/>
      <c r="C10" s="13"/>
      <c r="D10" s="13"/>
      <c r="E10" s="13"/>
    </row>
    <row r="11" spans="1:9" ht="15.75" customHeight="1" x14ac:dyDescent="0.25">
      <c r="A11" s="13" t="s">
        <v>275</v>
      </c>
      <c r="B11" s="18">
        <v>0</v>
      </c>
      <c r="C11" s="18">
        <v>0</v>
      </c>
      <c r="D11" s="18">
        <v>0</v>
      </c>
      <c r="E11" s="17" t="e">
        <f t="shared" ref="E11" si="2">D11/C11</f>
        <v>#DIV/0!</v>
      </c>
    </row>
    <row r="12" spans="1:9" ht="7.5" customHeight="1" x14ac:dyDescent="0.25">
      <c r="A12" s="13"/>
      <c r="B12" s="13"/>
      <c r="C12" s="13"/>
      <c r="D12" s="13"/>
      <c r="E12" s="13"/>
    </row>
    <row r="13" spans="1:9" ht="16.5" thickBot="1" x14ac:dyDescent="0.3">
      <c r="A13" s="14" t="s">
        <v>276</v>
      </c>
      <c r="B13" s="15">
        <f>SUM(B15:B24)</f>
        <v>855000000</v>
      </c>
      <c r="C13" s="15">
        <f>SUM(C15:C24)</f>
        <v>707882565</v>
      </c>
      <c r="D13" s="15">
        <f>SUM(D15:D24)</f>
        <v>672844557.14999998</v>
      </c>
      <c r="E13" s="16">
        <f t="shared" ref="E13" si="3">D13/C13</f>
        <v>0.95050307836017967</v>
      </c>
    </row>
    <row r="14" spans="1:9" ht="7.5" customHeight="1" x14ac:dyDescent="0.25">
      <c r="A14" s="13"/>
      <c r="B14" s="13"/>
      <c r="C14" s="13"/>
      <c r="D14" s="13"/>
      <c r="E14" s="17"/>
    </row>
    <row r="15" spans="1:9" ht="15.75" x14ac:dyDescent="0.25">
      <c r="A15" s="13" t="s">
        <v>264</v>
      </c>
      <c r="B15" s="90">
        <v>818377339</v>
      </c>
      <c r="C15" s="90">
        <v>678066627</v>
      </c>
      <c r="D15" s="90">
        <v>652797130.02999997</v>
      </c>
      <c r="E15" s="17">
        <f>D15/C15</f>
        <v>0.96273301772452513</v>
      </c>
      <c r="I15" s="24"/>
    </row>
    <row r="16" spans="1:9" ht="15.75" x14ac:dyDescent="0.25">
      <c r="A16" s="13" t="s">
        <v>265</v>
      </c>
      <c r="B16" s="47">
        <v>14919650</v>
      </c>
      <c r="C16" s="47">
        <v>11433795</v>
      </c>
      <c r="D16" s="47">
        <v>8881730.4100000001</v>
      </c>
      <c r="E16" s="17">
        <f t="shared" ref="E16:E24" si="4">D16/C16</f>
        <v>0.77679636638578886</v>
      </c>
      <c r="I16" s="24"/>
    </row>
    <row r="17" spans="1:9" ht="15.75" x14ac:dyDescent="0.25">
      <c r="A17" s="13" t="s">
        <v>273</v>
      </c>
      <c r="B17" s="47">
        <v>2325000</v>
      </c>
      <c r="C17" s="47">
        <v>1152500</v>
      </c>
      <c r="D17" s="47">
        <v>171675</v>
      </c>
      <c r="E17" s="17">
        <f t="shared" si="4"/>
        <v>0.14895878524945769</v>
      </c>
      <c r="I17" s="24"/>
    </row>
    <row r="18" spans="1:9" ht="15.75" x14ac:dyDescent="0.25">
      <c r="A18" s="13" t="s">
        <v>266</v>
      </c>
      <c r="B18" s="18">
        <v>0</v>
      </c>
      <c r="C18" s="18">
        <v>0</v>
      </c>
      <c r="D18" s="18">
        <v>0</v>
      </c>
      <c r="E18" s="17" t="e">
        <f t="shared" si="4"/>
        <v>#DIV/0!</v>
      </c>
      <c r="I18" s="24"/>
    </row>
    <row r="19" spans="1:9" ht="15.75" x14ac:dyDescent="0.25">
      <c r="A19" s="13" t="s">
        <v>267</v>
      </c>
      <c r="B19" s="18">
        <v>0</v>
      </c>
      <c r="C19" s="18">
        <v>0</v>
      </c>
      <c r="D19" s="18">
        <v>0</v>
      </c>
      <c r="E19" s="17" t="e">
        <f t="shared" si="4"/>
        <v>#DIV/0!</v>
      </c>
      <c r="I19" s="24"/>
    </row>
    <row r="20" spans="1:9" ht="15.75" x14ac:dyDescent="0.25">
      <c r="A20" s="13" t="s">
        <v>268</v>
      </c>
      <c r="B20" s="47">
        <v>3250000</v>
      </c>
      <c r="C20" s="47">
        <v>3250000</v>
      </c>
      <c r="D20" s="47">
        <v>2266162.4500000002</v>
      </c>
      <c r="E20" s="17">
        <f t="shared" si="4"/>
        <v>0.69728075384615396</v>
      </c>
      <c r="I20" s="24"/>
    </row>
    <row r="21" spans="1:9" ht="15.75" x14ac:dyDescent="0.25">
      <c r="A21" s="13" t="s">
        <v>272</v>
      </c>
      <c r="B21" s="47">
        <v>16128011</v>
      </c>
      <c r="C21" s="47">
        <v>13979643</v>
      </c>
      <c r="D21" s="47">
        <v>8727859.2599999998</v>
      </c>
      <c r="E21" s="17">
        <f t="shared" si="4"/>
        <v>0.62432633365530144</v>
      </c>
      <c r="I21" s="24"/>
    </row>
    <row r="22" spans="1:9" ht="15.75" x14ac:dyDescent="0.25">
      <c r="A22" s="13" t="s">
        <v>269</v>
      </c>
      <c r="B22" s="18">
        <v>0</v>
      </c>
      <c r="C22" s="18">
        <v>0</v>
      </c>
      <c r="D22" s="18">
        <v>0</v>
      </c>
      <c r="E22" s="17" t="e">
        <f t="shared" si="4"/>
        <v>#DIV/0!</v>
      </c>
      <c r="I22" s="24"/>
    </row>
    <row r="23" spans="1:9" ht="15.75" x14ac:dyDescent="0.25">
      <c r="A23" s="13" t="s">
        <v>270</v>
      </c>
      <c r="B23" s="18">
        <v>0</v>
      </c>
      <c r="C23" s="18">
        <v>0</v>
      </c>
      <c r="D23" s="18">
        <v>0</v>
      </c>
      <c r="E23" s="17" t="e">
        <f t="shared" si="4"/>
        <v>#DIV/0!</v>
      </c>
      <c r="I23" s="24"/>
    </row>
    <row r="24" spans="1:9" ht="16.5" thickBot="1" x14ac:dyDescent="0.3">
      <c r="A24" s="19" t="s">
        <v>271</v>
      </c>
      <c r="B24" s="20">
        <v>0</v>
      </c>
      <c r="C24" s="20">
        <v>0</v>
      </c>
      <c r="D24" s="20">
        <v>0</v>
      </c>
      <c r="E24" s="21" t="e">
        <f t="shared" si="4"/>
        <v>#DIV/0!</v>
      </c>
      <c r="I24" s="24"/>
    </row>
    <row r="25" spans="1:9" x14ac:dyDescent="0.25">
      <c r="A25" s="35" t="s">
        <v>294</v>
      </c>
      <c r="B25" s="22"/>
      <c r="I25" s="24"/>
    </row>
    <row r="26" spans="1:9" x14ac:dyDescent="0.25">
      <c r="A26" s="39" t="s">
        <v>360</v>
      </c>
    </row>
    <row r="27" spans="1:9" x14ac:dyDescent="0.25">
      <c r="A27" s="39" t="s">
        <v>361</v>
      </c>
    </row>
    <row r="28" spans="1:9" ht="27.75" customHeight="1" x14ac:dyDescent="0.25">
      <c r="A28" s="136" t="s">
        <v>293</v>
      </c>
      <c r="B28" s="136"/>
      <c r="C28" s="136"/>
      <c r="D28" s="136"/>
      <c r="E28" s="136"/>
    </row>
  </sheetData>
  <mergeCells count="6">
    <mergeCell ref="A28:E28"/>
    <mergeCell ref="A1:E1"/>
    <mergeCell ref="A2:E2"/>
    <mergeCell ref="A3:E3"/>
    <mergeCell ref="A4:E4"/>
    <mergeCell ref="A5:E5"/>
  </mergeCells>
  <dataValidations count="1">
    <dataValidation type="custom" allowBlank="1" showInputMessage="1" showErrorMessage="1" sqref="E9:E24 B9:D9 B13:D13" xr:uid="{00000000-0002-0000-0C00-000000000000}">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6"/>
  <sheetViews>
    <sheetView showGridLines="0" workbookViewId="0">
      <selection activeCell="L9" sqref="L9"/>
    </sheetView>
  </sheetViews>
  <sheetFormatPr baseColWidth="10" defaultRowHeight="15" x14ac:dyDescent="0.25"/>
  <cols>
    <col min="1" max="1" width="12.42578125" customWidth="1"/>
    <col min="5" max="5" width="24.140625" customWidth="1"/>
    <col min="13" max="13" width="24.140625" customWidth="1"/>
  </cols>
  <sheetData>
    <row r="1" spans="1:15" s="120" customFormat="1" ht="18.75" x14ac:dyDescent="0.3">
      <c r="A1" s="156" t="s">
        <v>1027</v>
      </c>
      <c r="B1" s="156"/>
      <c r="C1" s="156"/>
      <c r="D1" s="156"/>
      <c r="E1" s="156"/>
      <c r="F1" s="156"/>
      <c r="G1" s="156"/>
      <c r="I1" s="157" t="s">
        <v>1028</v>
      </c>
      <c r="J1" s="157"/>
      <c r="K1" s="157"/>
      <c r="L1" s="157"/>
      <c r="M1" s="157"/>
      <c r="N1" s="157"/>
      <c r="O1" s="157"/>
    </row>
    <row r="2" spans="1:15" x14ac:dyDescent="0.25">
      <c r="A2" s="131" t="s">
        <v>994</v>
      </c>
      <c r="B2" s="131"/>
      <c r="C2" s="131"/>
      <c r="D2" s="131"/>
      <c r="E2" s="131"/>
      <c r="F2" s="131"/>
      <c r="G2" s="131"/>
      <c r="I2" s="131" t="s">
        <v>994</v>
      </c>
      <c r="J2" s="131"/>
      <c r="K2" s="131"/>
      <c r="L2" s="131"/>
      <c r="M2" s="131"/>
      <c r="N2" s="131"/>
      <c r="O2" s="131"/>
    </row>
    <row r="3" spans="1:15" x14ac:dyDescent="0.25">
      <c r="A3" s="132" t="s">
        <v>966</v>
      </c>
      <c r="B3" s="132"/>
      <c r="C3" s="132"/>
      <c r="D3" s="132"/>
      <c r="E3" s="132"/>
      <c r="F3" s="132"/>
      <c r="G3" s="132"/>
      <c r="I3" s="132" t="s">
        <v>966</v>
      </c>
      <c r="J3" s="132"/>
      <c r="K3" s="132"/>
      <c r="L3" s="132"/>
      <c r="M3" s="132"/>
      <c r="N3" s="132"/>
      <c r="O3" s="132"/>
    </row>
    <row r="4" spans="1:15" x14ac:dyDescent="0.25">
      <c r="A4" s="133" t="s">
        <v>995</v>
      </c>
      <c r="B4" s="133"/>
      <c r="C4" s="133"/>
      <c r="D4" s="133"/>
      <c r="E4" s="133"/>
      <c r="F4" s="133"/>
      <c r="G4" s="133"/>
      <c r="I4" s="133" t="s">
        <v>995</v>
      </c>
      <c r="J4" s="133"/>
      <c r="K4" s="133"/>
      <c r="L4" s="133"/>
      <c r="M4" s="133"/>
      <c r="N4" s="133"/>
      <c r="O4" s="133"/>
    </row>
    <row r="5" spans="1:15" ht="15.75" thickBot="1" x14ac:dyDescent="0.3">
      <c r="A5" s="145" t="s">
        <v>359</v>
      </c>
      <c r="B5" s="145"/>
      <c r="C5" s="145"/>
      <c r="D5" s="145"/>
      <c r="E5" s="145"/>
      <c r="F5" s="145"/>
      <c r="G5" s="145"/>
      <c r="I5" s="145" t="s">
        <v>359</v>
      </c>
      <c r="J5" s="145"/>
      <c r="K5" s="145"/>
      <c r="L5" s="145"/>
      <c r="M5" s="145"/>
      <c r="N5" s="145"/>
      <c r="O5" s="145"/>
    </row>
    <row r="6" spans="1:15" ht="30" thickBot="1" x14ac:dyDescent="0.3">
      <c r="A6" s="103" t="s">
        <v>996</v>
      </c>
      <c r="B6" s="104" t="s">
        <v>997</v>
      </c>
      <c r="C6" s="104" t="s">
        <v>998</v>
      </c>
      <c r="D6" s="104" t="s">
        <v>999</v>
      </c>
      <c r="E6" s="104" t="s">
        <v>1000</v>
      </c>
      <c r="F6" s="104" t="s">
        <v>1001</v>
      </c>
      <c r="G6" s="104" t="s">
        <v>1002</v>
      </c>
      <c r="I6" s="103" t="s">
        <v>996</v>
      </c>
      <c r="J6" s="104" t="s">
        <v>997</v>
      </c>
      <c r="K6" s="104" t="s">
        <v>998</v>
      </c>
      <c r="L6" s="104" t="s">
        <v>999</v>
      </c>
      <c r="M6" s="104" t="s">
        <v>1000</v>
      </c>
      <c r="N6" s="104" t="s">
        <v>1001</v>
      </c>
      <c r="O6" s="104" t="s">
        <v>1002</v>
      </c>
    </row>
    <row r="7" spans="1:15" ht="67.5" customHeight="1" thickBot="1" x14ac:dyDescent="0.3">
      <c r="A7" s="117" t="s">
        <v>265</v>
      </c>
      <c r="B7" s="118">
        <v>0.2082178851380562</v>
      </c>
      <c r="C7" s="118">
        <v>0.77679636638578886</v>
      </c>
      <c r="D7" s="119" t="s">
        <v>1016</v>
      </c>
      <c r="E7" s="147" t="s">
        <v>1015</v>
      </c>
      <c r="F7" s="150" t="s">
        <v>1012</v>
      </c>
      <c r="G7" s="153" t="s">
        <v>1013</v>
      </c>
      <c r="I7" s="117" t="s">
        <v>265</v>
      </c>
      <c r="J7" s="118">
        <v>0.2082178851380562</v>
      </c>
      <c r="K7" s="118">
        <v>0.77679636638578886</v>
      </c>
      <c r="L7" s="119" t="s">
        <v>1016</v>
      </c>
      <c r="M7" s="147" t="s">
        <v>1031</v>
      </c>
      <c r="N7" s="150" t="s">
        <v>1012</v>
      </c>
      <c r="O7" s="147" t="s">
        <v>1013</v>
      </c>
    </row>
    <row r="8" spans="1:15" ht="67.5" customHeight="1" thickBot="1" x14ac:dyDescent="0.3">
      <c r="A8" s="117" t="s">
        <v>273</v>
      </c>
      <c r="B8" s="118">
        <v>6.9537634408602153E-2</v>
      </c>
      <c r="C8" s="118">
        <v>0.14895878524945769</v>
      </c>
      <c r="D8" s="119" t="s">
        <v>1016</v>
      </c>
      <c r="E8" s="148"/>
      <c r="F8" s="151"/>
      <c r="G8" s="154"/>
      <c r="I8" s="117" t="s">
        <v>273</v>
      </c>
      <c r="J8" s="118">
        <v>6.9537634408602153E-2</v>
      </c>
      <c r="K8" s="118">
        <v>0.14895878524945769</v>
      </c>
      <c r="L8" s="119" t="s">
        <v>1016</v>
      </c>
      <c r="M8" s="148"/>
      <c r="N8" s="151"/>
      <c r="O8" s="148"/>
    </row>
    <row r="9" spans="1:15" ht="67.5" customHeight="1" thickBot="1" x14ac:dyDescent="0.3">
      <c r="A9" s="111" t="s">
        <v>268</v>
      </c>
      <c r="B9" s="113">
        <v>0.69728075384615384</v>
      </c>
      <c r="C9" s="113">
        <v>0.69728075384615396</v>
      </c>
      <c r="D9" s="114" t="s">
        <v>1017</v>
      </c>
      <c r="E9" s="148"/>
      <c r="F9" s="151"/>
      <c r="G9" s="154"/>
      <c r="I9" s="111" t="s">
        <v>268</v>
      </c>
      <c r="J9" s="113">
        <v>0.69728075384615384</v>
      </c>
      <c r="K9" s="113">
        <v>0.69728075384615396</v>
      </c>
      <c r="L9" s="114" t="s">
        <v>1017</v>
      </c>
      <c r="M9" s="148"/>
      <c r="N9" s="151"/>
      <c r="O9" s="148"/>
    </row>
    <row r="10" spans="1:15" ht="67.5" customHeight="1" thickBot="1" x14ac:dyDescent="0.3">
      <c r="A10" s="111" t="s">
        <v>1014</v>
      </c>
      <c r="B10" s="113">
        <v>0.32097908185469132</v>
      </c>
      <c r="C10" s="113">
        <v>0.62432633365530144</v>
      </c>
      <c r="D10" s="114" t="s">
        <v>1016</v>
      </c>
      <c r="E10" s="149"/>
      <c r="F10" s="152"/>
      <c r="G10" s="155"/>
      <c r="I10" s="111" t="s">
        <v>1014</v>
      </c>
      <c r="J10" s="113">
        <v>0.32097908185469132</v>
      </c>
      <c r="K10" s="113">
        <v>0.62432633365530144</v>
      </c>
      <c r="L10" s="114" t="s">
        <v>1016</v>
      </c>
      <c r="M10" s="149"/>
      <c r="N10" s="152"/>
      <c r="O10" s="149"/>
    </row>
    <row r="11" spans="1:15" x14ac:dyDescent="0.25">
      <c r="A11" s="112" t="s">
        <v>1018</v>
      </c>
      <c r="D11" s="115"/>
      <c r="I11" s="112" t="s">
        <v>1018</v>
      </c>
      <c r="L11" s="115"/>
    </row>
    <row r="13" spans="1:15" ht="15" customHeight="1" x14ac:dyDescent="0.25">
      <c r="A13" s="146" t="s">
        <v>1003</v>
      </c>
      <c r="B13" s="146"/>
      <c r="C13" s="146"/>
      <c r="D13" s="146"/>
      <c r="E13" s="146"/>
      <c r="F13" s="146"/>
      <c r="G13" s="146"/>
      <c r="I13" s="146" t="s">
        <v>1003</v>
      </c>
      <c r="J13" s="146"/>
      <c r="K13" s="146"/>
      <c r="L13" s="146"/>
      <c r="M13" s="146"/>
      <c r="N13" s="146"/>
      <c r="O13" s="146"/>
    </row>
    <row r="14" spans="1:15" ht="15" customHeight="1" x14ac:dyDescent="0.25">
      <c r="A14" s="146" t="s">
        <v>1004</v>
      </c>
      <c r="B14" s="146"/>
      <c r="C14" s="146"/>
      <c r="D14" s="146"/>
      <c r="E14" s="146"/>
      <c r="F14" s="146"/>
      <c r="G14" s="146"/>
      <c r="I14" s="146" t="s">
        <v>1004</v>
      </c>
      <c r="J14" s="146"/>
      <c r="K14" s="146"/>
      <c r="L14" s="146"/>
      <c r="M14" s="146"/>
      <c r="N14" s="146"/>
      <c r="O14" s="146"/>
    </row>
    <row r="15" spans="1:15" ht="15" customHeight="1" x14ac:dyDescent="0.25">
      <c r="A15" s="146" t="s">
        <v>1005</v>
      </c>
      <c r="B15" s="146"/>
      <c r="C15" s="146"/>
      <c r="D15" s="146"/>
      <c r="E15" s="146"/>
      <c r="F15" s="146"/>
      <c r="G15" s="146"/>
      <c r="I15" s="146" t="s">
        <v>1005</v>
      </c>
      <c r="J15" s="146"/>
      <c r="K15" s="146"/>
      <c r="L15" s="146"/>
      <c r="M15" s="146"/>
      <c r="N15" s="146"/>
      <c r="O15" s="146"/>
    </row>
    <row r="16" spans="1:15" x14ac:dyDescent="0.25">
      <c r="A16" s="146" t="s">
        <v>1006</v>
      </c>
      <c r="B16" s="146"/>
      <c r="C16" s="146"/>
      <c r="D16" s="146"/>
      <c r="E16" s="146"/>
      <c r="F16" s="146"/>
      <c r="G16" s="146"/>
      <c r="I16" s="146" t="s">
        <v>1006</v>
      </c>
      <c r="J16" s="146"/>
      <c r="K16" s="146"/>
      <c r="L16" s="146"/>
      <c r="M16" s="146"/>
      <c r="N16" s="146"/>
      <c r="O16" s="146"/>
    </row>
  </sheetData>
  <mergeCells count="24">
    <mergeCell ref="I14:O14"/>
    <mergeCell ref="I15:O15"/>
    <mergeCell ref="I16:O16"/>
    <mergeCell ref="I5:O5"/>
    <mergeCell ref="M7:M10"/>
    <mergeCell ref="N7:N10"/>
    <mergeCell ref="O7:O10"/>
    <mergeCell ref="I13:O13"/>
    <mergeCell ref="A1:G1"/>
    <mergeCell ref="I1:O1"/>
    <mergeCell ref="I2:O2"/>
    <mergeCell ref="I3:O3"/>
    <mergeCell ref="I4:O4"/>
    <mergeCell ref="A13:G13"/>
    <mergeCell ref="A14:G14"/>
    <mergeCell ref="A15:G15"/>
    <mergeCell ref="A16:G16"/>
    <mergeCell ref="A2:G2"/>
    <mergeCell ref="A3:G3"/>
    <mergeCell ref="A4:G4"/>
    <mergeCell ref="A5:G5"/>
    <mergeCell ref="E7:E10"/>
    <mergeCell ref="F7:F10"/>
    <mergeCell ref="G7:G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410"/>
  <sheetViews>
    <sheetView topLeftCell="E1" workbookViewId="0">
      <selection activeCell="Q33" sqref="Q33"/>
    </sheetView>
  </sheetViews>
  <sheetFormatPr baseColWidth="10" defaultColWidth="11.42578125" defaultRowHeight="15" x14ac:dyDescent="0.25"/>
  <cols>
    <col min="1" max="1" width="10.42578125" style="43" hidden="1" customWidth="1"/>
    <col min="2" max="2" width="8.42578125" style="43" hidden="1" customWidth="1"/>
    <col min="3" max="3" width="13.28515625" style="43" hidden="1" customWidth="1"/>
    <col min="4" max="4" width="22.42578125" style="43" bestFit="1" customWidth="1"/>
    <col min="5" max="5" width="29.85546875" style="43" bestFit="1" customWidth="1"/>
    <col min="6" max="6" width="7.42578125" style="43" hidden="1" customWidth="1"/>
    <col min="7" max="7" width="10.5703125" style="43" hidden="1" customWidth="1"/>
    <col min="8" max="8" width="11.140625" style="43" hidden="1" customWidth="1"/>
    <col min="9" max="9" width="23.85546875" style="43" hidden="1" customWidth="1"/>
    <col min="10" max="10" width="54.42578125" style="43" hidden="1" customWidth="1"/>
    <col min="11" max="11" width="18.42578125" style="43" bestFit="1" customWidth="1"/>
    <col min="12" max="12" width="18.28515625" style="43" bestFit="1" customWidth="1"/>
    <col min="13" max="13" width="16.42578125" style="43" hidden="1" customWidth="1"/>
    <col min="14" max="14" width="13.7109375" style="43" hidden="1" customWidth="1"/>
    <col min="15" max="15" width="14.42578125" style="43" hidden="1" customWidth="1"/>
    <col min="16" max="16" width="17" style="43" hidden="1" customWidth="1"/>
    <col min="17" max="17" width="16.42578125" style="43" bestFit="1" customWidth="1"/>
    <col min="18" max="18" width="16.42578125" style="43" hidden="1" customWidth="1"/>
    <col min="19" max="19" width="8.5703125" style="43" hidden="1" customWidth="1"/>
    <col min="20" max="21" width="16.42578125" style="43" hidden="1" customWidth="1"/>
    <col min="22" max="22" width="15.28515625" style="43" hidden="1" customWidth="1"/>
    <col min="23" max="23" width="17.140625" style="43" hidden="1" customWidth="1"/>
    <col min="24" max="24" width="15.7109375" style="43" hidden="1" customWidth="1"/>
    <col min="25" max="25" width="15.28515625" style="43" hidden="1" customWidth="1"/>
    <col min="26" max="26" width="8.42578125" style="43" hidden="1" customWidth="1"/>
    <col min="27" max="28" width="0" style="43" hidden="1" customWidth="1"/>
    <col min="29" max="29" width="21.42578125" style="43" hidden="1" customWidth="1"/>
    <col min="30" max="30" width="23.7109375" style="43" hidden="1" customWidth="1"/>
    <col min="31" max="31" width="6.140625" style="43" hidden="1" customWidth="1"/>
    <col min="32" max="32" width="7.28515625" style="43" hidden="1" customWidth="1"/>
    <col min="33" max="33" width="10" style="43" hidden="1" customWidth="1"/>
    <col min="34" max="34" width="10.140625" style="43" hidden="1" customWidth="1"/>
    <col min="35" max="35" width="10.5703125" style="43" hidden="1" customWidth="1"/>
    <col min="36" max="36" width="17.5703125" style="43" hidden="1" customWidth="1"/>
    <col min="37" max="37" width="7.140625" style="43" hidden="1" customWidth="1"/>
    <col min="38" max="38" width="8" style="43" hidden="1" customWidth="1"/>
    <col min="39" max="39" width="50.28515625" style="43" hidden="1" customWidth="1"/>
    <col min="40" max="40" width="49.5703125" style="43" hidden="1" customWidth="1"/>
    <col min="41" max="41" width="53.85546875" style="43" hidden="1" customWidth="1"/>
    <col min="42" max="42" width="55" style="43" hidden="1" customWidth="1"/>
    <col min="43" max="43" width="12.42578125" style="43" hidden="1" customWidth="1"/>
    <col min="44" max="44" width="31.140625" style="43" hidden="1" customWidth="1"/>
    <col min="45" max="45" width="11.42578125" style="100"/>
    <col min="46" max="16384" width="11.42578125" style="43"/>
  </cols>
  <sheetData>
    <row r="1" spans="1:45" ht="45" x14ac:dyDescent="0.25">
      <c r="A1" s="45" t="s">
        <v>302</v>
      </c>
      <c r="B1" s="45" t="s">
        <v>303</v>
      </c>
      <c r="C1" s="50" t="s">
        <v>304</v>
      </c>
      <c r="D1" s="45" t="s">
        <v>305</v>
      </c>
      <c r="E1" s="50" t="s">
        <v>340</v>
      </c>
      <c r="F1" s="45" t="s">
        <v>306</v>
      </c>
      <c r="G1" s="46" t="s">
        <v>307</v>
      </c>
      <c r="H1" s="46" t="s">
        <v>308</v>
      </c>
      <c r="I1" s="45" t="s">
        <v>309</v>
      </c>
      <c r="J1" s="45" t="s">
        <v>310</v>
      </c>
      <c r="K1" s="50" t="s">
        <v>311</v>
      </c>
      <c r="L1" s="50" t="s">
        <v>312</v>
      </c>
      <c r="M1" s="45" t="s">
        <v>313</v>
      </c>
      <c r="N1" s="45" t="s">
        <v>314</v>
      </c>
      <c r="O1" s="45" t="s">
        <v>315</v>
      </c>
      <c r="P1" s="45" t="s">
        <v>316</v>
      </c>
      <c r="Q1" s="50" t="s">
        <v>317</v>
      </c>
      <c r="R1" s="45" t="s">
        <v>318</v>
      </c>
      <c r="S1" s="46" t="s">
        <v>319</v>
      </c>
      <c r="T1" s="45" t="s">
        <v>320</v>
      </c>
      <c r="U1" s="45" t="s">
        <v>321</v>
      </c>
      <c r="V1" s="45" t="s">
        <v>322</v>
      </c>
      <c r="W1" s="45" t="s">
        <v>323</v>
      </c>
      <c r="X1" s="45" t="s">
        <v>324</v>
      </c>
      <c r="Y1" s="45" t="s">
        <v>325</v>
      </c>
      <c r="Z1" s="45" t="s">
        <v>326</v>
      </c>
      <c r="AA1" s="46" t="s">
        <v>327</v>
      </c>
      <c r="AB1" s="46" t="s">
        <v>328</v>
      </c>
      <c r="AC1" s="45" t="s">
        <v>329</v>
      </c>
      <c r="AD1" s="45" t="s">
        <v>330</v>
      </c>
      <c r="AE1" s="45" t="s">
        <v>331</v>
      </c>
      <c r="AF1" s="45" t="s">
        <v>263</v>
      </c>
      <c r="AG1" s="45" t="s">
        <v>332</v>
      </c>
      <c r="AH1" s="45" t="s">
        <v>333</v>
      </c>
      <c r="AI1" s="46" t="s">
        <v>334</v>
      </c>
      <c r="AJ1" s="45" t="s">
        <v>335</v>
      </c>
      <c r="AK1" s="45" t="s">
        <v>336</v>
      </c>
      <c r="AL1" s="45" t="s">
        <v>337</v>
      </c>
      <c r="AM1" s="45" t="s">
        <v>338</v>
      </c>
      <c r="AN1" s="45" t="s">
        <v>339</v>
      </c>
      <c r="AO1" s="50" t="s">
        <v>341</v>
      </c>
      <c r="AP1" s="50" t="s">
        <v>342</v>
      </c>
      <c r="AQ1" s="50" t="s">
        <v>343</v>
      </c>
      <c r="AR1" s="50" t="s">
        <v>344</v>
      </c>
      <c r="AS1" s="97" t="s">
        <v>352</v>
      </c>
    </row>
    <row r="2" spans="1:45" s="85" customFormat="1" x14ac:dyDescent="0.25">
      <c r="A2" s="83"/>
      <c r="B2" s="83"/>
      <c r="C2" s="83"/>
      <c r="D2" s="83"/>
      <c r="E2" s="43" t="s">
        <v>381</v>
      </c>
      <c r="F2" s="83"/>
      <c r="G2" s="84"/>
      <c r="H2" s="84"/>
      <c r="I2" s="83"/>
      <c r="J2" s="83"/>
      <c r="K2" s="90">
        <f>SUM(K3:K15)</f>
        <v>818377339</v>
      </c>
      <c r="L2" s="90">
        <f t="shared" ref="L2:Q2" si="0">SUM(L3:L15)</f>
        <v>678066627</v>
      </c>
      <c r="M2" s="90">
        <f t="shared" si="0"/>
        <v>678066624.94000006</v>
      </c>
      <c r="N2" s="90">
        <f t="shared" si="0"/>
        <v>0</v>
      </c>
      <c r="O2" s="90">
        <f t="shared" si="0"/>
        <v>0</v>
      </c>
      <c r="P2" s="90">
        <f t="shared" si="0"/>
        <v>0</v>
      </c>
      <c r="Q2" s="90">
        <f t="shared" si="0"/>
        <v>652797130.02999997</v>
      </c>
      <c r="R2" s="83"/>
      <c r="S2" s="84"/>
      <c r="T2" s="83"/>
      <c r="U2" s="83"/>
      <c r="V2" s="83"/>
      <c r="W2" s="83"/>
      <c r="X2" s="83"/>
      <c r="Y2" s="83"/>
      <c r="Z2" s="83"/>
      <c r="AA2" s="84"/>
      <c r="AB2" s="84"/>
      <c r="AC2" s="83"/>
      <c r="AD2" s="83"/>
      <c r="AE2" s="83"/>
      <c r="AF2" s="83"/>
      <c r="AG2" s="83"/>
      <c r="AH2" s="83"/>
      <c r="AI2" s="84"/>
      <c r="AJ2" s="83"/>
      <c r="AK2" s="83"/>
      <c r="AL2" s="83"/>
      <c r="AM2" s="83"/>
      <c r="AN2" s="83"/>
      <c r="AO2" s="83"/>
      <c r="AP2" s="83"/>
      <c r="AQ2" s="83"/>
      <c r="AR2" s="83"/>
      <c r="AS2" s="99">
        <f>+Q2/L2</f>
        <v>0.96273301772452513</v>
      </c>
    </row>
    <row r="3" spans="1:45" hidden="1" x14ac:dyDescent="0.25">
      <c r="A3" s="43" t="s">
        <v>369</v>
      </c>
      <c r="B3" s="43" t="s">
        <v>370</v>
      </c>
      <c r="C3" s="43" t="s">
        <v>866</v>
      </c>
      <c r="D3" s="43" t="s">
        <v>372</v>
      </c>
      <c r="E3" s="43" t="s">
        <v>381</v>
      </c>
      <c r="F3" s="43" t="s">
        <v>373</v>
      </c>
      <c r="G3" s="43" t="s">
        <v>374</v>
      </c>
      <c r="H3" s="43" t="s">
        <v>375</v>
      </c>
      <c r="I3" s="43" t="s">
        <v>376</v>
      </c>
      <c r="J3" s="43" t="s">
        <v>377</v>
      </c>
      <c r="K3" s="47">
        <v>284008000</v>
      </c>
      <c r="L3" s="47">
        <v>224507700</v>
      </c>
      <c r="M3" s="47">
        <v>224507700</v>
      </c>
      <c r="N3" s="47">
        <v>0</v>
      </c>
      <c r="O3" s="47">
        <v>0</v>
      </c>
      <c r="P3" s="47">
        <v>0</v>
      </c>
      <c r="Q3" s="47">
        <v>220999328.34</v>
      </c>
      <c r="R3" s="47">
        <v>220999328.34</v>
      </c>
      <c r="S3" s="47">
        <v>0</v>
      </c>
      <c r="T3" s="47">
        <v>220999328.34</v>
      </c>
      <c r="U3" s="47">
        <v>220999328.34</v>
      </c>
      <c r="V3" s="47">
        <v>3508371.66</v>
      </c>
      <c r="W3" s="47">
        <v>3508371.66</v>
      </c>
      <c r="X3" s="47">
        <v>3508371.66</v>
      </c>
      <c r="Y3" s="47">
        <v>3508371.66</v>
      </c>
      <c r="Z3" s="47">
        <v>0</v>
      </c>
      <c r="AA3" s="47">
        <v>0</v>
      </c>
      <c r="AB3" s="47">
        <v>0</v>
      </c>
      <c r="AC3" s="47">
        <v>-59500300</v>
      </c>
      <c r="AD3" s="47">
        <v>0</v>
      </c>
      <c r="AE3" s="43" t="s">
        <v>242</v>
      </c>
      <c r="AF3" s="43" t="s">
        <v>378</v>
      </c>
      <c r="AG3" s="43" t="s">
        <v>373</v>
      </c>
      <c r="AH3" s="43" t="s">
        <v>379</v>
      </c>
      <c r="AI3" s="43" t="s">
        <v>380</v>
      </c>
      <c r="AJ3" s="43" t="s">
        <v>380</v>
      </c>
      <c r="AK3" s="43" t="s">
        <v>380</v>
      </c>
      <c r="AL3" s="43" t="s">
        <v>378</v>
      </c>
      <c r="AM3" s="43" t="s">
        <v>380</v>
      </c>
      <c r="AN3" s="43" t="s">
        <v>380</v>
      </c>
      <c r="AO3" s="43" t="s">
        <v>382</v>
      </c>
      <c r="AP3" s="43" t="s">
        <v>377</v>
      </c>
      <c r="AQ3" s="43" t="s">
        <v>383</v>
      </c>
      <c r="AR3" s="43" t="s">
        <v>384</v>
      </c>
      <c r="AS3" s="99">
        <f t="shared" ref="AS3:AS37" si="1">+Q3/L3</f>
        <v>0.98437304528976066</v>
      </c>
    </row>
    <row r="4" spans="1:45" hidden="1" x14ac:dyDescent="0.25">
      <c r="A4" s="43" t="s">
        <v>369</v>
      </c>
      <c r="B4" s="43" t="s">
        <v>370</v>
      </c>
      <c r="C4" s="43" t="s">
        <v>866</v>
      </c>
      <c r="D4" s="43" t="s">
        <v>397</v>
      </c>
      <c r="E4" s="43" t="s">
        <v>381</v>
      </c>
      <c r="F4" s="43" t="s">
        <v>373</v>
      </c>
      <c r="G4" s="43" t="s">
        <v>374</v>
      </c>
      <c r="H4" s="43" t="s">
        <v>375</v>
      </c>
      <c r="I4" s="43" t="s">
        <v>398</v>
      </c>
      <c r="J4" s="43" t="s">
        <v>399</v>
      </c>
      <c r="K4" s="47">
        <v>107831324</v>
      </c>
      <c r="L4" s="47">
        <v>91831324</v>
      </c>
      <c r="M4" s="47">
        <v>91831324</v>
      </c>
      <c r="N4" s="47">
        <v>0</v>
      </c>
      <c r="O4" s="47">
        <v>0</v>
      </c>
      <c r="P4" s="47">
        <v>0</v>
      </c>
      <c r="Q4" s="47">
        <v>84407396.489999995</v>
      </c>
      <c r="R4" s="47">
        <v>84407396.489999995</v>
      </c>
      <c r="S4" s="47">
        <v>0</v>
      </c>
      <c r="T4" s="47">
        <v>84407396.489999995</v>
      </c>
      <c r="U4" s="47">
        <v>84407396.489999995</v>
      </c>
      <c r="V4" s="47">
        <v>7423927.5099999998</v>
      </c>
      <c r="W4" s="47">
        <v>7423927.5099999998</v>
      </c>
      <c r="X4" s="47">
        <v>7423927.5099999998</v>
      </c>
      <c r="Y4" s="47">
        <v>7423927.5099999998</v>
      </c>
      <c r="Z4" s="47">
        <v>0</v>
      </c>
      <c r="AA4" s="47">
        <v>0</v>
      </c>
      <c r="AB4" s="47">
        <v>0</v>
      </c>
      <c r="AC4" s="47">
        <v>-16000000</v>
      </c>
      <c r="AD4" s="47">
        <v>0</v>
      </c>
      <c r="AE4" s="43" t="s">
        <v>242</v>
      </c>
      <c r="AF4" s="43" t="s">
        <v>378</v>
      </c>
      <c r="AG4" s="43" t="s">
        <v>400</v>
      </c>
      <c r="AH4" s="43" t="s">
        <v>401</v>
      </c>
      <c r="AI4" s="43" t="s">
        <v>380</v>
      </c>
      <c r="AJ4" s="43" t="s">
        <v>380</v>
      </c>
      <c r="AK4" s="43" t="s">
        <v>380</v>
      </c>
      <c r="AL4" s="43" t="s">
        <v>378</v>
      </c>
      <c r="AM4" s="43" t="s">
        <v>380</v>
      </c>
      <c r="AN4" s="43" t="s">
        <v>380</v>
      </c>
      <c r="AO4" s="43" t="s">
        <v>402</v>
      </c>
      <c r="AP4" s="43" t="s">
        <v>399</v>
      </c>
      <c r="AQ4" s="43" t="s">
        <v>383</v>
      </c>
      <c r="AR4" s="43" t="s">
        <v>384</v>
      </c>
      <c r="AS4" s="99">
        <f t="shared" si="1"/>
        <v>0.91915691523733223</v>
      </c>
    </row>
    <row r="5" spans="1:45" hidden="1" x14ac:dyDescent="0.25">
      <c r="A5" s="43" t="s">
        <v>369</v>
      </c>
      <c r="B5" s="43" t="s">
        <v>370</v>
      </c>
      <c r="C5" s="43" t="s">
        <v>866</v>
      </c>
      <c r="D5" s="43" t="s">
        <v>403</v>
      </c>
      <c r="E5" s="43" t="s">
        <v>381</v>
      </c>
      <c r="F5" s="43" t="s">
        <v>373</v>
      </c>
      <c r="G5" s="43" t="s">
        <v>374</v>
      </c>
      <c r="H5" s="43" t="s">
        <v>375</v>
      </c>
      <c r="I5" s="43" t="s">
        <v>404</v>
      </c>
      <c r="J5" s="43" t="s">
        <v>405</v>
      </c>
      <c r="K5" s="47">
        <v>140492062</v>
      </c>
      <c r="L5" s="47">
        <v>116195328</v>
      </c>
      <c r="M5" s="47">
        <v>116195328</v>
      </c>
      <c r="N5" s="47">
        <v>0</v>
      </c>
      <c r="O5" s="47">
        <v>0</v>
      </c>
      <c r="P5" s="47">
        <v>0</v>
      </c>
      <c r="Q5" s="47">
        <v>109569819.59</v>
      </c>
      <c r="R5" s="47">
        <v>109569819.59</v>
      </c>
      <c r="S5" s="47">
        <v>0</v>
      </c>
      <c r="T5" s="47">
        <v>109569819.59</v>
      </c>
      <c r="U5" s="47">
        <v>109569819.59</v>
      </c>
      <c r="V5" s="47">
        <v>6625508.4100000001</v>
      </c>
      <c r="W5" s="47">
        <v>6625508.4100000001</v>
      </c>
      <c r="X5" s="47">
        <v>6625508.4100000001</v>
      </c>
      <c r="Y5" s="47">
        <v>6625508.4100000001</v>
      </c>
      <c r="Z5" s="47">
        <v>0</v>
      </c>
      <c r="AA5" s="47">
        <v>0</v>
      </c>
      <c r="AB5" s="47">
        <v>0</v>
      </c>
      <c r="AC5" s="47">
        <v>-24296734</v>
      </c>
      <c r="AD5" s="47">
        <v>0</v>
      </c>
      <c r="AE5" s="43" t="s">
        <v>242</v>
      </c>
      <c r="AF5" s="43" t="s">
        <v>378</v>
      </c>
      <c r="AG5" s="43" t="s">
        <v>400</v>
      </c>
      <c r="AH5" s="43" t="s">
        <v>406</v>
      </c>
      <c r="AI5" s="43" t="s">
        <v>380</v>
      </c>
      <c r="AJ5" s="43" t="s">
        <v>380</v>
      </c>
      <c r="AK5" s="43" t="s">
        <v>380</v>
      </c>
      <c r="AL5" s="43" t="s">
        <v>378</v>
      </c>
      <c r="AM5" s="43" t="s">
        <v>380</v>
      </c>
      <c r="AN5" s="43" t="s">
        <v>380</v>
      </c>
      <c r="AO5" s="43" t="s">
        <v>402</v>
      </c>
      <c r="AP5" s="43" t="s">
        <v>405</v>
      </c>
      <c r="AQ5" s="43" t="s">
        <v>383</v>
      </c>
      <c r="AR5" s="43" t="s">
        <v>384</v>
      </c>
      <c r="AS5" s="99">
        <f t="shared" si="1"/>
        <v>0.94297956274111128</v>
      </c>
    </row>
    <row r="6" spans="1:45" hidden="1" x14ac:dyDescent="0.25">
      <c r="A6" s="43" t="s">
        <v>369</v>
      </c>
      <c r="B6" s="43" t="s">
        <v>370</v>
      </c>
      <c r="C6" s="43" t="s">
        <v>866</v>
      </c>
      <c r="D6" s="43" t="s">
        <v>407</v>
      </c>
      <c r="E6" s="43" t="s">
        <v>381</v>
      </c>
      <c r="F6" s="43" t="s">
        <v>373</v>
      </c>
      <c r="G6" s="43" t="s">
        <v>374</v>
      </c>
      <c r="H6" s="43" t="s">
        <v>375</v>
      </c>
      <c r="I6" s="43" t="s">
        <v>409</v>
      </c>
      <c r="J6" s="43" t="s">
        <v>409</v>
      </c>
      <c r="K6" s="47">
        <v>0</v>
      </c>
      <c r="L6" s="47">
        <v>140000</v>
      </c>
      <c r="M6" s="47">
        <v>140000</v>
      </c>
      <c r="N6" s="47">
        <v>0</v>
      </c>
      <c r="O6" s="47">
        <v>0</v>
      </c>
      <c r="P6" s="47">
        <v>0</v>
      </c>
      <c r="Q6" s="47">
        <v>140000</v>
      </c>
      <c r="R6" s="47">
        <v>140000</v>
      </c>
      <c r="S6" s="47">
        <v>0</v>
      </c>
      <c r="T6" s="47">
        <v>140000</v>
      </c>
      <c r="U6" s="47">
        <v>140000</v>
      </c>
      <c r="V6" s="47">
        <v>0</v>
      </c>
      <c r="W6" s="47">
        <v>0</v>
      </c>
      <c r="X6" s="47">
        <v>0</v>
      </c>
      <c r="Y6" s="47">
        <v>0</v>
      </c>
      <c r="Z6" s="47">
        <v>0</v>
      </c>
      <c r="AA6" s="47">
        <v>0</v>
      </c>
      <c r="AB6" s="47">
        <v>0</v>
      </c>
      <c r="AC6" s="47">
        <v>0</v>
      </c>
      <c r="AD6" s="47">
        <v>140000</v>
      </c>
      <c r="AE6" s="43" t="s">
        <v>242</v>
      </c>
      <c r="AF6" s="43" t="s">
        <v>378</v>
      </c>
      <c r="AG6" s="43" t="s">
        <v>400</v>
      </c>
      <c r="AH6" s="43" t="s">
        <v>410</v>
      </c>
      <c r="AI6" s="43" t="s">
        <v>380</v>
      </c>
      <c r="AJ6" s="43" t="s">
        <v>380</v>
      </c>
      <c r="AK6" s="43" t="s">
        <v>380</v>
      </c>
      <c r="AL6" s="43" t="s">
        <v>378</v>
      </c>
      <c r="AM6" s="43" t="s">
        <v>380</v>
      </c>
      <c r="AN6" s="43" t="s">
        <v>380</v>
      </c>
      <c r="AO6" s="43" t="s">
        <v>402</v>
      </c>
      <c r="AP6" s="43" t="s">
        <v>409</v>
      </c>
      <c r="AQ6" s="43" t="s">
        <v>383</v>
      </c>
      <c r="AR6" s="43" t="s">
        <v>384</v>
      </c>
      <c r="AS6" s="99">
        <f t="shared" si="1"/>
        <v>1</v>
      </c>
    </row>
    <row r="7" spans="1:45" hidden="1" x14ac:dyDescent="0.25">
      <c r="A7" s="43" t="s">
        <v>369</v>
      </c>
      <c r="B7" s="43" t="s">
        <v>370</v>
      </c>
      <c r="C7" s="43" t="s">
        <v>866</v>
      </c>
      <c r="D7" s="43" t="s">
        <v>407</v>
      </c>
      <c r="E7" s="43" t="s">
        <v>381</v>
      </c>
      <c r="F7" s="43" t="s">
        <v>408</v>
      </c>
      <c r="G7" s="43" t="s">
        <v>374</v>
      </c>
      <c r="H7" s="43" t="s">
        <v>375</v>
      </c>
      <c r="I7" s="43" t="s">
        <v>409</v>
      </c>
      <c r="J7" s="43" t="s">
        <v>409</v>
      </c>
      <c r="K7" s="47">
        <v>51667591</v>
      </c>
      <c r="L7" s="47">
        <v>41594464</v>
      </c>
      <c r="M7" s="47">
        <v>41594464</v>
      </c>
      <c r="N7" s="47">
        <v>0</v>
      </c>
      <c r="O7" s="47">
        <v>0</v>
      </c>
      <c r="P7" s="47">
        <v>0</v>
      </c>
      <c r="Q7" s="47">
        <v>41583028.799999997</v>
      </c>
      <c r="R7" s="47">
        <v>41583028.799999997</v>
      </c>
      <c r="S7" s="47">
        <v>0</v>
      </c>
      <c r="T7" s="47">
        <v>41583028.799999997</v>
      </c>
      <c r="U7" s="47">
        <v>41583028.799999997</v>
      </c>
      <c r="V7" s="47">
        <v>11435.2</v>
      </c>
      <c r="W7" s="47">
        <v>11435.2</v>
      </c>
      <c r="X7" s="47">
        <v>11435.2</v>
      </c>
      <c r="Y7" s="47">
        <v>11435.2</v>
      </c>
      <c r="Z7" s="47">
        <v>0</v>
      </c>
      <c r="AA7" s="47">
        <v>0</v>
      </c>
      <c r="AB7" s="47">
        <v>0</v>
      </c>
      <c r="AC7" s="48">
        <v>-10073127</v>
      </c>
      <c r="AD7" s="47">
        <v>0</v>
      </c>
      <c r="AE7" s="43" t="s">
        <v>242</v>
      </c>
      <c r="AF7" s="43" t="s">
        <v>378</v>
      </c>
      <c r="AG7" s="43" t="s">
        <v>400</v>
      </c>
      <c r="AH7" s="43" t="s">
        <v>410</v>
      </c>
      <c r="AI7" s="43" t="s">
        <v>380</v>
      </c>
      <c r="AJ7" s="43" t="s">
        <v>380</v>
      </c>
      <c r="AK7" s="43" t="s">
        <v>380</v>
      </c>
      <c r="AL7" s="43" t="s">
        <v>378</v>
      </c>
      <c r="AM7" s="43" t="s">
        <v>380</v>
      </c>
      <c r="AN7" s="43" t="s">
        <v>380</v>
      </c>
      <c r="AO7" s="43" t="s">
        <v>402</v>
      </c>
      <c r="AP7" s="43" t="s">
        <v>409</v>
      </c>
      <c r="AQ7" s="43" t="s">
        <v>383</v>
      </c>
      <c r="AR7" s="43" t="s">
        <v>411</v>
      </c>
      <c r="AS7" s="99">
        <f t="shared" si="1"/>
        <v>0.99972507879894779</v>
      </c>
    </row>
    <row r="8" spans="1:45" hidden="1" x14ac:dyDescent="0.25">
      <c r="A8" s="43" t="s">
        <v>369</v>
      </c>
      <c r="B8" s="43" t="s">
        <v>370</v>
      </c>
      <c r="C8" s="43" t="s">
        <v>866</v>
      </c>
      <c r="D8" s="43" t="s">
        <v>412</v>
      </c>
      <c r="E8" s="43" t="s">
        <v>381</v>
      </c>
      <c r="F8" s="43" t="s">
        <v>373</v>
      </c>
      <c r="G8" s="43" t="s">
        <v>374</v>
      </c>
      <c r="H8" s="43" t="s">
        <v>375</v>
      </c>
      <c r="I8" s="43" t="s">
        <v>413</v>
      </c>
      <c r="J8" s="43" t="s">
        <v>413</v>
      </c>
      <c r="K8" s="47">
        <v>44500000</v>
      </c>
      <c r="L8" s="47">
        <v>44500000</v>
      </c>
      <c r="M8" s="47">
        <v>44500000</v>
      </c>
      <c r="N8" s="47">
        <v>0</v>
      </c>
      <c r="O8" s="47">
        <v>0</v>
      </c>
      <c r="P8" s="47">
        <v>0</v>
      </c>
      <c r="Q8" s="47">
        <v>42219787.049999997</v>
      </c>
      <c r="R8" s="47">
        <v>42219787.049999997</v>
      </c>
      <c r="S8" s="47">
        <v>0</v>
      </c>
      <c r="T8" s="47">
        <v>42219787.049999997</v>
      </c>
      <c r="U8" s="47">
        <v>42219787.049999997</v>
      </c>
      <c r="V8" s="47">
        <v>2280212.9500000002</v>
      </c>
      <c r="W8" s="47">
        <v>2280212.9500000002</v>
      </c>
      <c r="X8" s="47">
        <v>2280212.9500000002</v>
      </c>
      <c r="Y8" s="47">
        <v>2280212.9500000002</v>
      </c>
      <c r="Z8" s="47">
        <v>0</v>
      </c>
      <c r="AA8" s="47">
        <v>0</v>
      </c>
      <c r="AB8" s="47">
        <v>0</v>
      </c>
      <c r="AC8" s="47">
        <v>0</v>
      </c>
      <c r="AD8" s="47">
        <v>0</v>
      </c>
      <c r="AE8" s="43" t="s">
        <v>242</v>
      </c>
      <c r="AF8" s="43" t="s">
        <v>378</v>
      </c>
      <c r="AG8" s="43" t="s">
        <v>400</v>
      </c>
      <c r="AH8" s="43" t="s">
        <v>414</v>
      </c>
      <c r="AI8" s="43" t="s">
        <v>380</v>
      </c>
      <c r="AJ8" s="43" t="s">
        <v>380</v>
      </c>
      <c r="AK8" s="43" t="s">
        <v>380</v>
      </c>
      <c r="AL8" s="43" t="s">
        <v>378</v>
      </c>
      <c r="AM8" s="43" t="s">
        <v>380</v>
      </c>
      <c r="AN8" s="43" t="s">
        <v>380</v>
      </c>
      <c r="AO8" s="43" t="s">
        <v>402</v>
      </c>
      <c r="AP8" s="43" t="s">
        <v>413</v>
      </c>
      <c r="AQ8" s="43" t="s">
        <v>383</v>
      </c>
      <c r="AR8" s="43" t="s">
        <v>384</v>
      </c>
      <c r="AS8" s="99">
        <f t="shared" si="1"/>
        <v>0.94875925955056173</v>
      </c>
    </row>
    <row r="9" spans="1:45" hidden="1" x14ac:dyDescent="0.25">
      <c r="A9" s="43" t="s">
        <v>369</v>
      </c>
      <c r="B9" s="43" t="s">
        <v>370</v>
      </c>
      <c r="C9" s="43" t="s">
        <v>866</v>
      </c>
      <c r="D9" s="43" t="s">
        <v>415</v>
      </c>
      <c r="E9" s="43" t="s">
        <v>381</v>
      </c>
      <c r="F9" s="43" t="s">
        <v>373</v>
      </c>
      <c r="G9" s="43" t="s">
        <v>374</v>
      </c>
      <c r="H9" s="43" t="s">
        <v>375</v>
      </c>
      <c r="I9" s="43" t="s">
        <v>416</v>
      </c>
      <c r="J9" s="43" t="s">
        <v>417</v>
      </c>
      <c r="K9" s="47">
        <v>43427818</v>
      </c>
      <c r="L9" s="47">
        <v>36427818</v>
      </c>
      <c r="M9" s="47">
        <v>36427818</v>
      </c>
      <c r="N9" s="47">
        <v>0</v>
      </c>
      <c r="O9" s="47">
        <v>0</v>
      </c>
      <c r="P9" s="47">
        <v>0</v>
      </c>
      <c r="Q9" s="47">
        <v>34098290.289999999</v>
      </c>
      <c r="R9" s="47">
        <v>34098290.289999999</v>
      </c>
      <c r="S9" s="47">
        <v>0</v>
      </c>
      <c r="T9" s="47">
        <v>34098290.289999999</v>
      </c>
      <c r="U9" s="47">
        <v>34098290.289999999</v>
      </c>
      <c r="V9" s="47">
        <v>2329527.71</v>
      </c>
      <c r="W9" s="47">
        <v>2329527.71</v>
      </c>
      <c r="X9" s="47">
        <v>2329527.71</v>
      </c>
      <c r="Y9" s="47">
        <v>2329527.71</v>
      </c>
      <c r="Z9" s="47">
        <v>0</v>
      </c>
      <c r="AA9" s="47">
        <v>0</v>
      </c>
      <c r="AB9" s="47">
        <v>0</v>
      </c>
      <c r="AC9" s="48">
        <v>-7000000</v>
      </c>
      <c r="AD9" s="47">
        <v>0</v>
      </c>
      <c r="AE9" s="43" t="s">
        <v>242</v>
      </c>
      <c r="AF9" s="43" t="s">
        <v>378</v>
      </c>
      <c r="AG9" s="43" t="s">
        <v>400</v>
      </c>
      <c r="AH9" s="43" t="s">
        <v>418</v>
      </c>
      <c r="AI9" s="43" t="s">
        <v>380</v>
      </c>
      <c r="AJ9" s="43" t="s">
        <v>380</v>
      </c>
      <c r="AK9" s="43" t="s">
        <v>380</v>
      </c>
      <c r="AL9" s="43" t="s">
        <v>378</v>
      </c>
      <c r="AM9" s="43" t="s">
        <v>380</v>
      </c>
      <c r="AN9" s="43" t="s">
        <v>380</v>
      </c>
      <c r="AO9" s="43" t="s">
        <v>402</v>
      </c>
      <c r="AP9" s="43" t="s">
        <v>417</v>
      </c>
      <c r="AQ9" s="43" t="s">
        <v>383</v>
      </c>
      <c r="AR9" s="43" t="s">
        <v>384</v>
      </c>
      <c r="AS9" s="99">
        <f t="shared" si="1"/>
        <v>0.93605085789107656</v>
      </c>
    </row>
    <row r="10" spans="1:45" hidden="1" x14ac:dyDescent="0.25">
      <c r="A10" s="43" t="s">
        <v>369</v>
      </c>
      <c r="B10" s="43" t="s">
        <v>370</v>
      </c>
      <c r="C10" s="43" t="s">
        <v>866</v>
      </c>
      <c r="D10" s="43" t="s">
        <v>867</v>
      </c>
      <c r="E10" s="43" t="s">
        <v>381</v>
      </c>
      <c r="F10" s="43" t="s">
        <v>373</v>
      </c>
      <c r="G10" s="43" t="s">
        <v>420</v>
      </c>
      <c r="H10" s="43" t="s">
        <v>375</v>
      </c>
      <c r="I10" s="43" t="s">
        <v>421</v>
      </c>
      <c r="J10" s="43" t="s">
        <v>422</v>
      </c>
      <c r="K10" s="47">
        <v>57373976</v>
      </c>
      <c r="L10" s="47">
        <v>46188330</v>
      </c>
      <c r="M10" s="47">
        <v>46188329.969999999</v>
      </c>
      <c r="N10" s="47">
        <v>0</v>
      </c>
      <c r="O10" s="47">
        <v>0</v>
      </c>
      <c r="P10" s="47">
        <v>0</v>
      </c>
      <c r="Q10" s="47">
        <v>46188329.969999999</v>
      </c>
      <c r="R10" s="47">
        <v>46188329.969999999</v>
      </c>
      <c r="S10" s="47">
        <v>0</v>
      </c>
      <c r="T10" s="47">
        <v>46188329.969999999</v>
      </c>
      <c r="U10" s="47">
        <v>46188329.969999999</v>
      </c>
      <c r="V10" s="47">
        <v>0</v>
      </c>
      <c r="W10" s="47">
        <v>0.03</v>
      </c>
      <c r="X10" s="47">
        <v>0.03</v>
      </c>
      <c r="Y10" s="47">
        <v>0.03</v>
      </c>
      <c r="Z10" s="47">
        <v>0</v>
      </c>
      <c r="AA10" s="47">
        <v>0</v>
      </c>
      <c r="AB10" s="47">
        <v>0</v>
      </c>
      <c r="AC10" s="47">
        <v>-11185646</v>
      </c>
      <c r="AD10" s="47">
        <v>0</v>
      </c>
      <c r="AE10" s="43" t="s">
        <v>242</v>
      </c>
      <c r="AF10" s="43" t="s">
        <v>378</v>
      </c>
      <c r="AG10" s="43" t="s">
        <v>423</v>
      </c>
      <c r="AH10" s="43" t="s">
        <v>424</v>
      </c>
      <c r="AI10" s="43" t="s">
        <v>425</v>
      </c>
      <c r="AJ10" s="43" t="s">
        <v>380</v>
      </c>
      <c r="AK10" s="43" t="s">
        <v>380</v>
      </c>
      <c r="AL10" s="43" t="s">
        <v>378</v>
      </c>
      <c r="AM10" s="43" t="s">
        <v>426</v>
      </c>
      <c r="AN10" s="43" t="s">
        <v>427</v>
      </c>
      <c r="AO10" s="43" t="s">
        <v>428</v>
      </c>
      <c r="AP10" s="43" t="s">
        <v>429</v>
      </c>
      <c r="AQ10" s="43" t="s">
        <v>383</v>
      </c>
      <c r="AR10" s="43" t="s">
        <v>384</v>
      </c>
      <c r="AS10" s="99">
        <f t="shared" si="1"/>
        <v>0.99999999935048522</v>
      </c>
    </row>
    <row r="11" spans="1:45" hidden="1" x14ac:dyDescent="0.25">
      <c r="A11" s="43" t="s">
        <v>369</v>
      </c>
      <c r="B11" s="43" t="s">
        <v>370</v>
      </c>
      <c r="C11" s="43" t="s">
        <v>866</v>
      </c>
      <c r="D11" s="43" t="s">
        <v>868</v>
      </c>
      <c r="E11" s="43" t="s">
        <v>381</v>
      </c>
      <c r="F11" s="43" t="s">
        <v>373</v>
      </c>
      <c r="G11" s="43" t="s">
        <v>420</v>
      </c>
      <c r="H11" s="43" t="s">
        <v>375</v>
      </c>
      <c r="I11" s="43" t="s">
        <v>431</v>
      </c>
      <c r="J11" s="43" t="s">
        <v>432</v>
      </c>
      <c r="K11" s="47">
        <v>3101296</v>
      </c>
      <c r="L11" s="47">
        <v>2496667</v>
      </c>
      <c r="M11" s="47">
        <v>2496666</v>
      </c>
      <c r="N11" s="47">
        <v>0</v>
      </c>
      <c r="O11" s="47">
        <v>0</v>
      </c>
      <c r="P11" s="47">
        <v>0</v>
      </c>
      <c r="Q11" s="47">
        <v>2496666</v>
      </c>
      <c r="R11" s="47">
        <v>2496666</v>
      </c>
      <c r="S11" s="47">
        <v>0</v>
      </c>
      <c r="T11" s="47">
        <v>2496666</v>
      </c>
      <c r="U11" s="47">
        <v>2496666</v>
      </c>
      <c r="V11" s="47">
        <v>0</v>
      </c>
      <c r="W11" s="47">
        <v>1</v>
      </c>
      <c r="X11" s="47">
        <v>1</v>
      </c>
      <c r="Y11" s="47">
        <v>1</v>
      </c>
      <c r="Z11" s="47">
        <v>0</v>
      </c>
      <c r="AA11" s="47">
        <v>0</v>
      </c>
      <c r="AB11" s="47">
        <v>0</v>
      </c>
      <c r="AC11" s="47">
        <v>-604629</v>
      </c>
      <c r="AD11" s="47">
        <v>0</v>
      </c>
      <c r="AE11" s="43" t="s">
        <v>242</v>
      </c>
      <c r="AF11" s="43" t="s">
        <v>378</v>
      </c>
      <c r="AG11" s="43" t="s">
        <v>423</v>
      </c>
      <c r="AH11" s="43" t="s">
        <v>433</v>
      </c>
      <c r="AI11" s="43" t="s">
        <v>425</v>
      </c>
      <c r="AJ11" s="43" t="s">
        <v>380</v>
      </c>
      <c r="AK11" s="43" t="s">
        <v>380</v>
      </c>
      <c r="AL11" s="43" t="s">
        <v>378</v>
      </c>
      <c r="AM11" s="43" t="s">
        <v>434</v>
      </c>
      <c r="AN11" s="43" t="s">
        <v>435</v>
      </c>
      <c r="AO11" s="43" t="s">
        <v>428</v>
      </c>
      <c r="AP11" s="43" t="s">
        <v>436</v>
      </c>
      <c r="AQ11" s="43" t="s">
        <v>383</v>
      </c>
      <c r="AR11" s="43" t="s">
        <v>384</v>
      </c>
      <c r="AS11" s="99">
        <f t="shared" si="1"/>
        <v>0.99999959946600803</v>
      </c>
    </row>
    <row r="12" spans="1:45" hidden="1" x14ac:dyDescent="0.25">
      <c r="A12" s="43" t="s">
        <v>369</v>
      </c>
      <c r="B12" s="43" t="s">
        <v>370</v>
      </c>
      <c r="C12" s="43" t="s">
        <v>866</v>
      </c>
      <c r="D12" s="43" t="s">
        <v>869</v>
      </c>
      <c r="E12" s="43" t="s">
        <v>381</v>
      </c>
      <c r="F12" s="43" t="s">
        <v>373</v>
      </c>
      <c r="G12" s="43" t="s">
        <v>420</v>
      </c>
      <c r="H12" s="43" t="s">
        <v>375</v>
      </c>
      <c r="I12" s="43" t="s">
        <v>438</v>
      </c>
      <c r="J12" s="43" t="s">
        <v>439</v>
      </c>
      <c r="K12" s="47">
        <v>32563608</v>
      </c>
      <c r="L12" s="47">
        <v>26214998</v>
      </c>
      <c r="M12" s="47">
        <v>26214997.969999999</v>
      </c>
      <c r="N12" s="47">
        <v>0</v>
      </c>
      <c r="O12" s="47">
        <v>0</v>
      </c>
      <c r="P12" s="47">
        <v>0</v>
      </c>
      <c r="Q12" s="47">
        <v>26071849</v>
      </c>
      <c r="R12" s="47">
        <v>26071849</v>
      </c>
      <c r="S12" s="47">
        <v>0</v>
      </c>
      <c r="T12" s="47">
        <v>26071849</v>
      </c>
      <c r="U12" s="47">
        <v>26071849</v>
      </c>
      <c r="V12" s="47">
        <v>143148.97</v>
      </c>
      <c r="W12" s="47">
        <v>143149</v>
      </c>
      <c r="X12" s="47">
        <v>143149</v>
      </c>
      <c r="Y12" s="47">
        <v>143149</v>
      </c>
      <c r="Z12" s="47">
        <v>0</v>
      </c>
      <c r="AA12" s="47">
        <v>0</v>
      </c>
      <c r="AB12" s="47">
        <v>0</v>
      </c>
      <c r="AC12" s="47">
        <v>-6348610</v>
      </c>
      <c r="AD12" s="47">
        <v>0</v>
      </c>
      <c r="AE12" s="43" t="s">
        <v>242</v>
      </c>
      <c r="AF12" s="43" t="s">
        <v>378</v>
      </c>
      <c r="AG12" s="43" t="s">
        <v>440</v>
      </c>
      <c r="AH12" s="43" t="s">
        <v>441</v>
      </c>
      <c r="AI12" s="43" t="s">
        <v>425</v>
      </c>
      <c r="AJ12" s="43" t="s">
        <v>380</v>
      </c>
      <c r="AK12" s="43" t="s">
        <v>380</v>
      </c>
      <c r="AL12" s="43" t="s">
        <v>378</v>
      </c>
      <c r="AM12" s="43" t="s">
        <v>442</v>
      </c>
      <c r="AN12" s="43" t="s">
        <v>443</v>
      </c>
      <c r="AO12" s="43" t="s">
        <v>444</v>
      </c>
      <c r="AP12" s="43" t="s">
        <v>445</v>
      </c>
      <c r="AQ12" s="43" t="s">
        <v>383</v>
      </c>
      <c r="AR12" s="43" t="s">
        <v>384</v>
      </c>
      <c r="AS12" s="99">
        <f t="shared" si="1"/>
        <v>0.99453942357729719</v>
      </c>
    </row>
    <row r="13" spans="1:45" hidden="1" x14ac:dyDescent="0.25">
      <c r="A13" s="43" t="s">
        <v>369</v>
      </c>
      <c r="B13" s="43" t="s">
        <v>370</v>
      </c>
      <c r="C13" s="43" t="s">
        <v>866</v>
      </c>
      <c r="D13" s="43" t="s">
        <v>870</v>
      </c>
      <c r="E13" s="43" t="s">
        <v>381</v>
      </c>
      <c r="F13" s="43" t="s">
        <v>373</v>
      </c>
      <c r="G13" s="43" t="s">
        <v>420</v>
      </c>
      <c r="H13" s="43" t="s">
        <v>375</v>
      </c>
      <c r="I13" s="43" t="s">
        <v>447</v>
      </c>
      <c r="J13" s="43" t="s">
        <v>448</v>
      </c>
      <c r="K13" s="47">
        <v>9303888</v>
      </c>
      <c r="L13" s="47">
        <v>8590000</v>
      </c>
      <c r="M13" s="47">
        <v>8589999</v>
      </c>
      <c r="N13" s="47">
        <v>0</v>
      </c>
      <c r="O13" s="47">
        <v>0</v>
      </c>
      <c r="P13" s="47">
        <v>0</v>
      </c>
      <c r="Q13" s="47">
        <v>8379529.4500000002</v>
      </c>
      <c r="R13" s="47">
        <v>8379529.4500000002</v>
      </c>
      <c r="S13" s="47">
        <v>0</v>
      </c>
      <c r="T13" s="47">
        <v>8379529.4500000002</v>
      </c>
      <c r="U13" s="47">
        <v>8379529.4500000002</v>
      </c>
      <c r="V13" s="47">
        <v>210469.55</v>
      </c>
      <c r="W13" s="47">
        <v>210470.55</v>
      </c>
      <c r="X13" s="47">
        <v>210470.55</v>
      </c>
      <c r="Y13" s="47">
        <v>210470.55</v>
      </c>
      <c r="Z13" s="47">
        <v>0</v>
      </c>
      <c r="AA13" s="47">
        <v>0</v>
      </c>
      <c r="AB13" s="47">
        <v>0</v>
      </c>
      <c r="AC13" s="48">
        <v>-1813888</v>
      </c>
      <c r="AD13" s="47">
        <v>1100000</v>
      </c>
      <c r="AE13" s="43" t="s">
        <v>242</v>
      </c>
      <c r="AF13" s="43" t="s">
        <v>378</v>
      </c>
      <c r="AG13" s="43" t="s">
        <v>440</v>
      </c>
      <c r="AH13" s="43" t="s">
        <v>449</v>
      </c>
      <c r="AI13" s="43" t="s">
        <v>425</v>
      </c>
      <c r="AJ13" s="43" t="s">
        <v>380</v>
      </c>
      <c r="AK13" s="43" t="s">
        <v>380</v>
      </c>
      <c r="AL13" s="43" t="s">
        <v>378</v>
      </c>
      <c r="AM13" s="43" t="s">
        <v>450</v>
      </c>
      <c r="AN13" s="43" t="s">
        <v>451</v>
      </c>
      <c r="AO13" s="43" t="s">
        <v>444</v>
      </c>
      <c r="AP13" s="43" t="s">
        <v>452</v>
      </c>
      <c r="AQ13" s="43" t="s">
        <v>383</v>
      </c>
      <c r="AR13" s="43" t="s">
        <v>384</v>
      </c>
      <c r="AS13" s="99">
        <f t="shared" si="1"/>
        <v>0.97549818975552971</v>
      </c>
    </row>
    <row r="14" spans="1:45" hidden="1" x14ac:dyDescent="0.25">
      <c r="A14" s="43" t="s">
        <v>369</v>
      </c>
      <c r="B14" s="43" t="s">
        <v>370</v>
      </c>
      <c r="C14" s="43" t="s">
        <v>866</v>
      </c>
      <c r="D14" s="43" t="s">
        <v>871</v>
      </c>
      <c r="E14" s="43" t="s">
        <v>381</v>
      </c>
      <c r="F14" s="43" t="s">
        <v>373</v>
      </c>
      <c r="G14" s="43" t="s">
        <v>420</v>
      </c>
      <c r="H14" s="43" t="s">
        <v>375</v>
      </c>
      <c r="I14" s="43" t="s">
        <v>454</v>
      </c>
      <c r="J14" s="43" t="s">
        <v>455</v>
      </c>
      <c r="K14" s="47">
        <v>18607776</v>
      </c>
      <c r="L14" s="47">
        <v>13879998</v>
      </c>
      <c r="M14" s="47">
        <v>13879998</v>
      </c>
      <c r="N14" s="47">
        <v>0</v>
      </c>
      <c r="O14" s="47">
        <v>0</v>
      </c>
      <c r="P14" s="47">
        <v>0</v>
      </c>
      <c r="Q14" s="47">
        <v>13861330</v>
      </c>
      <c r="R14" s="47">
        <v>13861330</v>
      </c>
      <c r="S14" s="47">
        <v>0</v>
      </c>
      <c r="T14" s="47">
        <v>13861330</v>
      </c>
      <c r="U14" s="47">
        <v>13861330</v>
      </c>
      <c r="V14" s="47">
        <v>18668</v>
      </c>
      <c r="W14" s="47">
        <v>18668</v>
      </c>
      <c r="X14" s="47">
        <v>18668</v>
      </c>
      <c r="Y14" s="47">
        <v>18668</v>
      </c>
      <c r="Z14" s="47">
        <v>0</v>
      </c>
      <c r="AA14" s="47">
        <v>0</v>
      </c>
      <c r="AB14" s="47">
        <v>0</v>
      </c>
      <c r="AC14" s="47">
        <v>-4727778</v>
      </c>
      <c r="AD14" s="47">
        <v>0</v>
      </c>
      <c r="AE14" s="43" t="s">
        <v>242</v>
      </c>
      <c r="AF14" s="43" t="s">
        <v>378</v>
      </c>
      <c r="AG14" s="43" t="s">
        <v>440</v>
      </c>
      <c r="AH14" s="43" t="s">
        <v>456</v>
      </c>
      <c r="AI14" s="43" t="s">
        <v>425</v>
      </c>
      <c r="AJ14" s="43" t="s">
        <v>380</v>
      </c>
      <c r="AK14" s="43" t="s">
        <v>380</v>
      </c>
      <c r="AL14" s="43" t="s">
        <v>378</v>
      </c>
      <c r="AM14" s="43" t="s">
        <v>457</v>
      </c>
      <c r="AN14" s="43" t="s">
        <v>458</v>
      </c>
      <c r="AO14" s="43" t="s">
        <v>444</v>
      </c>
      <c r="AP14" s="43" t="s">
        <v>459</v>
      </c>
      <c r="AQ14" s="43" t="s">
        <v>383</v>
      </c>
      <c r="AR14" s="43" t="s">
        <v>384</v>
      </c>
      <c r="AS14" s="99">
        <f t="shared" si="1"/>
        <v>0.99865504303386787</v>
      </c>
    </row>
    <row r="15" spans="1:45" hidden="1" x14ac:dyDescent="0.25">
      <c r="A15" s="43" t="s">
        <v>369</v>
      </c>
      <c r="B15" s="43" t="s">
        <v>370</v>
      </c>
      <c r="C15" s="43" t="s">
        <v>866</v>
      </c>
      <c r="D15" s="43" t="s">
        <v>872</v>
      </c>
      <c r="E15" s="43" t="s">
        <v>381</v>
      </c>
      <c r="F15" s="43" t="s">
        <v>373</v>
      </c>
      <c r="G15" s="43" t="s">
        <v>420</v>
      </c>
      <c r="H15" s="43" t="s">
        <v>375</v>
      </c>
      <c r="I15" s="43" t="s">
        <v>461</v>
      </c>
      <c r="J15" s="43" t="s">
        <v>462</v>
      </c>
      <c r="K15" s="47">
        <v>25500000</v>
      </c>
      <c r="L15" s="47">
        <v>25500000</v>
      </c>
      <c r="M15" s="47">
        <v>25500000</v>
      </c>
      <c r="N15" s="47">
        <v>0</v>
      </c>
      <c r="O15" s="47">
        <v>0</v>
      </c>
      <c r="P15" s="47">
        <v>0</v>
      </c>
      <c r="Q15" s="47">
        <v>22781775.050000001</v>
      </c>
      <c r="R15" s="47">
        <v>22781775.050000001</v>
      </c>
      <c r="S15" s="47">
        <v>0</v>
      </c>
      <c r="T15" s="47">
        <v>22781775.050000001</v>
      </c>
      <c r="U15" s="47">
        <v>22781775.050000001</v>
      </c>
      <c r="V15" s="47">
        <v>2718224.95</v>
      </c>
      <c r="W15" s="47">
        <v>2718224.95</v>
      </c>
      <c r="X15" s="47">
        <v>2718224.95</v>
      </c>
      <c r="Y15" s="47">
        <v>2718224.95</v>
      </c>
      <c r="Z15" s="47">
        <v>0</v>
      </c>
      <c r="AA15" s="47">
        <v>0</v>
      </c>
      <c r="AB15" s="47">
        <v>0</v>
      </c>
      <c r="AC15" s="47">
        <v>0</v>
      </c>
      <c r="AD15" s="47">
        <v>0</v>
      </c>
      <c r="AE15" s="43" t="s">
        <v>242</v>
      </c>
      <c r="AF15" s="43" t="s">
        <v>378</v>
      </c>
      <c r="AG15" s="43" t="s">
        <v>440</v>
      </c>
      <c r="AH15" s="43" t="s">
        <v>463</v>
      </c>
      <c r="AI15" s="43" t="s">
        <v>425</v>
      </c>
      <c r="AJ15" s="43" t="s">
        <v>380</v>
      </c>
      <c r="AK15" s="43" t="s">
        <v>380</v>
      </c>
      <c r="AL15" s="43" t="s">
        <v>378</v>
      </c>
      <c r="AM15" s="43" t="s">
        <v>464</v>
      </c>
      <c r="AN15" s="43" t="s">
        <v>873</v>
      </c>
      <c r="AO15" s="43" t="s">
        <v>444</v>
      </c>
      <c r="AP15" s="43" t="s">
        <v>466</v>
      </c>
      <c r="AQ15" s="43" t="s">
        <v>383</v>
      </c>
      <c r="AR15" s="43" t="s">
        <v>384</v>
      </c>
      <c r="AS15" s="99">
        <f t="shared" si="1"/>
        <v>0.89340294313725488</v>
      </c>
    </row>
    <row r="16" spans="1:45" x14ac:dyDescent="0.25">
      <c r="E16" s="43" t="s">
        <v>473</v>
      </c>
      <c r="K16" s="47">
        <f>SUM(K17:K24)</f>
        <v>14919650</v>
      </c>
      <c r="L16" s="47">
        <f t="shared" ref="L16:Q16" si="2">SUM(L17:L24)</f>
        <v>11433795</v>
      </c>
      <c r="M16" s="47">
        <f t="shared" si="2"/>
        <v>11419295</v>
      </c>
      <c r="N16" s="47">
        <f t="shared" si="2"/>
        <v>0</v>
      </c>
      <c r="O16" s="47">
        <f t="shared" si="2"/>
        <v>46266.73</v>
      </c>
      <c r="P16" s="47">
        <f t="shared" si="2"/>
        <v>0</v>
      </c>
      <c r="Q16" s="47">
        <f t="shared" si="2"/>
        <v>8881730.4100000001</v>
      </c>
      <c r="R16" s="47"/>
      <c r="S16" s="47"/>
      <c r="T16" s="47"/>
      <c r="U16" s="47"/>
      <c r="V16" s="47"/>
      <c r="W16" s="47"/>
      <c r="X16" s="47"/>
      <c r="Y16" s="47"/>
      <c r="Z16" s="47"/>
      <c r="AA16" s="47"/>
      <c r="AB16" s="47"/>
      <c r="AC16" s="47"/>
      <c r="AD16" s="47"/>
      <c r="AS16" s="99">
        <f t="shared" si="1"/>
        <v>0.77679636638578886</v>
      </c>
    </row>
    <row r="17" spans="1:45" hidden="1" x14ac:dyDescent="0.25">
      <c r="A17" s="43" t="s">
        <v>369</v>
      </c>
      <c r="B17" s="43" t="s">
        <v>370</v>
      </c>
      <c r="C17" s="43" t="s">
        <v>866</v>
      </c>
      <c r="D17" s="43" t="s">
        <v>475</v>
      </c>
      <c r="E17" s="43" t="s">
        <v>473</v>
      </c>
      <c r="F17" s="43" t="s">
        <v>373</v>
      </c>
      <c r="G17" s="43" t="s">
        <v>468</v>
      </c>
      <c r="H17" s="43" t="s">
        <v>375</v>
      </c>
      <c r="I17" s="43" t="s">
        <v>476</v>
      </c>
      <c r="J17" s="43" t="s">
        <v>477</v>
      </c>
      <c r="K17" s="47">
        <v>10000000</v>
      </c>
      <c r="L17" s="47">
        <v>10000000</v>
      </c>
      <c r="M17" s="47">
        <v>10000000</v>
      </c>
      <c r="N17" s="47">
        <v>0</v>
      </c>
      <c r="O17" s="47">
        <v>46266.73</v>
      </c>
      <c r="P17" s="47">
        <v>0</v>
      </c>
      <c r="Q17" s="47">
        <v>8135751.0099999998</v>
      </c>
      <c r="R17" s="47">
        <v>4729368.79</v>
      </c>
      <c r="S17" s="47">
        <v>0</v>
      </c>
      <c r="T17" s="47">
        <v>8182017.7400000002</v>
      </c>
      <c r="U17" s="47">
        <v>8182017.7400000002</v>
      </c>
      <c r="V17" s="47">
        <v>1817982.26</v>
      </c>
      <c r="W17" s="47">
        <v>1817982.26</v>
      </c>
      <c r="X17" s="47">
        <v>1817982.26</v>
      </c>
      <c r="Y17" s="47">
        <v>1817982.26</v>
      </c>
      <c r="Z17" s="47">
        <v>0</v>
      </c>
      <c r="AA17" s="47">
        <v>0</v>
      </c>
      <c r="AB17" s="47">
        <v>0</v>
      </c>
      <c r="AC17" s="47">
        <v>0</v>
      </c>
      <c r="AD17" s="47">
        <v>0</v>
      </c>
      <c r="AE17" s="43" t="s">
        <v>242</v>
      </c>
      <c r="AF17" s="43" t="s">
        <v>471</v>
      </c>
      <c r="AG17" s="43" t="s">
        <v>233</v>
      </c>
      <c r="AH17" s="43" t="s">
        <v>478</v>
      </c>
      <c r="AI17" s="43" t="s">
        <v>380</v>
      </c>
      <c r="AJ17" s="43" t="s">
        <v>380</v>
      </c>
      <c r="AK17" s="43" t="s">
        <v>380</v>
      </c>
      <c r="AL17" s="43" t="s">
        <v>378</v>
      </c>
      <c r="AM17" s="43" t="s">
        <v>380</v>
      </c>
      <c r="AN17" s="43" t="s">
        <v>380</v>
      </c>
      <c r="AO17" s="43" t="s">
        <v>474</v>
      </c>
      <c r="AP17" s="43" t="s">
        <v>477</v>
      </c>
      <c r="AQ17" s="43" t="s">
        <v>383</v>
      </c>
      <c r="AR17" s="43" t="s">
        <v>384</v>
      </c>
      <c r="AS17" s="99">
        <f t="shared" si="1"/>
        <v>0.81357510099999997</v>
      </c>
    </row>
    <row r="18" spans="1:45" hidden="1" x14ac:dyDescent="0.25">
      <c r="A18" s="43" t="s">
        <v>369</v>
      </c>
      <c r="B18" s="43" t="s">
        <v>370</v>
      </c>
      <c r="C18" s="43" t="s">
        <v>866</v>
      </c>
      <c r="D18" s="43" t="s">
        <v>511</v>
      </c>
      <c r="E18" s="43" t="s">
        <v>473</v>
      </c>
      <c r="F18" s="43" t="s">
        <v>373</v>
      </c>
      <c r="G18" s="43" t="s">
        <v>468</v>
      </c>
      <c r="H18" s="43" t="s">
        <v>375</v>
      </c>
      <c r="I18" s="43" t="s">
        <v>512</v>
      </c>
      <c r="J18" s="43" t="s">
        <v>513</v>
      </c>
      <c r="K18" s="47">
        <v>145000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-145000</v>
      </c>
      <c r="AD18" s="47">
        <v>0</v>
      </c>
      <c r="AE18" s="43" t="s">
        <v>242</v>
      </c>
      <c r="AF18" s="43" t="s">
        <v>471</v>
      </c>
      <c r="AG18" s="43" t="s">
        <v>235</v>
      </c>
      <c r="AH18" s="43" t="s">
        <v>514</v>
      </c>
      <c r="AI18" s="43" t="s">
        <v>380</v>
      </c>
      <c r="AJ18" s="43" t="s">
        <v>380</v>
      </c>
      <c r="AK18" s="43" t="s">
        <v>380</v>
      </c>
      <c r="AL18" s="43" t="s">
        <v>378</v>
      </c>
      <c r="AM18" s="43" t="s">
        <v>515</v>
      </c>
      <c r="AN18" s="43" t="s">
        <v>380</v>
      </c>
      <c r="AO18" s="43" t="s">
        <v>503</v>
      </c>
      <c r="AP18" s="43" t="s">
        <v>513</v>
      </c>
      <c r="AQ18" s="43" t="s">
        <v>383</v>
      </c>
      <c r="AR18" s="43" t="s">
        <v>384</v>
      </c>
      <c r="AS18" s="99" t="e">
        <f t="shared" si="1"/>
        <v>#DIV/0!</v>
      </c>
    </row>
    <row r="19" spans="1:45" hidden="1" x14ac:dyDescent="0.25">
      <c r="A19" s="43" t="s">
        <v>369</v>
      </c>
      <c r="B19" s="43" t="s">
        <v>370</v>
      </c>
      <c r="C19" s="43" t="s">
        <v>866</v>
      </c>
      <c r="D19" s="43" t="s">
        <v>516</v>
      </c>
      <c r="E19" s="43" t="s">
        <v>473</v>
      </c>
      <c r="F19" s="43" t="s">
        <v>373</v>
      </c>
      <c r="G19" s="43" t="s">
        <v>468</v>
      </c>
      <c r="H19" s="43" t="s">
        <v>375</v>
      </c>
      <c r="I19" s="43" t="s">
        <v>517</v>
      </c>
      <c r="J19" s="43" t="s">
        <v>518</v>
      </c>
      <c r="K19" s="47">
        <v>0</v>
      </c>
      <c r="L19" s="47">
        <v>145000</v>
      </c>
      <c r="M19" s="47">
        <v>130500</v>
      </c>
      <c r="N19" s="47">
        <v>0</v>
      </c>
      <c r="O19" s="47">
        <v>0</v>
      </c>
      <c r="P19" s="47">
        <v>0</v>
      </c>
      <c r="Q19" s="47">
        <v>0</v>
      </c>
      <c r="R19" s="47">
        <v>0</v>
      </c>
      <c r="S19" s="47">
        <v>0</v>
      </c>
      <c r="T19" s="47">
        <v>0</v>
      </c>
      <c r="U19" s="47">
        <v>0</v>
      </c>
      <c r="V19" s="47">
        <v>130500</v>
      </c>
      <c r="W19" s="47">
        <v>145000</v>
      </c>
      <c r="X19" s="47">
        <v>130500</v>
      </c>
      <c r="Y19" s="47">
        <v>130500</v>
      </c>
      <c r="Z19" s="47">
        <v>14500</v>
      </c>
      <c r="AA19" s="47">
        <v>0</v>
      </c>
      <c r="AB19" s="47">
        <v>0</v>
      </c>
      <c r="AC19" s="47">
        <v>0</v>
      </c>
      <c r="AD19" s="47">
        <v>145000</v>
      </c>
      <c r="AE19" s="43" t="s">
        <v>242</v>
      </c>
      <c r="AF19" s="43" t="s">
        <v>471</v>
      </c>
      <c r="AG19" s="43" t="s">
        <v>235</v>
      </c>
      <c r="AH19" s="43" t="s">
        <v>519</v>
      </c>
      <c r="AI19" s="43" t="s">
        <v>380</v>
      </c>
      <c r="AJ19" s="43" t="s">
        <v>380</v>
      </c>
      <c r="AK19" s="43" t="s">
        <v>380</v>
      </c>
      <c r="AL19" s="43" t="s">
        <v>378</v>
      </c>
      <c r="AM19" s="43" t="s">
        <v>520</v>
      </c>
      <c r="AN19" s="43" t="s">
        <v>380</v>
      </c>
      <c r="AO19" s="43" t="s">
        <v>503</v>
      </c>
      <c r="AP19" s="43" t="s">
        <v>518</v>
      </c>
      <c r="AQ19" s="43" t="s">
        <v>383</v>
      </c>
      <c r="AR19" s="43" t="s">
        <v>384</v>
      </c>
      <c r="AS19" s="99">
        <f t="shared" si="1"/>
        <v>0</v>
      </c>
    </row>
    <row r="20" spans="1:45" hidden="1" x14ac:dyDescent="0.25">
      <c r="A20" s="43" t="s">
        <v>369</v>
      </c>
      <c r="B20" s="43" t="s">
        <v>370</v>
      </c>
      <c r="C20" s="43" t="s">
        <v>866</v>
      </c>
      <c r="D20" s="43" t="s">
        <v>526</v>
      </c>
      <c r="E20" s="43" t="s">
        <v>473</v>
      </c>
      <c r="F20" s="43" t="s">
        <v>373</v>
      </c>
      <c r="G20" s="43" t="s">
        <v>468</v>
      </c>
      <c r="H20" s="43" t="s">
        <v>375</v>
      </c>
      <c r="I20" s="43" t="s">
        <v>527</v>
      </c>
      <c r="J20" s="43" t="s">
        <v>528</v>
      </c>
      <c r="K20" s="47">
        <v>150000</v>
      </c>
      <c r="L20" s="47">
        <v>75000</v>
      </c>
      <c r="M20" s="47">
        <v>75000</v>
      </c>
      <c r="N20" s="47">
        <v>0</v>
      </c>
      <c r="O20" s="47">
        <v>0</v>
      </c>
      <c r="P20" s="47">
        <v>0</v>
      </c>
      <c r="Q20" s="47">
        <v>63709.4</v>
      </c>
      <c r="R20" s="47">
        <v>63709.4</v>
      </c>
      <c r="S20" s="47">
        <v>0</v>
      </c>
      <c r="T20" s="47">
        <v>63709.4</v>
      </c>
      <c r="U20" s="47">
        <v>63709.4</v>
      </c>
      <c r="V20" s="47">
        <v>11290.6</v>
      </c>
      <c r="W20" s="47">
        <v>11290.6</v>
      </c>
      <c r="X20" s="47">
        <v>11290.6</v>
      </c>
      <c r="Y20" s="47">
        <v>11290.6</v>
      </c>
      <c r="Z20" s="47">
        <v>0</v>
      </c>
      <c r="AA20" s="47">
        <v>0</v>
      </c>
      <c r="AB20" s="47">
        <v>0</v>
      </c>
      <c r="AC20" s="48">
        <v>-75000</v>
      </c>
      <c r="AD20" s="47">
        <v>0</v>
      </c>
      <c r="AE20" s="43" t="s">
        <v>242</v>
      </c>
      <c r="AF20" s="43" t="s">
        <v>471</v>
      </c>
      <c r="AG20" s="43" t="s">
        <v>523</v>
      </c>
      <c r="AH20" s="43" t="s">
        <v>529</v>
      </c>
      <c r="AI20" s="43" t="s">
        <v>380</v>
      </c>
      <c r="AJ20" s="43" t="s">
        <v>380</v>
      </c>
      <c r="AK20" s="43" t="s">
        <v>380</v>
      </c>
      <c r="AL20" s="43" t="s">
        <v>378</v>
      </c>
      <c r="AM20" s="43" t="s">
        <v>380</v>
      </c>
      <c r="AN20" s="43" t="s">
        <v>380</v>
      </c>
      <c r="AO20" s="43" t="s">
        <v>525</v>
      </c>
      <c r="AP20" s="43" t="s">
        <v>528</v>
      </c>
      <c r="AQ20" s="43" t="s">
        <v>383</v>
      </c>
      <c r="AR20" s="43" t="s">
        <v>384</v>
      </c>
      <c r="AS20" s="99">
        <f t="shared" si="1"/>
        <v>0.8494586666666667</v>
      </c>
    </row>
    <row r="21" spans="1:45" hidden="1" x14ac:dyDescent="0.25">
      <c r="A21" s="43" t="s">
        <v>369</v>
      </c>
      <c r="B21" s="43" t="s">
        <v>370</v>
      </c>
      <c r="C21" s="43" t="s">
        <v>866</v>
      </c>
      <c r="D21" s="43" t="s">
        <v>530</v>
      </c>
      <c r="E21" s="43" t="s">
        <v>473</v>
      </c>
      <c r="F21" s="43" t="s">
        <v>373</v>
      </c>
      <c r="G21" s="43" t="s">
        <v>468</v>
      </c>
      <c r="H21" s="43" t="s">
        <v>375</v>
      </c>
      <c r="I21" s="43" t="s">
        <v>531</v>
      </c>
      <c r="J21" s="43" t="s">
        <v>532</v>
      </c>
      <c r="K21" s="47">
        <v>219650</v>
      </c>
      <c r="L21" s="47">
        <v>133795</v>
      </c>
      <c r="M21" s="47">
        <v>133795</v>
      </c>
      <c r="N21" s="47">
        <v>0</v>
      </c>
      <c r="O21" s="47">
        <v>0</v>
      </c>
      <c r="P21" s="47">
        <v>0</v>
      </c>
      <c r="Q21" s="47">
        <v>2470</v>
      </c>
      <c r="R21" s="47">
        <v>2470</v>
      </c>
      <c r="S21" s="47">
        <v>0</v>
      </c>
      <c r="T21" s="47">
        <v>2470</v>
      </c>
      <c r="U21" s="47">
        <v>2470</v>
      </c>
      <c r="V21" s="47">
        <v>131325</v>
      </c>
      <c r="W21" s="47">
        <v>131325</v>
      </c>
      <c r="X21" s="47">
        <v>131325</v>
      </c>
      <c r="Y21" s="47">
        <v>131325</v>
      </c>
      <c r="Z21" s="47">
        <v>0</v>
      </c>
      <c r="AA21" s="47">
        <v>0</v>
      </c>
      <c r="AB21" s="47">
        <v>0</v>
      </c>
      <c r="AC21" s="48">
        <v>-85855</v>
      </c>
      <c r="AD21" s="47">
        <v>0</v>
      </c>
      <c r="AE21" s="43" t="s">
        <v>242</v>
      </c>
      <c r="AF21" s="43" t="s">
        <v>471</v>
      </c>
      <c r="AG21" s="43" t="s">
        <v>533</v>
      </c>
      <c r="AH21" s="43" t="s">
        <v>534</v>
      </c>
      <c r="AI21" s="43" t="s">
        <v>380</v>
      </c>
      <c r="AJ21" s="43" t="s">
        <v>380</v>
      </c>
      <c r="AK21" s="43" t="s">
        <v>380</v>
      </c>
      <c r="AL21" s="43" t="s">
        <v>378</v>
      </c>
      <c r="AM21" s="43" t="s">
        <v>380</v>
      </c>
      <c r="AN21" s="43" t="s">
        <v>380</v>
      </c>
      <c r="AO21" s="43" t="s">
        <v>535</v>
      </c>
      <c r="AP21" s="43" t="s">
        <v>532</v>
      </c>
      <c r="AQ21" s="43" t="s">
        <v>383</v>
      </c>
      <c r="AR21" s="43" t="s">
        <v>384</v>
      </c>
      <c r="AS21" s="99">
        <f t="shared" si="1"/>
        <v>1.8461078515639599E-2</v>
      </c>
    </row>
    <row r="22" spans="1:45" hidden="1" x14ac:dyDescent="0.25">
      <c r="A22" s="43" t="s">
        <v>369</v>
      </c>
      <c r="B22" s="43" t="s">
        <v>370</v>
      </c>
      <c r="C22" s="43" t="s">
        <v>866</v>
      </c>
      <c r="D22" s="43" t="s">
        <v>536</v>
      </c>
      <c r="E22" s="43" t="s">
        <v>473</v>
      </c>
      <c r="F22" s="43" t="s">
        <v>373</v>
      </c>
      <c r="G22" s="43" t="s">
        <v>468</v>
      </c>
      <c r="H22" s="43" t="s">
        <v>375</v>
      </c>
      <c r="I22" s="43" t="s">
        <v>537</v>
      </c>
      <c r="J22" s="43" t="s">
        <v>538</v>
      </c>
      <c r="K22" s="47">
        <v>4200000</v>
      </c>
      <c r="L22" s="47">
        <v>990000</v>
      </c>
      <c r="M22" s="47">
        <v>990000</v>
      </c>
      <c r="N22" s="47">
        <v>0</v>
      </c>
      <c r="O22" s="47">
        <v>0</v>
      </c>
      <c r="P22" s="47">
        <v>0</v>
      </c>
      <c r="Q22" s="47">
        <v>679800</v>
      </c>
      <c r="R22" s="47">
        <v>679800</v>
      </c>
      <c r="S22" s="47">
        <v>0</v>
      </c>
      <c r="T22" s="47">
        <v>679800</v>
      </c>
      <c r="U22" s="47">
        <v>679800</v>
      </c>
      <c r="V22" s="47">
        <v>310200</v>
      </c>
      <c r="W22" s="47">
        <v>310200</v>
      </c>
      <c r="X22" s="47">
        <v>310200</v>
      </c>
      <c r="Y22" s="47">
        <v>310200</v>
      </c>
      <c r="Z22" s="47">
        <v>0</v>
      </c>
      <c r="AA22" s="47">
        <v>0</v>
      </c>
      <c r="AB22" s="47">
        <v>0</v>
      </c>
      <c r="AC22" s="48">
        <v>-3210000</v>
      </c>
      <c r="AD22" s="47">
        <v>0</v>
      </c>
      <c r="AE22" s="43" t="s">
        <v>242</v>
      </c>
      <c r="AF22" s="43" t="s">
        <v>471</v>
      </c>
      <c r="AG22" s="43" t="s">
        <v>533</v>
      </c>
      <c r="AH22" s="43" t="s">
        <v>539</v>
      </c>
      <c r="AI22" s="43" t="s">
        <v>380</v>
      </c>
      <c r="AJ22" s="43" t="s">
        <v>380</v>
      </c>
      <c r="AK22" s="43" t="s">
        <v>380</v>
      </c>
      <c r="AL22" s="43" t="s">
        <v>378</v>
      </c>
      <c r="AM22" s="43" t="s">
        <v>380</v>
      </c>
      <c r="AN22" s="43" t="s">
        <v>380</v>
      </c>
      <c r="AO22" s="43" t="s">
        <v>535</v>
      </c>
      <c r="AP22" s="43" t="s">
        <v>538</v>
      </c>
      <c r="AQ22" s="43" t="s">
        <v>383</v>
      </c>
      <c r="AR22" s="43" t="s">
        <v>384</v>
      </c>
      <c r="AS22" s="99">
        <f t="shared" si="1"/>
        <v>0.68666666666666665</v>
      </c>
    </row>
    <row r="23" spans="1:45" hidden="1" x14ac:dyDescent="0.25">
      <c r="A23" s="43" t="s">
        <v>369</v>
      </c>
      <c r="B23" s="43" t="s">
        <v>370</v>
      </c>
      <c r="C23" s="43" t="s">
        <v>866</v>
      </c>
      <c r="D23" s="43" t="s">
        <v>582</v>
      </c>
      <c r="E23" s="43" t="s">
        <v>473</v>
      </c>
      <c r="F23" s="43" t="s">
        <v>373</v>
      </c>
      <c r="G23" s="43" t="s">
        <v>468</v>
      </c>
      <c r="H23" s="43" t="s">
        <v>375</v>
      </c>
      <c r="I23" s="43" t="s">
        <v>583</v>
      </c>
      <c r="J23" s="43" t="s">
        <v>584</v>
      </c>
      <c r="K23" s="47">
        <v>180000</v>
      </c>
      <c r="L23" s="47">
        <v>90000</v>
      </c>
      <c r="M23" s="47">
        <v>90000</v>
      </c>
      <c r="N23" s="47">
        <v>0</v>
      </c>
      <c r="O23" s="47">
        <v>0</v>
      </c>
      <c r="P23" s="47">
        <v>0</v>
      </c>
      <c r="Q23" s="47">
        <v>0</v>
      </c>
      <c r="R23" s="47">
        <v>0</v>
      </c>
      <c r="S23" s="47">
        <v>0</v>
      </c>
      <c r="T23" s="47">
        <v>0</v>
      </c>
      <c r="U23" s="47">
        <v>0</v>
      </c>
      <c r="V23" s="47">
        <v>90000</v>
      </c>
      <c r="W23" s="47">
        <v>90000</v>
      </c>
      <c r="X23" s="47">
        <v>90000</v>
      </c>
      <c r="Y23" s="47">
        <v>90000</v>
      </c>
      <c r="Z23" s="47">
        <v>0</v>
      </c>
      <c r="AA23" s="47">
        <v>0</v>
      </c>
      <c r="AB23" s="47">
        <v>0</v>
      </c>
      <c r="AC23" s="47">
        <v>-90000</v>
      </c>
      <c r="AD23" s="47">
        <v>0</v>
      </c>
      <c r="AE23" s="43" t="s">
        <v>242</v>
      </c>
      <c r="AF23" s="43" t="s">
        <v>471</v>
      </c>
      <c r="AG23" s="43" t="s">
        <v>566</v>
      </c>
      <c r="AH23" s="43" t="s">
        <v>585</v>
      </c>
      <c r="AI23" s="43" t="s">
        <v>380</v>
      </c>
      <c r="AJ23" s="43" t="s">
        <v>380</v>
      </c>
      <c r="AK23" s="43" t="s">
        <v>380</v>
      </c>
      <c r="AL23" s="43" t="s">
        <v>378</v>
      </c>
      <c r="AM23" s="43" t="s">
        <v>586</v>
      </c>
      <c r="AN23" s="43" t="s">
        <v>380</v>
      </c>
      <c r="AO23" s="43" t="s">
        <v>568</v>
      </c>
      <c r="AP23" s="43" t="s">
        <v>584</v>
      </c>
      <c r="AQ23" s="43" t="s">
        <v>383</v>
      </c>
      <c r="AR23" s="43" t="s">
        <v>384</v>
      </c>
      <c r="AS23" s="99">
        <f t="shared" si="1"/>
        <v>0</v>
      </c>
    </row>
    <row r="24" spans="1:45" hidden="1" x14ac:dyDescent="0.25">
      <c r="A24" s="43" t="s">
        <v>369</v>
      </c>
      <c r="B24" s="43" t="s">
        <v>370</v>
      </c>
      <c r="C24" s="43" t="s">
        <v>866</v>
      </c>
      <c r="D24" s="43" t="s">
        <v>605</v>
      </c>
      <c r="E24" s="43" t="s">
        <v>473</v>
      </c>
      <c r="F24" s="43" t="s">
        <v>373</v>
      </c>
      <c r="G24" s="43" t="s">
        <v>468</v>
      </c>
      <c r="H24" s="43" t="s">
        <v>375</v>
      </c>
      <c r="I24" s="43" t="s">
        <v>606</v>
      </c>
      <c r="J24" s="43" t="s">
        <v>607</v>
      </c>
      <c r="K24" s="47">
        <v>25000</v>
      </c>
      <c r="L24" s="47">
        <v>0</v>
      </c>
      <c r="M24" s="47">
        <v>0</v>
      </c>
      <c r="N24" s="47">
        <v>0</v>
      </c>
      <c r="O24" s="47">
        <v>0</v>
      </c>
      <c r="P24" s="47">
        <v>0</v>
      </c>
      <c r="Q24" s="47">
        <v>0</v>
      </c>
      <c r="R24" s="47">
        <v>0</v>
      </c>
      <c r="S24" s="47">
        <v>0</v>
      </c>
      <c r="T24" s="47">
        <v>0</v>
      </c>
      <c r="U24" s="47">
        <v>0</v>
      </c>
      <c r="V24" s="47">
        <v>0</v>
      </c>
      <c r="W24" s="47">
        <v>0</v>
      </c>
      <c r="X24" s="47">
        <v>0</v>
      </c>
      <c r="Y24" s="47">
        <v>0</v>
      </c>
      <c r="Z24" s="47">
        <v>0</v>
      </c>
      <c r="AA24" s="47">
        <v>0</v>
      </c>
      <c r="AB24" s="47">
        <v>0</v>
      </c>
      <c r="AC24" s="48">
        <v>-25000</v>
      </c>
      <c r="AD24" s="47">
        <v>0</v>
      </c>
      <c r="AE24" s="43" t="s">
        <v>242</v>
      </c>
      <c r="AF24" s="43" t="s">
        <v>471</v>
      </c>
      <c r="AG24" s="43" t="s">
        <v>599</v>
      </c>
      <c r="AH24" s="43" t="s">
        <v>608</v>
      </c>
      <c r="AI24" s="43" t="s">
        <v>380</v>
      </c>
      <c r="AJ24" s="43" t="s">
        <v>380</v>
      </c>
      <c r="AK24" s="43" t="s">
        <v>380</v>
      </c>
      <c r="AL24" s="43" t="s">
        <v>378</v>
      </c>
      <c r="AM24" s="43" t="s">
        <v>380</v>
      </c>
      <c r="AN24" s="43" t="s">
        <v>380</v>
      </c>
      <c r="AO24" s="43" t="s">
        <v>601</v>
      </c>
      <c r="AP24" s="43" t="s">
        <v>607</v>
      </c>
      <c r="AQ24" s="43" t="s">
        <v>383</v>
      </c>
      <c r="AR24" s="43" t="s">
        <v>384</v>
      </c>
      <c r="AS24" s="99" t="e">
        <f t="shared" si="1"/>
        <v>#DIV/0!</v>
      </c>
    </row>
    <row r="25" spans="1:45" x14ac:dyDescent="0.25">
      <c r="E25" s="43" t="s">
        <v>614</v>
      </c>
      <c r="K25" s="47">
        <f>SUM(K26:K29)</f>
        <v>2325000</v>
      </c>
      <c r="L25" s="47">
        <f t="shared" ref="L25:Q25" si="3">SUM(L26:L29)</f>
        <v>1152500</v>
      </c>
      <c r="M25" s="47">
        <f t="shared" si="3"/>
        <v>1152500</v>
      </c>
      <c r="N25" s="47">
        <f t="shared" si="3"/>
        <v>0</v>
      </c>
      <c r="O25" s="47">
        <f t="shared" si="3"/>
        <v>50000</v>
      </c>
      <c r="P25" s="47">
        <f t="shared" si="3"/>
        <v>0</v>
      </c>
      <c r="Q25" s="47">
        <f t="shared" si="3"/>
        <v>171675</v>
      </c>
      <c r="R25" s="47"/>
      <c r="S25" s="47"/>
      <c r="T25" s="47"/>
      <c r="U25" s="47"/>
      <c r="V25" s="47"/>
      <c r="W25" s="47"/>
      <c r="X25" s="47"/>
      <c r="Y25" s="47"/>
      <c r="Z25" s="47"/>
      <c r="AA25" s="47"/>
      <c r="AB25" s="47"/>
      <c r="AC25" s="48"/>
      <c r="AD25" s="47"/>
      <c r="AS25" s="99">
        <f t="shared" si="1"/>
        <v>0.14895878524945769</v>
      </c>
    </row>
    <row r="26" spans="1:45" hidden="1" x14ac:dyDescent="0.25">
      <c r="A26" s="43" t="s">
        <v>369</v>
      </c>
      <c r="B26" s="43" t="s">
        <v>370</v>
      </c>
      <c r="C26" s="43" t="s">
        <v>866</v>
      </c>
      <c r="D26" s="43" t="s">
        <v>609</v>
      </c>
      <c r="E26" s="43" t="s">
        <v>614</v>
      </c>
      <c r="F26" s="43" t="s">
        <v>373</v>
      </c>
      <c r="G26" s="43" t="s">
        <v>468</v>
      </c>
      <c r="H26" s="43" t="s">
        <v>375</v>
      </c>
      <c r="I26" s="43" t="s">
        <v>610</v>
      </c>
      <c r="J26" s="43" t="s">
        <v>611</v>
      </c>
      <c r="K26" s="47">
        <v>2100000</v>
      </c>
      <c r="L26" s="47">
        <v>1100000</v>
      </c>
      <c r="M26" s="47">
        <v>1100000</v>
      </c>
      <c r="N26" s="47">
        <v>0</v>
      </c>
      <c r="O26" s="47">
        <v>50000</v>
      </c>
      <c r="P26" s="47">
        <v>0</v>
      </c>
      <c r="Q26" s="47">
        <v>171675</v>
      </c>
      <c r="R26" s="47">
        <v>171675</v>
      </c>
      <c r="S26" s="47">
        <v>0</v>
      </c>
      <c r="T26" s="47">
        <v>221675</v>
      </c>
      <c r="U26" s="47">
        <v>221675</v>
      </c>
      <c r="V26" s="47">
        <v>878325</v>
      </c>
      <c r="W26" s="47">
        <v>878325</v>
      </c>
      <c r="X26" s="47">
        <v>878325</v>
      </c>
      <c r="Y26" s="47">
        <v>878325</v>
      </c>
      <c r="Z26" s="47">
        <v>0</v>
      </c>
      <c r="AA26" s="47">
        <v>0</v>
      </c>
      <c r="AB26" s="47">
        <v>0</v>
      </c>
      <c r="AC26" s="47">
        <v>-1000000</v>
      </c>
      <c r="AD26" s="47">
        <v>0</v>
      </c>
      <c r="AE26" s="43" t="s">
        <v>242</v>
      </c>
      <c r="AF26" s="43" t="s">
        <v>612</v>
      </c>
      <c r="AG26" s="43" t="s">
        <v>236</v>
      </c>
      <c r="AH26" s="43" t="s">
        <v>613</v>
      </c>
      <c r="AI26" s="43" t="s">
        <v>380</v>
      </c>
      <c r="AJ26" s="43" t="s">
        <v>380</v>
      </c>
      <c r="AK26" s="43" t="s">
        <v>380</v>
      </c>
      <c r="AL26" s="43" t="s">
        <v>378</v>
      </c>
      <c r="AM26" s="43" t="s">
        <v>380</v>
      </c>
      <c r="AN26" s="43" t="s">
        <v>380</v>
      </c>
      <c r="AO26" s="43" t="s">
        <v>615</v>
      </c>
      <c r="AP26" s="43" t="s">
        <v>611</v>
      </c>
      <c r="AQ26" s="43" t="s">
        <v>383</v>
      </c>
      <c r="AR26" s="43" t="s">
        <v>384</v>
      </c>
      <c r="AS26" s="99">
        <f t="shared" si="1"/>
        <v>0.15606818181818183</v>
      </c>
    </row>
    <row r="27" spans="1:45" hidden="1" x14ac:dyDescent="0.25">
      <c r="A27" s="43" t="s">
        <v>369</v>
      </c>
      <c r="B27" s="43" t="s">
        <v>370</v>
      </c>
      <c r="C27" s="43" t="s">
        <v>866</v>
      </c>
      <c r="D27" s="43" t="s">
        <v>646</v>
      </c>
      <c r="E27" s="43" t="s">
        <v>614</v>
      </c>
      <c r="F27" s="43" t="s">
        <v>373</v>
      </c>
      <c r="G27" s="43" t="s">
        <v>468</v>
      </c>
      <c r="H27" s="43" t="s">
        <v>375</v>
      </c>
      <c r="I27" s="43" t="s">
        <v>647</v>
      </c>
      <c r="J27" s="43" t="s">
        <v>648</v>
      </c>
      <c r="K27" s="47">
        <v>105000</v>
      </c>
      <c r="L27" s="47">
        <v>52500</v>
      </c>
      <c r="M27" s="47">
        <v>52500</v>
      </c>
      <c r="N27" s="47">
        <v>0</v>
      </c>
      <c r="O27" s="47">
        <v>0</v>
      </c>
      <c r="P27" s="47">
        <v>0</v>
      </c>
      <c r="Q27" s="47">
        <v>0</v>
      </c>
      <c r="R27" s="47">
        <v>0</v>
      </c>
      <c r="S27" s="47">
        <v>0</v>
      </c>
      <c r="T27" s="47">
        <v>0</v>
      </c>
      <c r="U27" s="47">
        <v>0</v>
      </c>
      <c r="V27" s="47">
        <v>52500</v>
      </c>
      <c r="W27" s="47">
        <v>52500</v>
      </c>
      <c r="X27" s="47">
        <v>52500</v>
      </c>
      <c r="Y27" s="47">
        <v>52500</v>
      </c>
      <c r="Z27" s="47">
        <v>0</v>
      </c>
      <c r="AA27" s="47">
        <v>0</v>
      </c>
      <c r="AB27" s="47">
        <v>0</v>
      </c>
      <c r="AC27" s="47">
        <v>-52500</v>
      </c>
      <c r="AD27" s="47">
        <v>0</v>
      </c>
      <c r="AE27" s="43" t="s">
        <v>242</v>
      </c>
      <c r="AF27" s="43" t="s">
        <v>612</v>
      </c>
      <c r="AG27" s="43" t="s">
        <v>649</v>
      </c>
      <c r="AH27" s="43" t="s">
        <v>650</v>
      </c>
      <c r="AI27" s="43" t="s">
        <v>380</v>
      </c>
      <c r="AJ27" s="43" t="s">
        <v>380</v>
      </c>
      <c r="AK27" s="43" t="s">
        <v>380</v>
      </c>
      <c r="AL27" s="43" t="s">
        <v>378</v>
      </c>
      <c r="AM27" s="43" t="s">
        <v>380</v>
      </c>
      <c r="AN27" s="43" t="s">
        <v>380</v>
      </c>
      <c r="AO27" s="43" t="s">
        <v>651</v>
      </c>
      <c r="AP27" s="43" t="s">
        <v>648</v>
      </c>
      <c r="AQ27" s="43" t="s">
        <v>383</v>
      </c>
      <c r="AR27" s="43" t="s">
        <v>384</v>
      </c>
      <c r="AS27" s="99">
        <f t="shared" si="1"/>
        <v>0</v>
      </c>
    </row>
    <row r="28" spans="1:45" hidden="1" x14ac:dyDescent="0.25">
      <c r="A28" s="43" t="s">
        <v>369</v>
      </c>
      <c r="B28" s="43" t="s">
        <v>370</v>
      </c>
      <c r="C28" s="43" t="s">
        <v>866</v>
      </c>
      <c r="D28" s="43" t="s">
        <v>657</v>
      </c>
      <c r="E28" s="43" t="s">
        <v>614</v>
      </c>
      <c r="F28" s="43" t="s">
        <v>373</v>
      </c>
      <c r="G28" s="43" t="s">
        <v>468</v>
      </c>
      <c r="H28" s="43" t="s">
        <v>375</v>
      </c>
      <c r="I28" s="43" t="s">
        <v>658</v>
      </c>
      <c r="J28" s="43" t="s">
        <v>659</v>
      </c>
      <c r="K28" s="47">
        <v>0</v>
      </c>
      <c r="L28" s="47">
        <v>0</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8">
        <v>0</v>
      </c>
      <c r="AD28" s="47">
        <v>0</v>
      </c>
      <c r="AE28" s="43" t="s">
        <v>242</v>
      </c>
      <c r="AF28" s="43" t="s">
        <v>612</v>
      </c>
      <c r="AG28" s="43" t="s">
        <v>649</v>
      </c>
      <c r="AH28" s="43" t="s">
        <v>660</v>
      </c>
      <c r="AI28" s="43" t="s">
        <v>380</v>
      </c>
      <c r="AJ28" s="43" t="s">
        <v>380</v>
      </c>
      <c r="AK28" s="43" t="s">
        <v>380</v>
      </c>
      <c r="AL28" s="43" t="s">
        <v>378</v>
      </c>
      <c r="AM28" s="43" t="s">
        <v>380</v>
      </c>
      <c r="AN28" s="43" t="s">
        <v>380</v>
      </c>
      <c r="AO28" s="43" t="s">
        <v>651</v>
      </c>
      <c r="AP28" s="43" t="s">
        <v>659</v>
      </c>
      <c r="AQ28" s="43" t="s">
        <v>383</v>
      </c>
      <c r="AR28" s="43" t="s">
        <v>384</v>
      </c>
      <c r="AS28" s="99" t="e">
        <f t="shared" si="1"/>
        <v>#DIV/0!</v>
      </c>
    </row>
    <row r="29" spans="1:45" hidden="1" x14ac:dyDescent="0.25">
      <c r="A29" s="43" t="s">
        <v>369</v>
      </c>
      <c r="B29" s="43" t="s">
        <v>370</v>
      </c>
      <c r="C29" s="43" t="s">
        <v>866</v>
      </c>
      <c r="D29" s="43" t="s">
        <v>673</v>
      </c>
      <c r="E29" s="43" t="s">
        <v>614</v>
      </c>
      <c r="F29" s="43" t="s">
        <v>373</v>
      </c>
      <c r="G29" s="43" t="s">
        <v>468</v>
      </c>
      <c r="H29" s="43" t="s">
        <v>375</v>
      </c>
      <c r="I29" s="43" t="s">
        <v>674</v>
      </c>
      <c r="J29" s="43" t="s">
        <v>675</v>
      </c>
      <c r="K29" s="47">
        <v>120000</v>
      </c>
      <c r="L29" s="47">
        <v>0</v>
      </c>
      <c r="M29" s="47">
        <v>0</v>
      </c>
      <c r="N29" s="47">
        <v>0</v>
      </c>
      <c r="O29" s="47">
        <v>0</v>
      </c>
      <c r="P29" s="47">
        <v>0</v>
      </c>
      <c r="Q29" s="47">
        <v>0</v>
      </c>
      <c r="R29" s="47">
        <v>0</v>
      </c>
      <c r="S29" s="47">
        <v>0</v>
      </c>
      <c r="T29" s="47">
        <v>0</v>
      </c>
      <c r="U29" s="47">
        <v>0</v>
      </c>
      <c r="V29" s="47">
        <v>0</v>
      </c>
      <c r="W29" s="47">
        <v>0</v>
      </c>
      <c r="X29" s="47">
        <v>0</v>
      </c>
      <c r="Y29" s="47">
        <v>0</v>
      </c>
      <c r="Z29" s="47">
        <v>0</v>
      </c>
      <c r="AA29" s="47">
        <v>0</v>
      </c>
      <c r="AB29" s="47">
        <v>0</v>
      </c>
      <c r="AC29" s="47">
        <v>-120000</v>
      </c>
      <c r="AD29" s="47">
        <v>0</v>
      </c>
      <c r="AE29" s="43" t="s">
        <v>242</v>
      </c>
      <c r="AF29" s="43" t="s">
        <v>612</v>
      </c>
      <c r="AG29" s="43" t="s">
        <v>649</v>
      </c>
      <c r="AH29" s="43" t="s">
        <v>676</v>
      </c>
      <c r="AI29" s="43" t="s">
        <v>380</v>
      </c>
      <c r="AJ29" s="43" t="s">
        <v>380</v>
      </c>
      <c r="AK29" s="43" t="s">
        <v>380</v>
      </c>
      <c r="AL29" s="43" t="s">
        <v>378</v>
      </c>
      <c r="AM29" s="43" t="s">
        <v>380</v>
      </c>
      <c r="AN29" s="43" t="s">
        <v>380</v>
      </c>
      <c r="AO29" s="43" t="s">
        <v>651</v>
      </c>
      <c r="AP29" s="43" t="s">
        <v>675</v>
      </c>
      <c r="AQ29" s="43" t="s">
        <v>383</v>
      </c>
      <c r="AR29" s="43" t="s">
        <v>384</v>
      </c>
      <c r="AS29" s="99" t="e">
        <f t="shared" si="1"/>
        <v>#DIV/0!</v>
      </c>
    </row>
    <row r="30" spans="1:45" x14ac:dyDescent="0.25">
      <c r="E30" s="43" t="s">
        <v>684</v>
      </c>
      <c r="K30" s="47">
        <f>SUM(K31:K32)</f>
        <v>3250000</v>
      </c>
      <c r="L30" s="47">
        <f t="shared" ref="L30:Q30" si="4">SUM(L31:L32)</f>
        <v>3250000</v>
      </c>
      <c r="M30" s="47">
        <f t="shared" si="4"/>
        <v>3176126.15</v>
      </c>
      <c r="N30" s="47">
        <f t="shared" si="4"/>
        <v>0</v>
      </c>
      <c r="O30" s="47">
        <f t="shared" si="4"/>
        <v>0</v>
      </c>
      <c r="P30" s="47">
        <f t="shared" si="4"/>
        <v>0</v>
      </c>
      <c r="Q30" s="47">
        <f t="shared" si="4"/>
        <v>2266162.4500000002</v>
      </c>
      <c r="R30" s="47"/>
      <c r="S30" s="47"/>
      <c r="T30" s="47"/>
      <c r="U30" s="47"/>
      <c r="V30" s="47"/>
      <c r="W30" s="47"/>
      <c r="X30" s="47"/>
      <c r="Y30" s="47"/>
      <c r="Z30" s="47"/>
      <c r="AA30" s="47"/>
      <c r="AB30" s="47"/>
      <c r="AC30" s="47"/>
      <c r="AD30" s="47"/>
      <c r="AS30" s="99">
        <f t="shared" si="1"/>
        <v>0.69728075384615396</v>
      </c>
    </row>
    <row r="31" spans="1:45" hidden="1" x14ac:dyDescent="0.25">
      <c r="A31" s="43" t="s">
        <v>369</v>
      </c>
      <c r="B31" s="43" t="s">
        <v>370</v>
      </c>
      <c r="C31" s="43" t="s">
        <v>866</v>
      </c>
      <c r="D31" s="43" t="s">
        <v>690</v>
      </c>
      <c r="E31" s="43" t="s">
        <v>684</v>
      </c>
      <c r="F31" s="43" t="s">
        <v>408</v>
      </c>
      <c r="G31" s="43" t="s">
        <v>678</v>
      </c>
      <c r="H31" s="43" t="s">
        <v>375</v>
      </c>
      <c r="I31" s="43" t="s">
        <v>691</v>
      </c>
      <c r="J31" s="43" t="s">
        <v>692</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47">
        <v>0</v>
      </c>
      <c r="AE31" s="43" t="s">
        <v>242</v>
      </c>
      <c r="AF31" s="43" t="s">
        <v>681</v>
      </c>
      <c r="AG31" s="43" t="s">
        <v>682</v>
      </c>
      <c r="AH31" s="43" t="s">
        <v>693</v>
      </c>
      <c r="AI31" s="43" t="s">
        <v>380</v>
      </c>
      <c r="AJ31" s="43" t="s">
        <v>380</v>
      </c>
      <c r="AK31" s="43" t="s">
        <v>380</v>
      </c>
      <c r="AL31" s="43" t="s">
        <v>378</v>
      </c>
      <c r="AM31" s="43" t="s">
        <v>380</v>
      </c>
      <c r="AN31" s="43" t="s">
        <v>380</v>
      </c>
      <c r="AO31" s="43" t="s">
        <v>685</v>
      </c>
      <c r="AP31" s="43" t="s">
        <v>692</v>
      </c>
      <c r="AQ31" s="43" t="s">
        <v>383</v>
      </c>
      <c r="AR31" s="43" t="s">
        <v>411</v>
      </c>
      <c r="AS31" s="99" t="e">
        <f t="shared" si="1"/>
        <v>#DIV/0!</v>
      </c>
    </row>
    <row r="32" spans="1:45" hidden="1" x14ac:dyDescent="0.25">
      <c r="A32" s="43" t="s">
        <v>369</v>
      </c>
      <c r="B32" s="43" t="s">
        <v>370</v>
      </c>
      <c r="C32" s="43" t="s">
        <v>866</v>
      </c>
      <c r="D32" s="43" t="s">
        <v>702</v>
      </c>
      <c r="E32" s="43" t="s">
        <v>684</v>
      </c>
      <c r="F32" s="43" t="s">
        <v>408</v>
      </c>
      <c r="G32" s="43" t="s">
        <v>703</v>
      </c>
      <c r="H32" s="43" t="s">
        <v>375</v>
      </c>
      <c r="I32" s="43" t="s">
        <v>704</v>
      </c>
      <c r="J32" s="43" t="s">
        <v>704</v>
      </c>
      <c r="K32" s="47">
        <v>3250000</v>
      </c>
      <c r="L32" s="47">
        <v>3250000</v>
      </c>
      <c r="M32" s="47">
        <v>3176126.15</v>
      </c>
      <c r="N32" s="47">
        <v>0</v>
      </c>
      <c r="O32" s="47">
        <v>0</v>
      </c>
      <c r="P32" s="47">
        <v>0</v>
      </c>
      <c r="Q32" s="47">
        <v>2266162.4500000002</v>
      </c>
      <c r="R32" s="47">
        <v>2266162.4500000002</v>
      </c>
      <c r="S32" s="47">
        <v>0</v>
      </c>
      <c r="T32" s="47">
        <v>2266162.4500000002</v>
      </c>
      <c r="U32" s="47">
        <v>2266162.4500000002</v>
      </c>
      <c r="V32" s="47">
        <v>909963.7</v>
      </c>
      <c r="W32" s="47">
        <v>983837.55</v>
      </c>
      <c r="X32" s="47">
        <v>909963.7</v>
      </c>
      <c r="Y32" s="47">
        <v>909963.7</v>
      </c>
      <c r="Z32" s="47">
        <v>73873.850000000006</v>
      </c>
      <c r="AA32" s="47">
        <v>0</v>
      </c>
      <c r="AB32" s="47">
        <v>0</v>
      </c>
      <c r="AC32" s="47">
        <v>0</v>
      </c>
      <c r="AD32" s="47">
        <v>0</v>
      </c>
      <c r="AE32" s="43" t="s">
        <v>242</v>
      </c>
      <c r="AF32" s="43" t="s">
        <v>681</v>
      </c>
      <c r="AG32" s="43" t="s">
        <v>705</v>
      </c>
      <c r="AH32" s="43" t="s">
        <v>706</v>
      </c>
      <c r="AI32" s="43" t="s">
        <v>380</v>
      </c>
      <c r="AJ32" s="43" t="s">
        <v>380</v>
      </c>
      <c r="AK32" s="43" t="s">
        <v>380</v>
      </c>
      <c r="AL32" s="43" t="s">
        <v>378</v>
      </c>
      <c r="AM32" s="43" t="s">
        <v>380</v>
      </c>
      <c r="AN32" s="43" t="s">
        <v>380</v>
      </c>
      <c r="AO32" s="43" t="s">
        <v>707</v>
      </c>
      <c r="AP32" s="43" t="s">
        <v>704</v>
      </c>
      <c r="AQ32" s="43" t="s">
        <v>383</v>
      </c>
      <c r="AR32" s="43" t="s">
        <v>411</v>
      </c>
      <c r="AS32" s="99">
        <f t="shared" si="1"/>
        <v>0.69728075384615396</v>
      </c>
    </row>
    <row r="33" spans="1:45" x14ac:dyDescent="0.25">
      <c r="E33" s="43" t="s">
        <v>717</v>
      </c>
      <c r="K33" s="47">
        <f>SUM(K34:K36)</f>
        <v>16128011</v>
      </c>
      <c r="L33" s="47">
        <f t="shared" ref="L33:Q33" si="5">SUM(L34:L36)</f>
        <v>13979643</v>
      </c>
      <c r="M33" s="47">
        <f t="shared" si="5"/>
        <v>13979642</v>
      </c>
      <c r="N33" s="47">
        <f t="shared" si="5"/>
        <v>0</v>
      </c>
      <c r="O33" s="47">
        <f t="shared" si="5"/>
        <v>0</v>
      </c>
      <c r="P33" s="47">
        <f t="shared" si="5"/>
        <v>0</v>
      </c>
      <c r="Q33" s="47">
        <f t="shared" si="5"/>
        <v>8727859.2599999998</v>
      </c>
      <c r="R33" s="47"/>
      <c r="S33" s="47"/>
      <c r="T33" s="47"/>
      <c r="U33" s="47"/>
      <c r="V33" s="47"/>
      <c r="W33" s="47"/>
      <c r="X33" s="47"/>
      <c r="Y33" s="47"/>
      <c r="Z33" s="47"/>
      <c r="AA33" s="47"/>
      <c r="AB33" s="47"/>
      <c r="AC33" s="47"/>
      <c r="AD33" s="47"/>
      <c r="AS33" s="99">
        <f t="shared" si="1"/>
        <v>0.62432633365530144</v>
      </c>
    </row>
    <row r="34" spans="1:45" hidden="1" x14ac:dyDescent="0.25">
      <c r="A34" s="43" t="s">
        <v>369</v>
      </c>
      <c r="B34" s="43" t="s">
        <v>370</v>
      </c>
      <c r="C34" s="43" t="s">
        <v>866</v>
      </c>
      <c r="D34" s="43" t="s">
        <v>874</v>
      </c>
      <c r="E34" s="43" t="s">
        <v>717</v>
      </c>
      <c r="F34" s="43" t="s">
        <v>373</v>
      </c>
      <c r="G34" s="43" t="s">
        <v>709</v>
      </c>
      <c r="H34" s="43" t="s">
        <v>375</v>
      </c>
      <c r="I34" s="43" t="s">
        <v>734</v>
      </c>
      <c r="J34" s="43" t="s">
        <v>735</v>
      </c>
      <c r="K34" s="47">
        <v>8745655</v>
      </c>
      <c r="L34" s="47">
        <v>7040601</v>
      </c>
      <c r="M34" s="47">
        <v>7040600</v>
      </c>
      <c r="N34" s="47">
        <v>0</v>
      </c>
      <c r="O34" s="47">
        <v>0</v>
      </c>
      <c r="P34" s="47">
        <v>0</v>
      </c>
      <c r="Q34" s="47">
        <v>6255800.2599999998</v>
      </c>
      <c r="R34" s="47">
        <v>6255800.2599999998</v>
      </c>
      <c r="S34" s="47">
        <v>0</v>
      </c>
      <c r="T34" s="47">
        <v>6255800.2599999998</v>
      </c>
      <c r="U34" s="47">
        <v>6255800.2599999998</v>
      </c>
      <c r="V34" s="47">
        <v>784799.74</v>
      </c>
      <c r="W34" s="47">
        <v>784800.74</v>
      </c>
      <c r="X34" s="47">
        <v>784800.74</v>
      </c>
      <c r="Y34" s="47">
        <v>784800.74</v>
      </c>
      <c r="Z34" s="47">
        <v>0</v>
      </c>
      <c r="AA34" s="47">
        <v>0</v>
      </c>
      <c r="AB34" s="47">
        <v>0</v>
      </c>
      <c r="AC34" s="48">
        <v>-1705054</v>
      </c>
      <c r="AD34" s="47">
        <v>0</v>
      </c>
      <c r="AE34" s="43" t="s">
        <v>242</v>
      </c>
      <c r="AF34" s="43" t="s">
        <v>712</v>
      </c>
      <c r="AG34" s="43" t="s">
        <v>713</v>
      </c>
      <c r="AH34" s="43" t="s">
        <v>736</v>
      </c>
      <c r="AI34" s="43" t="s">
        <v>425</v>
      </c>
      <c r="AJ34" s="43" t="s">
        <v>380</v>
      </c>
      <c r="AK34" s="43" t="s">
        <v>380</v>
      </c>
      <c r="AL34" s="43" t="s">
        <v>378</v>
      </c>
      <c r="AM34" s="43" t="s">
        <v>737</v>
      </c>
      <c r="AN34" s="43" t="s">
        <v>443</v>
      </c>
      <c r="AO34" s="43" t="s">
        <v>718</v>
      </c>
      <c r="AP34" s="43" t="s">
        <v>738</v>
      </c>
      <c r="AQ34" s="43" t="s">
        <v>383</v>
      </c>
      <c r="AR34" s="43" t="s">
        <v>384</v>
      </c>
      <c r="AS34" s="99">
        <f t="shared" si="1"/>
        <v>0.88853213809446097</v>
      </c>
    </row>
    <row r="35" spans="1:45" hidden="1" x14ac:dyDescent="0.25">
      <c r="A35" s="43" t="s">
        <v>369</v>
      </c>
      <c r="B35" s="43" t="s">
        <v>370</v>
      </c>
      <c r="C35" s="43" t="s">
        <v>866</v>
      </c>
      <c r="D35" s="43" t="s">
        <v>875</v>
      </c>
      <c r="E35" s="43" t="s">
        <v>717</v>
      </c>
      <c r="F35" s="43" t="s">
        <v>373</v>
      </c>
      <c r="G35" s="43" t="s">
        <v>709</v>
      </c>
      <c r="H35" s="43" t="s">
        <v>375</v>
      </c>
      <c r="I35" s="43" t="s">
        <v>740</v>
      </c>
      <c r="J35" s="43" t="s">
        <v>741</v>
      </c>
      <c r="K35" s="47">
        <v>1550648</v>
      </c>
      <c r="L35" s="47">
        <v>1247334</v>
      </c>
      <c r="M35" s="47">
        <v>1247334</v>
      </c>
      <c r="N35" s="47">
        <v>0</v>
      </c>
      <c r="O35" s="47">
        <v>0</v>
      </c>
      <c r="P35" s="47">
        <v>0</v>
      </c>
      <c r="Q35" s="47">
        <v>1208972</v>
      </c>
      <c r="R35" s="47">
        <v>1208972</v>
      </c>
      <c r="S35" s="47">
        <v>0</v>
      </c>
      <c r="T35" s="47">
        <v>1208972</v>
      </c>
      <c r="U35" s="47">
        <v>1208972</v>
      </c>
      <c r="V35" s="47">
        <v>38362</v>
      </c>
      <c r="W35" s="47">
        <v>38362</v>
      </c>
      <c r="X35" s="47">
        <v>38362</v>
      </c>
      <c r="Y35" s="47">
        <v>38362</v>
      </c>
      <c r="Z35" s="47">
        <v>0</v>
      </c>
      <c r="AA35" s="47">
        <v>0</v>
      </c>
      <c r="AB35" s="47">
        <v>0</v>
      </c>
      <c r="AC35" s="47">
        <v>-303314</v>
      </c>
      <c r="AD35" s="47">
        <v>0</v>
      </c>
      <c r="AE35" s="43" t="s">
        <v>242</v>
      </c>
      <c r="AF35" s="43" t="s">
        <v>712</v>
      </c>
      <c r="AG35" s="43" t="s">
        <v>713</v>
      </c>
      <c r="AH35" s="43" t="s">
        <v>736</v>
      </c>
      <c r="AI35" s="43" t="s">
        <v>237</v>
      </c>
      <c r="AJ35" s="43" t="s">
        <v>380</v>
      </c>
      <c r="AK35" s="43" t="s">
        <v>380</v>
      </c>
      <c r="AL35" s="43" t="s">
        <v>378</v>
      </c>
      <c r="AM35" s="43" t="s">
        <v>742</v>
      </c>
      <c r="AN35" s="43" t="s">
        <v>427</v>
      </c>
      <c r="AO35" s="43" t="s">
        <v>718</v>
      </c>
      <c r="AP35" s="43" t="s">
        <v>738</v>
      </c>
      <c r="AQ35" s="43" t="s">
        <v>383</v>
      </c>
      <c r="AR35" s="43" t="s">
        <v>384</v>
      </c>
      <c r="AS35" s="99">
        <f t="shared" si="1"/>
        <v>0.96924480532078816</v>
      </c>
    </row>
    <row r="36" spans="1:45" hidden="1" x14ac:dyDescent="0.25">
      <c r="A36" s="43" t="s">
        <v>369</v>
      </c>
      <c r="B36" s="43" t="s">
        <v>370</v>
      </c>
      <c r="C36" s="43" t="s">
        <v>866</v>
      </c>
      <c r="D36" s="43" t="s">
        <v>779</v>
      </c>
      <c r="E36" s="43" t="s">
        <v>717</v>
      </c>
      <c r="F36" s="43" t="s">
        <v>373</v>
      </c>
      <c r="G36" s="43" t="s">
        <v>774</v>
      </c>
      <c r="H36" s="43" t="s">
        <v>375</v>
      </c>
      <c r="I36" s="43" t="s">
        <v>780</v>
      </c>
      <c r="J36" s="43" t="s">
        <v>780</v>
      </c>
      <c r="K36" s="47">
        <v>5831708</v>
      </c>
      <c r="L36" s="47">
        <v>5691708</v>
      </c>
      <c r="M36" s="47">
        <v>5691708</v>
      </c>
      <c r="N36" s="47">
        <v>0</v>
      </c>
      <c r="O36" s="47">
        <v>0</v>
      </c>
      <c r="P36" s="47">
        <v>0</v>
      </c>
      <c r="Q36" s="47">
        <v>1263087</v>
      </c>
      <c r="R36" s="47">
        <v>1263087</v>
      </c>
      <c r="S36" s="47">
        <v>0</v>
      </c>
      <c r="T36" s="47">
        <v>1263087</v>
      </c>
      <c r="U36" s="47">
        <v>1263087</v>
      </c>
      <c r="V36" s="47">
        <v>4428621</v>
      </c>
      <c r="W36" s="47">
        <v>4428621</v>
      </c>
      <c r="X36" s="47">
        <v>4428621</v>
      </c>
      <c r="Y36" s="47">
        <v>4428621</v>
      </c>
      <c r="Z36" s="47">
        <v>0</v>
      </c>
      <c r="AA36" s="47">
        <v>0</v>
      </c>
      <c r="AB36" s="47">
        <v>0</v>
      </c>
      <c r="AC36" s="48">
        <v>-140000</v>
      </c>
      <c r="AD36" s="47">
        <v>0</v>
      </c>
      <c r="AE36" s="43" t="s">
        <v>242</v>
      </c>
      <c r="AF36" s="43" t="s">
        <v>712</v>
      </c>
      <c r="AG36" s="43" t="s">
        <v>776</v>
      </c>
      <c r="AH36" s="43" t="s">
        <v>781</v>
      </c>
      <c r="AI36" s="43" t="s">
        <v>380</v>
      </c>
      <c r="AJ36" s="43" t="s">
        <v>380</v>
      </c>
      <c r="AK36" s="43" t="s">
        <v>380</v>
      </c>
      <c r="AL36" s="43" t="s">
        <v>378</v>
      </c>
      <c r="AM36" s="43" t="s">
        <v>380</v>
      </c>
      <c r="AN36" s="43" t="s">
        <v>380</v>
      </c>
      <c r="AO36" s="43" t="s">
        <v>778</v>
      </c>
      <c r="AP36" s="43" t="s">
        <v>780</v>
      </c>
      <c r="AQ36" s="43" t="s">
        <v>383</v>
      </c>
      <c r="AR36" s="43" t="s">
        <v>384</v>
      </c>
      <c r="AS36" s="99">
        <f t="shared" si="1"/>
        <v>0.2219170414223639</v>
      </c>
    </row>
    <row r="37" spans="1:45" x14ac:dyDescent="0.25">
      <c r="E37" s="43" t="s">
        <v>967</v>
      </c>
      <c r="K37" s="47">
        <f>+K2+K16+K25+K30+K33</f>
        <v>855000000</v>
      </c>
      <c r="L37" s="47">
        <f t="shared" ref="L37:Q37" si="6">+L2+L16+L25+L30+L33</f>
        <v>707882565</v>
      </c>
      <c r="M37" s="47">
        <f t="shared" si="6"/>
        <v>707794188.09000003</v>
      </c>
      <c r="N37" s="47">
        <f t="shared" si="6"/>
        <v>0</v>
      </c>
      <c r="O37" s="47">
        <f t="shared" si="6"/>
        <v>96266.73000000001</v>
      </c>
      <c r="P37" s="47">
        <f t="shared" si="6"/>
        <v>0</v>
      </c>
      <c r="Q37" s="47">
        <f t="shared" si="6"/>
        <v>672844557.14999998</v>
      </c>
      <c r="R37" s="47"/>
      <c r="S37" s="47"/>
      <c r="T37" s="47"/>
      <c r="U37" s="47"/>
      <c r="V37" s="47"/>
      <c r="W37" s="47"/>
      <c r="X37" s="47"/>
      <c r="Y37" s="47"/>
      <c r="Z37" s="47"/>
      <c r="AA37" s="47"/>
      <c r="AB37" s="47"/>
      <c r="AC37" s="47"/>
      <c r="AD37" s="47"/>
      <c r="AS37" s="99">
        <f t="shared" si="1"/>
        <v>0.95050307836017967</v>
      </c>
    </row>
    <row r="38" spans="1:45" x14ac:dyDescent="0.25">
      <c r="K38" s="47"/>
      <c r="L38" s="47"/>
      <c r="M38" s="47"/>
      <c r="N38" s="47"/>
      <c r="O38" s="47"/>
      <c r="P38" s="47"/>
      <c r="Q38" s="47"/>
      <c r="R38" s="47"/>
      <c r="S38" s="47"/>
      <c r="T38" s="47"/>
      <c r="U38" s="47"/>
      <c r="V38" s="47"/>
      <c r="W38" s="47"/>
      <c r="X38" s="47"/>
      <c r="Y38" s="47"/>
      <c r="Z38" s="47"/>
      <c r="AA38" s="47"/>
      <c r="AB38" s="47"/>
      <c r="AC38" s="48"/>
      <c r="AD38" s="47"/>
    </row>
    <row r="39" spans="1:45" x14ac:dyDescent="0.25">
      <c r="K39" s="47">
        <f>+K16+K25+K30</f>
        <v>20494650</v>
      </c>
      <c r="L39" s="47">
        <f t="shared" ref="L39:Q39" si="7">+L16+L25+L30</f>
        <v>15836295</v>
      </c>
      <c r="M39" s="47">
        <f t="shared" si="7"/>
        <v>15747921.15</v>
      </c>
      <c r="N39" s="47">
        <f t="shared" si="7"/>
        <v>0</v>
      </c>
      <c r="O39" s="47">
        <f t="shared" si="7"/>
        <v>96266.73000000001</v>
      </c>
      <c r="P39" s="47">
        <f t="shared" si="7"/>
        <v>0</v>
      </c>
      <c r="Q39" s="47">
        <f t="shared" si="7"/>
        <v>11319567.859999999</v>
      </c>
      <c r="R39" s="47"/>
      <c r="S39" s="47"/>
      <c r="T39" s="47"/>
      <c r="U39" s="47"/>
      <c r="V39" s="47"/>
      <c r="W39" s="47"/>
      <c r="X39" s="47"/>
      <c r="Y39" s="47"/>
      <c r="Z39" s="47"/>
      <c r="AA39" s="47"/>
      <c r="AB39" s="47"/>
      <c r="AC39" s="47"/>
      <c r="AD39" s="47"/>
    </row>
    <row r="40" spans="1:45" x14ac:dyDescent="0.25">
      <c r="K40" s="116">
        <f>+K39/K37</f>
        <v>2.3970350877192983E-2</v>
      </c>
      <c r="L40" s="116">
        <f>+L39/L37</f>
        <v>2.2371359012070033E-2</v>
      </c>
      <c r="M40" s="116">
        <f t="shared" ref="M40:Q40" si="8">+M39/M37</f>
        <v>2.2249294236925215E-2</v>
      </c>
      <c r="N40" s="116" t="e">
        <f t="shared" si="8"/>
        <v>#DIV/0!</v>
      </c>
      <c r="O40" s="116">
        <f t="shared" si="8"/>
        <v>1</v>
      </c>
      <c r="P40" s="116" t="e">
        <f t="shared" si="8"/>
        <v>#DIV/0!</v>
      </c>
      <c r="Q40" s="116">
        <f t="shared" si="8"/>
        <v>1.6823451627441019E-2</v>
      </c>
      <c r="R40" s="47"/>
      <c r="S40" s="47"/>
      <c r="T40" s="47"/>
      <c r="U40" s="47"/>
      <c r="V40" s="47"/>
      <c r="W40" s="47"/>
      <c r="X40" s="47"/>
      <c r="Y40" s="47"/>
      <c r="Z40" s="47"/>
      <c r="AA40" s="47"/>
      <c r="AB40" s="47"/>
      <c r="AC40" s="47"/>
      <c r="AD40" s="47"/>
    </row>
    <row r="41" spans="1:45" x14ac:dyDescent="0.25">
      <c r="K41" s="47"/>
      <c r="L41" s="47"/>
      <c r="M41" s="47"/>
      <c r="N41" s="47"/>
      <c r="O41" s="47"/>
      <c r="P41" s="47"/>
      <c r="Q41" s="47"/>
      <c r="R41" s="47"/>
      <c r="S41" s="47"/>
      <c r="T41" s="47"/>
      <c r="U41" s="47"/>
      <c r="V41" s="47"/>
      <c r="W41" s="47"/>
      <c r="X41" s="47"/>
      <c r="Y41" s="47"/>
      <c r="Z41" s="47"/>
      <c r="AA41" s="47"/>
      <c r="AB41" s="47"/>
      <c r="AC41" s="48"/>
      <c r="AD41" s="47"/>
    </row>
    <row r="42" spans="1:45" x14ac:dyDescent="0.25">
      <c r="K42" s="47"/>
      <c r="L42" s="47"/>
      <c r="M42" s="47"/>
      <c r="N42" s="47"/>
      <c r="O42" s="47"/>
      <c r="P42" s="47"/>
      <c r="Q42" s="47"/>
      <c r="R42" s="47"/>
      <c r="S42" s="47"/>
      <c r="T42" s="47"/>
      <c r="U42" s="47"/>
      <c r="V42" s="47"/>
      <c r="W42" s="47"/>
      <c r="X42" s="47"/>
      <c r="Y42" s="47"/>
      <c r="Z42" s="47"/>
      <c r="AA42" s="47"/>
      <c r="AB42" s="47"/>
      <c r="AC42" s="48"/>
      <c r="AD42" s="47"/>
    </row>
    <row r="43" spans="1:45" x14ac:dyDescent="0.25">
      <c r="K43" s="47"/>
      <c r="L43" s="47"/>
      <c r="M43" s="47"/>
      <c r="N43" s="47"/>
      <c r="O43" s="47"/>
      <c r="P43" s="47"/>
      <c r="Q43" s="47"/>
      <c r="R43" s="47"/>
      <c r="S43" s="47"/>
      <c r="T43" s="47"/>
      <c r="U43" s="47"/>
      <c r="V43" s="47"/>
      <c r="W43" s="47"/>
      <c r="X43" s="47"/>
      <c r="Y43" s="47"/>
      <c r="Z43" s="47"/>
      <c r="AA43" s="47"/>
      <c r="AB43" s="47"/>
      <c r="AC43" s="48"/>
      <c r="AD43" s="47"/>
    </row>
    <row r="44" spans="1:45" x14ac:dyDescent="0.25">
      <c r="K44" s="47"/>
      <c r="L44" s="47"/>
      <c r="M44" s="47"/>
      <c r="N44" s="47"/>
      <c r="O44" s="47"/>
      <c r="P44" s="47"/>
      <c r="Q44" s="47"/>
      <c r="R44" s="47"/>
      <c r="S44" s="47"/>
      <c r="T44" s="47"/>
      <c r="U44" s="47"/>
      <c r="V44" s="47"/>
      <c r="W44" s="47"/>
      <c r="X44" s="47"/>
      <c r="Y44" s="47"/>
      <c r="Z44" s="47"/>
      <c r="AA44" s="47"/>
      <c r="AB44" s="47"/>
      <c r="AC44" s="48"/>
      <c r="AD44" s="47"/>
    </row>
    <row r="45" spans="1:45" x14ac:dyDescent="0.25">
      <c r="K45" s="47"/>
      <c r="L45" s="47"/>
      <c r="M45" s="47"/>
      <c r="N45" s="47"/>
      <c r="O45" s="47"/>
      <c r="P45" s="47"/>
      <c r="Q45" s="47"/>
      <c r="R45" s="47"/>
      <c r="S45" s="47"/>
      <c r="T45" s="47"/>
      <c r="U45" s="47"/>
      <c r="V45" s="47"/>
      <c r="W45" s="47"/>
      <c r="X45" s="47"/>
      <c r="Y45" s="47"/>
      <c r="Z45" s="47"/>
      <c r="AA45" s="47"/>
      <c r="AB45" s="47"/>
      <c r="AC45" s="47"/>
      <c r="AD45" s="47"/>
    </row>
    <row r="46" spans="1:45" x14ac:dyDescent="0.25">
      <c r="K46" s="47"/>
      <c r="L46" s="47"/>
      <c r="M46" s="47"/>
      <c r="N46" s="47"/>
      <c r="O46" s="47"/>
      <c r="P46" s="47"/>
      <c r="Q46" s="47"/>
      <c r="R46" s="47"/>
      <c r="S46" s="47"/>
      <c r="T46" s="47"/>
      <c r="U46" s="47"/>
      <c r="V46" s="47"/>
      <c r="W46" s="47"/>
      <c r="X46" s="47"/>
      <c r="Y46" s="47"/>
      <c r="Z46" s="47"/>
      <c r="AA46" s="47"/>
      <c r="AB46" s="47"/>
      <c r="AC46" s="48"/>
      <c r="AD46" s="47"/>
    </row>
    <row r="47" spans="1:45" x14ac:dyDescent="0.25">
      <c r="K47" s="47"/>
      <c r="L47" s="47"/>
      <c r="M47" s="47"/>
      <c r="N47" s="47"/>
      <c r="O47" s="47"/>
      <c r="P47" s="47"/>
      <c r="Q47" s="47"/>
      <c r="R47" s="47"/>
      <c r="S47" s="47"/>
      <c r="T47" s="47"/>
      <c r="U47" s="47"/>
      <c r="V47" s="47"/>
      <c r="W47" s="47"/>
      <c r="X47" s="47"/>
      <c r="Y47" s="47"/>
      <c r="Z47" s="47"/>
      <c r="AA47" s="47"/>
      <c r="AB47" s="47"/>
      <c r="AC47" s="48"/>
      <c r="AD47" s="47"/>
    </row>
    <row r="48" spans="1:45" x14ac:dyDescent="0.25">
      <c r="K48" s="47"/>
      <c r="L48" s="47"/>
      <c r="M48" s="47"/>
      <c r="N48" s="47"/>
      <c r="O48" s="47"/>
      <c r="P48" s="47"/>
      <c r="Q48" s="47"/>
      <c r="R48" s="47"/>
      <c r="S48" s="47"/>
      <c r="T48" s="47"/>
      <c r="U48" s="47"/>
      <c r="V48" s="47"/>
      <c r="W48" s="47"/>
      <c r="X48" s="47"/>
      <c r="Y48" s="47"/>
      <c r="Z48" s="47"/>
      <c r="AA48" s="47"/>
      <c r="AB48" s="47"/>
      <c r="AC48" s="48"/>
      <c r="AD48" s="47"/>
    </row>
    <row r="49" spans="11:30" x14ac:dyDescent="0.25">
      <c r="K49" s="47"/>
      <c r="L49" s="47"/>
      <c r="M49" s="47"/>
      <c r="N49" s="47"/>
      <c r="O49" s="47"/>
      <c r="P49" s="47"/>
      <c r="Q49" s="47"/>
      <c r="R49" s="47"/>
      <c r="S49" s="47"/>
      <c r="T49" s="47"/>
      <c r="U49" s="47"/>
      <c r="V49" s="47"/>
      <c r="W49" s="47"/>
      <c r="X49" s="47"/>
      <c r="Y49" s="47"/>
      <c r="Z49" s="47"/>
      <c r="AA49" s="47"/>
      <c r="AB49" s="47"/>
      <c r="AC49" s="48"/>
      <c r="AD49" s="47"/>
    </row>
    <row r="50" spans="11:30" x14ac:dyDescent="0.25">
      <c r="K50" s="47"/>
      <c r="L50" s="47"/>
      <c r="M50" s="47"/>
      <c r="N50" s="47"/>
      <c r="O50" s="47"/>
      <c r="P50" s="47"/>
      <c r="Q50" s="47"/>
      <c r="R50" s="47"/>
      <c r="S50" s="47"/>
      <c r="T50" s="47"/>
      <c r="U50" s="47"/>
      <c r="V50" s="47"/>
      <c r="W50" s="47"/>
      <c r="X50" s="47"/>
      <c r="Y50" s="47"/>
      <c r="Z50" s="47"/>
      <c r="AA50" s="47"/>
      <c r="AB50" s="47"/>
      <c r="AC50" s="47"/>
      <c r="AD50" s="47"/>
    </row>
    <row r="51" spans="11:30" x14ac:dyDescent="0.25">
      <c r="K51" s="47"/>
      <c r="L51" s="47"/>
      <c r="M51" s="47"/>
      <c r="N51" s="47"/>
      <c r="O51" s="47"/>
      <c r="P51" s="47"/>
      <c r="Q51" s="47"/>
      <c r="R51" s="47"/>
      <c r="S51" s="47"/>
      <c r="T51" s="47"/>
      <c r="U51" s="47"/>
      <c r="V51" s="47"/>
      <c r="W51" s="47"/>
      <c r="X51" s="47"/>
      <c r="Y51" s="47"/>
      <c r="Z51" s="47"/>
      <c r="AA51" s="47"/>
      <c r="AB51" s="47"/>
      <c r="AC51" s="48"/>
      <c r="AD51" s="47"/>
    </row>
    <row r="52" spans="11:30" x14ac:dyDescent="0.25">
      <c r="K52" s="47"/>
      <c r="L52" s="47"/>
      <c r="M52" s="47"/>
      <c r="N52" s="47"/>
      <c r="O52" s="47"/>
      <c r="P52" s="47"/>
      <c r="Q52" s="47"/>
      <c r="R52" s="47"/>
      <c r="S52" s="47"/>
      <c r="T52" s="47"/>
      <c r="U52" s="47"/>
      <c r="V52" s="47"/>
      <c r="W52" s="47"/>
      <c r="X52" s="47"/>
      <c r="Y52" s="47"/>
      <c r="Z52" s="47"/>
      <c r="AA52" s="47"/>
      <c r="AB52" s="47"/>
      <c r="AC52" s="48"/>
      <c r="AD52" s="47"/>
    </row>
    <row r="53" spans="11:30" x14ac:dyDescent="0.25">
      <c r="K53" s="47"/>
      <c r="L53" s="47"/>
      <c r="M53" s="47"/>
      <c r="N53" s="47"/>
      <c r="O53" s="47"/>
      <c r="P53" s="47"/>
      <c r="Q53" s="47"/>
      <c r="R53" s="47"/>
      <c r="S53" s="47"/>
      <c r="T53" s="47"/>
      <c r="U53" s="47"/>
      <c r="V53" s="47"/>
      <c r="W53" s="47"/>
      <c r="X53" s="47"/>
      <c r="Y53" s="47"/>
      <c r="Z53" s="47"/>
      <c r="AA53" s="47"/>
      <c r="AB53" s="47"/>
      <c r="AC53" s="47"/>
      <c r="AD53" s="47"/>
    </row>
    <row r="54" spans="11:30" x14ac:dyDescent="0.25">
      <c r="K54" s="47"/>
      <c r="L54" s="47"/>
      <c r="M54" s="47"/>
      <c r="N54" s="47"/>
      <c r="O54" s="47"/>
      <c r="P54" s="47"/>
      <c r="Q54" s="47"/>
      <c r="R54" s="47"/>
      <c r="S54" s="47"/>
      <c r="T54" s="47"/>
      <c r="U54" s="47"/>
      <c r="V54" s="47"/>
      <c r="W54" s="47"/>
      <c r="X54" s="47"/>
      <c r="Y54" s="47"/>
      <c r="Z54" s="47"/>
      <c r="AA54" s="47"/>
      <c r="AB54" s="47"/>
      <c r="AC54" s="48"/>
      <c r="AD54" s="47"/>
    </row>
    <row r="55" spans="11:30" x14ac:dyDescent="0.25">
      <c r="K55" s="47"/>
      <c r="L55" s="47"/>
      <c r="M55" s="47"/>
      <c r="N55" s="47"/>
      <c r="O55" s="47"/>
      <c r="P55" s="47"/>
      <c r="Q55" s="47"/>
      <c r="R55" s="47"/>
      <c r="S55" s="47"/>
      <c r="T55" s="47"/>
      <c r="U55" s="47"/>
      <c r="V55" s="47"/>
      <c r="W55" s="47"/>
      <c r="X55" s="47"/>
      <c r="Y55" s="47"/>
      <c r="Z55" s="47"/>
      <c r="AA55" s="47"/>
      <c r="AB55" s="47"/>
      <c r="AC55" s="48"/>
      <c r="AD55" s="47"/>
    </row>
    <row r="56" spans="11:30" x14ac:dyDescent="0.25">
      <c r="K56" s="47"/>
      <c r="L56" s="47"/>
      <c r="M56" s="47"/>
      <c r="N56" s="47"/>
      <c r="O56" s="47"/>
      <c r="P56" s="47"/>
      <c r="Q56" s="47"/>
      <c r="R56" s="47"/>
      <c r="S56" s="47"/>
      <c r="T56" s="47"/>
      <c r="U56" s="47"/>
      <c r="V56" s="47"/>
      <c r="W56" s="47"/>
      <c r="X56" s="47"/>
      <c r="Y56" s="47"/>
      <c r="Z56" s="47"/>
      <c r="AA56" s="47"/>
      <c r="AB56" s="47"/>
      <c r="AC56" s="48"/>
      <c r="AD56" s="47"/>
    </row>
    <row r="57" spans="11:30" x14ac:dyDescent="0.25">
      <c r="K57" s="47"/>
      <c r="L57" s="47"/>
      <c r="M57" s="47"/>
      <c r="N57" s="47"/>
      <c r="O57" s="47"/>
      <c r="P57" s="47"/>
      <c r="Q57" s="47"/>
      <c r="R57" s="47"/>
      <c r="S57" s="47"/>
      <c r="T57" s="47"/>
      <c r="U57" s="47"/>
      <c r="V57" s="47"/>
      <c r="W57" s="47"/>
      <c r="X57" s="47"/>
      <c r="Y57" s="47"/>
      <c r="Z57" s="47"/>
      <c r="AA57" s="47"/>
      <c r="AB57" s="47"/>
      <c r="AC57" s="48"/>
      <c r="AD57" s="47"/>
    </row>
    <row r="58" spans="11:30" x14ac:dyDescent="0.25">
      <c r="K58" s="47"/>
      <c r="L58" s="47"/>
      <c r="M58" s="47"/>
      <c r="N58" s="47"/>
      <c r="O58" s="47"/>
      <c r="P58" s="47"/>
      <c r="Q58" s="47"/>
      <c r="R58" s="47"/>
      <c r="S58" s="47"/>
      <c r="T58" s="47"/>
      <c r="U58" s="47"/>
      <c r="V58" s="47"/>
      <c r="W58" s="47"/>
      <c r="X58" s="47"/>
      <c r="Y58" s="47"/>
      <c r="Z58" s="47"/>
      <c r="AA58" s="47"/>
      <c r="AB58" s="47"/>
      <c r="AC58" s="48"/>
      <c r="AD58" s="47"/>
    </row>
    <row r="59" spans="11:30" x14ac:dyDescent="0.25">
      <c r="K59" s="47"/>
      <c r="L59" s="47"/>
      <c r="M59" s="47"/>
      <c r="N59" s="47"/>
      <c r="O59" s="47"/>
      <c r="P59" s="47"/>
      <c r="Q59" s="47"/>
      <c r="R59" s="47"/>
      <c r="S59" s="47"/>
      <c r="T59" s="47"/>
      <c r="U59" s="47"/>
      <c r="V59" s="47"/>
      <c r="W59" s="47"/>
      <c r="X59" s="47"/>
      <c r="Y59" s="47"/>
      <c r="Z59" s="47"/>
      <c r="AA59" s="47"/>
      <c r="AB59" s="47"/>
      <c r="AC59" s="48"/>
      <c r="AD59" s="47"/>
    </row>
    <row r="60" spans="11:30" x14ac:dyDescent="0.25">
      <c r="K60" s="47"/>
      <c r="L60" s="47"/>
      <c r="M60" s="47"/>
      <c r="N60" s="47"/>
      <c r="O60" s="47"/>
      <c r="P60" s="47"/>
      <c r="Q60" s="47"/>
      <c r="R60" s="47"/>
      <c r="S60" s="47"/>
      <c r="T60" s="47"/>
      <c r="U60" s="47"/>
      <c r="V60" s="47"/>
      <c r="W60" s="47"/>
      <c r="X60" s="47"/>
      <c r="Y60" s="47"/>
      <c r="Z60" s="47"/>
      <c r="AA60" s="47"/>
      <c r="AB60" s="47"/>
      <c r="AC60" s="47"/>
      <c r="AD60" s="47"/>
    </row>
    <row r="61" spans="11:30" x14ac:dyDescent="0.25">
      <c r="K61" s="47"/>
      <c r="L61" s="47"/>
      <c r="M61" s="47"/>
      <c r="N61" s="47"/>
      <c r="O61" s="47"/>
      <c r="P61" s="47"/>
      <c r="Q61" s="47"/>
      <c r="R61" s="47"/>
      <c r="S61" s="47"/>
      <c r="T61" s="47"/>
      <c r="U61" s="47"/>
      <c r="V61" s="47"/>
      <c r="W61" s="47"/>
      <c r="X61" s="47"/>
      <c r="Y61" s="47"/>
      <c r="Z61" s="47"/>
      <c r="AA61" s="47"/>
      <c r="AB61" s="47"/>
      <c r="AC61" s="48"/>
      <c r="AD61" s="47"/>
    </row>
    <row r="62" spans="11:30" x14ac:dyDescent="0.25">
      <c r="K62" s="47"/>
      <c r="L62" s="47"/>
      <c r="M62" s="47"/>
      <c r="N62" s="47"/>
      <c r="O62" s="47"/>
      <c r="P62" s="47"/>
      <c r="Q62" s="47"/>
      <c r="R62" s="47"/>
      <c r="S62" s="47"/>
      <c r="T62" s="47"/>
      <c r="U62" s="47"/>
      <c r="V62" s="47"/>
      <c r="W62" s="47"/>
      <c r="X62" s="47"/>
      <c r="Y62" s="47"/>
      <c r="Z62" s="47"/>
      <c r="AA62" s="47"/>
      <c r="AB62" s="47"/>
      <c r="AC62" s="47"/>
      <c r="AD62" s="47"/>
    </row>
    <row r="63" spans="11:30" x14ac:dyDescent="0.25">
      <c r="K63" s="47"/>
      <c r="L63" s="47"/>
      <c r="M63" s="47"/>
      <c r="N63" s="47"/>
      <c r="O63" s="47"/>
      <c r="P63" s="47"/>
      <c r="Q63" s="47"/>
      <c r="R63" s="47"/>
      <c r="S63" s="47"/>
      <c r="T63" s="47"/>
      <c r="U63" s="47"/>
      <c r="V63" s="47"/>
      <c r="W63" s="47"/>
      <c r="X63" s="47"/>
      <c r="Y63" s="47"/>
      <c r="Z63" s="47"/>
      <c r="AA63" s="47"/>
      <c r="AB63" s="47"/>
      <c r="AC63" s="47"/>
      <c r="AD63" s="47"/>
    </row>
    <row r="64" spans="11:30" x14ac:dyDescent="0.25">
      <c r="K64" s="47"/>
      <c r="L64" s="47"/>
      <c r="M64" s="47"/>
      <c r="N64" s="47"/>
      <c r="O64" s="47"/>
      <c r="P64" s="47"/>
      <c r="Q64" s="47"/>
      <c r="R64" s="47"/>
      <c r="S64" s="47"/>
      <c r="T64" s="47"/>
      <c r="U64" s="47"/>
      <c r="V64" s="47"/>
      <c r="W64" s="47"/>
      <c r="X64" s="47"/>
      <c r="Y64" s="47"/>
      <c r="Z64" s="47"/>
      <c r="AA64" s="47"/>
      <c r="AB64" s="47"/>
      <c r="AC64" s="47"/>
      <c r="AD64" s="47"/>
    </row>
    <row r="65" spans="11:30" x14ac:dyDescent="0.25">
      <c r="K65" s="47"/>
      <c r="L65" s="47"/>
      <c r="M65" s="47"/>
      <c r="N65" s="47"/>
      <c r="O65" s="47"/>
      <c r="P65" s="47"/>
      <c r="Q65" s="47"/>
      <c r="R65" s="47"/>
      <c r="S65" s="47"/>
      <c r="T65" s="47"/>
      <c r="U65" s="47"/>
      <c r="V65" s="47"/>
      <c r="W65" s="47"/>
      <c r="X65" s="47"/>
      <c r="Y65" s="47"/>
      <c r="Z65" s="47"/>
      <c r="AA65" s="47"/>
      <c r="AB65" s="47"/>
      <c r="AC65" s="48"/>
      <c r="AD65" s="47"/>
    </row>
    <row r="66" spans="11:30" x14ac:dyDescent="0.25">
      <c r="K66" s="47"/>
      <c r="L66" s="47"/>
      <c r="M66" s="47"/>
      <c r="N66" s="47"/>
      <c r="O66" s="47"/>
      <c r="P66" s="47"/>
      <c r="Q66" s="47"/>
      <c r="R66" s="47"/>
      <c r="S66" s="47"/>
      <c r="T66" s="47"/>
      <c r="U66" s="47"/>
      <c r="V66" s="47"/>
      <c r="W66" s="47"/>
      <c r="X66" s="47"/>
      <c r="Y66" s="47"/>
      <c r="Z66" s="47"/>
      <c r="AA66" s="47"/>
      <c r="AB66" s="47"/>
      <c r="AC66" s="47"/>
      <c r="AD66" s="47"/>
    </row>
    <row r="67" spans="11:30" x14ac:dyDescent="0.25">
      <c r="K67" s="47"/>
      <c r="L67" s="47"/>
      <c r="M67" s="47"/>
      <c r="N67" s="47"/>
      <c r="O67" s="47"/>
      <c r="P67" s="47"/>
      <c r="Q67" s="47"/>
      <c r="R67" s="47"/>
      <c r="S67" s="47"/>
      <c r="T67" s="47"/>
      <c r="U67" s="47"/>
      <c r="V67" s="47"/>
      <c r="W67" s="47"/>
      <c r="X67" s="47"/>
      <c r="Y67" s="47"/>
      <c r="Z67" s="47"/>
      <c r="AA67" s="47"/>
      <c r="AB67" s="47"/>
      <c r="AC67" s="47"/>
      <c r="AD67" s="47"/>
    </row>
    <row r="68" spans="11:30" x14ac:dyDescent="0.25">
      <c r="K68" s="47"/>
      <c r="L68" s="47"/>
      <c r="M68" s="47"/>
      <c r="N68" s="47"/>
      <c r="O68" s="47"/>
      <c r="P68" s="47"/>
      <c r="Q68" s="47"/>
      <c r="R68" s="47"/>
      <c r="S68" s="47"/>
      <c r="T68" s="47"/>
      <c r="U68" s="47"/>
      <c r="V68" s="47"/>
      <c r="W68" s="47"/>
      <c r="X68" s="47"/>
      <c r="Y68" s="47"/>
      <c r="Z68" s="47"/>
      <c r="AA68" s="47"/>
      <c r="AB68" s="47"/>
      <c r="AC68" s="47"/>
      <c r="AD68" s="47"/>
    </row>
    <row r="69" spans="11:30" x14ac:dyDescent="0.25">
      <c r="K69" s="47"/>
      <c r="L69" s="47"/>
      <c r="M69" s="47"/>
      <c r="N69" s="47"/>
      <c r="O69" s="47"/>
      <c r="P69" s="47"/>
      <c r="Q69" s="47"/>
      <c r="R69" s="47"/>
      <c r="S69" s="47"/>
      <c r="T69" s="47"/>
      <c r="U69" s="47"/>
      <c r="V69" s="47"/>
      <c r="W69" s="47"/>
      <c r="X69" s="47"/>
      <c r="Y69" s="47"/>
      <c r="Z69" s="47"/>
      <c r="AA69" s="47"/>
      <c r="AB69" s="47"/>
      <c r="AC69" s="47"/>
      <c r="AD69" s="47"/>
    </row>
    <row r="70" spans="11:30" x14ac:dyDescent="0.25">
      <c r="K70" s="47"/>
      <c r="L70" s="47"/>
      <c r="M70" s="47"/>
      <c r="N70" s="47"/>
      <c r="O70" s="47"/>
      <c r="P70" s="47"/>
      <c r="Q70" s="47"/>
      <c r="R70" s="47"/>
      <c r="S70" s="47"/>
      <c r="T70" s="47"/>
      <c r="U70" s="47"/>
      <c r="V70" s="47"/>
      <c r="W70" s="47"/>
      <c r="X70" s="47"/>
      <c r="Y70" s="47"/>
      <c r="Z70" s="47"/>
      <c r="AA70" s="47"/>
      <c r="AB70" s="47"/>
      <c r="AC70" s="47"/>
      <c r="AD70" s="47"/>
    </row>
    <row r="71" spans="11:30" x14ac:dyDescent="0.25">
      <c r="K71" s="47"/>
      <c r="L71" s="47"/>
      <c r="M71" s="47"/>
      <c r="N71" s="47"/>
      <c r="O71" s="47"/>
      <c r="P71" s="47"/>
      <c r="Q71" s="47"/>
      <c r="R71" s="47"/>
      <c r="S71" s="47"/>
      <c r="T71" s="47"/>
      <c r="U71" s="47"/>
      <c r="V71" s="47"/>
      <c r="W71" s="47"/>
      <c r="X71" s="47"/>
      <c r="Y71" s="47"/>
      <c r="Z71" s="47"/>
      <c r="AA71" s="47"/>
      <c r="AB71" s="47"/>
      <c r="AC71" s="47"/>
      <c r="AD71" s="47"/>
    </row>
    <row r="72" spans="11:30" x14ac:dyDescent="0.25">
      <c r="K72" s="47"/>
      <c r="L72" s="47"/>
      <c r="M72" s="47"/>
      <c r="N72" s="47"/>
      <c r="O72" s="47"/>
      <c r="P72" s="47"/>
      <c r="Q72" s="47"/>
      <c r="R72" s="47"/>
      <c r="S72" s="47"/>
      <c r="T72" s="47"/>
      <c r="U72" s="47"/>
      <c r="V72" s="47"/>
      <c r="W72" s="47"/>
      <c r="X72" s="47"/>
      <c r="Y72" s="47"/>
      <c r="Z72" s="47"/>
      <c r="AA72" s="47"/>
      <c r="AB72" s="47"/>
      <c r="AC72" s="47"/>
      <c r="AD72" s="47"/>
    </row>
    <row r="73" spans="11:30" x14ac:dyDescent="0.25">
      <c r="K73" s="47"/>
      <c r="L73" s="47"/>
      <c r="M73" s="47"/>
      <c r="N73" s="47"/>
      <c r="O73" s="47"/>
      <c r="P73" s="47"/>
      <c r="Q73" s="47"/>
      <c r="R73" s="47"/>
      <c r="S73" s="47"/>
      <c r="T73" s="47"/>
      <c r="U73" s="47"/>
      <c r="V73" s="47"/>
      <c r="W73" s="47"/>
      <c r="X73" s="47"/>
      <c r="Y73" s="47"/>
      <c r="Z73" s="47"/>
      <c r="AA73" s="47"/>
      <c r="AB73" s="47"/>
      <c r="AC73" s="47"/>
      <c r="AD73" s="47"/>
    </row>
    <row r="74" spans="11:30" x14ac:dyDescent="0.25">
      <c r="K74" s="47"/>
      <c r="L74" s="47"/>
      <c r="M74" s="47"/>
      <c r="N74" s="47"/>
      <c r="O74" s="47"/>
      <c r="P74" s="47"/>
      <c r="Q74" s="47"/>
      <c r="R74" s="47"/>
      <c r="S74" s="47"/>
      <c r="T74" s="47"/>
      <c r="U74" s="47"/>
      <c r="V74" s="47"/>
      <c r="W74" s="47"/>
      <c r="X74" s="47"/>
      <c r="Y74" s="47"/>
      <c r="Z74" s="47"/>
      <c r="AA74" s="47"/>
      <c r="AB74" s="47"/>
      <c r="AC74" s="47"/>
      <c r="AD74" s="47"/>
    </row>
    <row r="75" spans="11:30" x14ac:dyDescent="0.25">
      <c r="K75" s="47"/>
      <c r="L75" s="47"/>
      <c r="M75" s="47"/>
      <c r="N75" s="47"/>
      <c r="O75" s="47"/>
      <c r="P75" s="47"/>
      <c r="Q75" s="47"/>
      <c r="R75" s="47"/>
      <c r="S75" s="47"/>
      <c r="T75" s="47"/>
      <c r="U75" s="47"/>
      <c r="V75" s="47"/>
      <c r="W75" s="47"/>
      <c r="X75" s="47"/>
      <c r="Y75" s="47"/>
      <c r="Z75" s="47"/>
      <c r="AA75" s="47"/>
      <c r="AB75" s="47"/>
      <c r="AC75" s="47"/>
      <c r="AD75" s="47"/>
    </row>
    <row r="76" spans="11:30" x14ac:dyDescent="0.25">
      <c r="K76" s="47"/>
      <c r="L76" s="47"/>
      <c r="M76" s="47"/>
      <c r="N76" s="47"/>
      <c r="O76" s="47"/>
      <c r="P76" s="47"/>
      <c r="Q76" s="47"/>
      <c r="R76" s="47"/>
      <c r="S76" s="47"/>
      <c r="T76" s="47"/>
      <c r="U76" s="47"/>
      <c r="V76" s="47"/>
      <c r="W76" s="47"/>
      <c r="X76" s="47"/>
      <c r="Y76" s="47"/>
      <c r="Z76" s="47"/>
      <c r="AA76" s="47"/>
      <c r="AB76" s="47"/>
      <c r="AC76" s="47"/>
      <c r="AD76" s="47"/>
    </row>
    <row r="77" spans="11:30" x14ac:dyDescent="0.25">
      <c r="K77" s="47"/>
      <c r="L77" s="47"/>
      <c r="M77" s="47"/>
      <c r="N77" s="47"/>
      <c r="O77" s="47"/>
      <c r="P77" s="47"/>
      <c r="Q77" s="47"/>
      <c r="R77" s="47"/>
      <c r="S77" s="47"/>
      <c r="T77" s="47"/>
      <c r="U77" s="47"/>
      <c r="V77" s="47"/>
      <c r="W77" s="47"/>
      <c r="X77" s="47"/>
      <c r="Y77" s="47"/>
      <c r="Z77" s="47"/>
      <c r="AA77" s="47"/>
      <c r="AB77" s="47"/>
      <c r="AC77" s="47"/>
      <c r="AD77" s="47"/>
    </row>
    <row r="78" spans="11:30" x14ac:dyDescent="0.25">
      <c r="K78" s="47"/>
      <c r="L78" s="47"/>
      <c r="M78" s="47"/>
      <c r="N78" s="47"/>
      <c r="O78" s="47"/>
      <c r="P78" s="47"/>
      <c r="Q78" s="47"/>
      <c r="R78" s="47"/>
      <c r="S78" s="47"/>
      <c r="T78" s="47"/>
      <c r="U78" s="47"/>
      <c r="V78" s="47"/>
      <c r="W78" s="47"/>
      <c r="X78" s="47"/>
      <c r="Y78" s="47"/>
      <c r="Z78" s="47"/>
      <c r="AA78" s="47"/>
      <c r="AB78" s="47"/>
      <c r="AC78" s="47"/>
      <c r="AD78" s="47"/>
    </row>
    <row r="79" spans="11:30" x14ac:dyDescent="0.25">
      <c r="K79" s="47"/>
      <c r="L79" s="47"/>
      <c r="M79" s="47"/>
      <c r="N79" s="47"/>
      <c r="O79" s="47"/>
      <c r="P79" s="47"/>
      <c r="Q79" s="47"/>
      <c r="R79" s="47"/>
      <c r="S79" s="47"/>
      <c r="T79" s="47"/>
      <c r="U79" s="47"/>
      <c r="V79" s="47"/>
      <c r="W79" s="47"/>
      <c r="X79" s="47"/>
      <c r="Y79" s="47"/>
      <c r="Z79" s="47"/>
      <c r="AA79" s="47"/>
      <c r="AB79" s="47"/>
      <c r="AC79" s="47"/>
      <c r="AD79" s="47"/>
    </row>
    <row r="80" spans="11:30" x14ac:dyDescent="0.25">
      <c r="K80" s="47"/>
      <c r="L80" s="47"/>
      <c r="M80" s="47"/>
      <c r="N80" s="47"/>
      <c r="O80" s="47"/>
      <c r="P80" s="47"/>
      <c r="Q80" s="47"/>
      <c r="R80" s="47"/>
      <c r="S80" s="47"/>
      <c r="T80" s="47"/>
      <c r="U80" s="47"/>
      <c r="V80" s="47"/>
      <c r="W80" s="47"/>
      <c r="X80" s="47"/>
      <c r="Y80" s="47"/>
      <c r="Z80" s="47"/>
      <c r="AA80" s="47"/>
      <c r="AB80" s="47"/>
      <c r="AC80" s="47"/>
      <c r="AD80" s="47"/>
    </row>
    <row r="81" spans="11:30" x14ac:dyDescent="0.25">
      <c r="K81" s="47"/>
      <c r="L81" s="47"/>
      <c r="M81" s="47"/>
      <c r="N81" s="47"/>
      <c r="O81" s="47"/>
      <c r="P81" s="47"/>
      <c r="Q81" s="47"/>
      <c r="R81" s="47"/>
      <c r="S81" s="47"/>
      <c r="T81" s="47"/>
      <c r="U81" s="47"/>
      <c r="V81" s="47"/>
      <c r="W81" s="47"/>
      <c r="X81" s="47"/>
      <c r="Y81" s="47"/>
      <c r="Z81" s="47"/>
      <c r="AA81" s="47"/>
      <c r="AB81" s="47"/>
      <c r="AC81" s="47"/>
      <c r="AD81" s="47"/>
    </row>
    <row r="82" spans="11:30" x14ac:dyDescent="0.25">
      <c r="K82" s="47"/>
      <c r="L82" s="47"/>
      <c r="M82" s="47"/>
      <c r="N82" s="47"/>
      <c r="O82" s="47"/>
      <c r="P82" s="47"/>
      <c r="Q82" s="47"/>
      <c r="R82" s="47"/>
      <c r="S82" s="47"/>
      <c r="T82" s="47"/>
      <c r="U82" s="47"/>
      <c r="V82" s="47"/>
      <c r="W82" s="47"/>
      <c r="X82" s="47"/>
      <c r="Y82" s="47"/>
      <c r="Z82" s="47"/>
      <c r="AA82" s="47"/>
      <c r="AB82" s="47"/>
      <c r="AC82" s="47"/>
      <c r="AD82" s="47"/>
    </row>
    <row r="83" spans="11:30" x14ac:dyDescent="0.25">
      <c r="K83" s="47"/>
      <c r="L83" s="47"/>
      <c r="M83" s="47"/>
      <c r="N83" s="47"/>
      <c r="O83" s="47"/>
      <c r="P83" s="47"/>
      <c r="Q83" s="47"/>
      <c r="R83" s="47"/>
      <c r="S83" s="47"/>
      <c r="T83" s="47"/>
      <c r="U83" s="47"/>
      <c r="V83" s="47"/>
      <c r="W83" s="47"/>
      <c r="X83" s="47"/>
      <c r="Y83" s="47"/>
      <c r="Z83" s="47"/>
      <c r="AA83" s="47"/>
      <c r="AB83" s="47"/>
      <c r="AC83" s="47"/>
      <c r="AD83" s="47"/>
    </row>
    <row r="84" spans="11:30" x14ac:dyDescent="0.25">
      <c r="K84" s="47"/>
      <c r="L84" s="47"/>
      <c r="M84" s="47"/>
      <c r="N84" s="47"/>
      <c r="O84" s="47"/>
      <c r="P84" s="47"/>
      <c r="Q84" s="47"/>
      <c r="R84" s="47"/>
      <c r="S84" s="47"/>
      <c r="T84" s="47"/>
      <c r="U84" s="47"/>
      <c r="V84" s="47"/>
      <c r="W84" s="47"/>
      <c r="X84" s="47"/>
      <c r="Y84" s="47"/>
      <c r="Z84" s="47"/>
      <c r="AA84" s="47"/>
      <c r="AB84" s="47"/>
      <c r="AC84" s="48"/>
      <c r="AD84" s="47"/>
    </row>
    <row r="85" spans="11:30" x14ac:dyDescent="0.25">
      <c r="K85" s="47"/>
      <c r="L85" s="47"/>
      <c r="M85" s="47"/>
      <c r="N85" s="47"/>
      <c r="O85" s="47"/>
      <c r="P85" s="47"/>
      <c r="Q85" s="47"/>
      <c r="R85" s="47"/>
      <c r="S85" s="47"/>
      <c r="T85" s="47"/>
      <c r="U85" s="47"/>
      <c r="V85" s="47"/>
      <c r="W85" s="47"/>
      <c r="X85" s="47"/>
      <c r="Y85" s="47"/>
      <c r="Z85" s="47"/>
      <c r="AA85" s="47"/>
      <c r="AB85" s="47"/>
      <c r="AC85" s="47"/>
      <c r="AD85" s="47"/>
    </row>
    <row r="86" spans="11:30" x14ac:dyDescent="0.25">
      <c r="K86" s="47"/>
      <c r="L86" s="47"/>
      <c r="M86" s="47"/>
      <c r="N86" s="47"/>
      <c r="O86" s="47"/>
      <c r="P86" s="47"/>
      <c r="Q86" s="47"/>
      <c r="R86" s="47"/>
      <c r="S86" s="47"/>
      <c r="T86" s="47"/>
      <c r="U86" s="47"/>
      <c r="V86" s="47"/>
      <c r="W86" s="47"/>
      <c r="X86" s="47"/>
      <c r="Y86" s="47"/>
      <c r="Z86" s="47"/>
      <c r="AA86" s="47"/>
      <c r="AB86" s="47"/>
      <c r="AC86" s="47"/>
      <c r="AD86" s="47"/>
    </row>
    <row r="87" spans="11:30" x14ac:dyDescent="0.25">
      <c r="K87" s="47"/>
      <c r="L87" s="47"/>
      <c r="M87" s="47"/>
      <c r="N87" s="47"/>
      <c r="O87" s="47"/>
      <c r="P87" s="47"/>
      <c r="Q87" s="47"/>
      <c r="R87" s="47"/>
      <c r="S87" s="47"/>
      <c r="T87" s="47"/>
      <c r="U87" s="47"/>
      <c r="V87" s="47"/>
      <c r="W87" s="47"/>
      <c r="X87" s="47"/>
      <c r="Y87" s="47"/>
      <c r="Z87" s="47"/>
      <c r="AA87" s="47"/>
      <c r="AB87" s="47"/>
      <c r="AC87" s="47"/>
      <c r="AD87" s="47"/>
    </row>
    <row r="88" spans="11:30" x14ac:dyDescent="0.25">
      <c r="K88" s="47"/>
      <c r="L88" s="47"/>
      <c r="M88" s="47"/>
      <c r="N88" s="47"/>
      <c r="O88" s="47"/>
      <c r="P88" s="47"/>
      <c r="Q88" s="47"/>
      <c r="R88" s="47"/>
      <c r="S88" s="47"/>
      <c r="T88" s="47"/>
      <c r="U88" s="47"/>
      <c r="V88" s="47"/>
      <c r="W88" s="47"/>
      <c r="X88" s="47"/>
      <c r="Y88" s="47"/>
      <c r="Z88" s="47"/>
      <c r="AA88" s="47"/>
      <c r="AB88" s="47"/>
      <c r="AC88" s="47"/>
      <c r="AD88" s="47"/>
    </row>
    <row r="89" spans="11:30" x14ac:dyDescent="0.25">
      <c r="K89" s="47"/>
      <c r="L89" s="47"/>
      <c r="M89" s="47"/>
      <c r="N89" s="47"/>
      <c r="O89" s="47"/>
      <c r="P89" s="47"/>
      <c r="Q89" s="47"/>
      <c r="R89" s="47"/>
      <c r="S89" s="47"/>
      <c r="T89" s="47"/>
      <c r="U89" s="47"/>
      <c r="V89" s="47"/>
      <c r="W89" s="47"/>
      <c r="X89" s="47"/>
      <c r="Y89" s="47"/>
      <c r="Z89" s="47"/>
      <c r="AA89" s="47"/>
      <c r="AB89" s="47"/>
      <c r="AC89" s="48"/>
      <c r="AD89" s="47"/>
    </row>
    <row r="90" spans="11:30" x14ac:dyDescent="0.25">
      <c r="K90" s="47"/>
      <c r="L90" s="47"/>
      <c r="M90" s="47"/>
      <c r="N90" s="47"/>
      <c r="O90" s="47"/>
      <c r="P90" s="47"/>
      <c r="Q90" s="47"/>
      <c r="R90" s="47"/>
      <c r="S90" s="47"/>
      <c r="T90" s="47"/>
      <c r="U90" s="47"/>
      <c r="V90" s="47"/>
      <c r="W90" s="47"/>
      <c r="X90" s="47"/>
      <c r="Y90" s="47"/>
      <c r="Z90" s="47"/>
      <c r="AA90" s="47"/>
      <c r="AB90" s="47"/>
      <c r="AC90" s="47"/>
      <c r="AD90" s="47"/>
    </row>
    <row r="91" spans="11:30" x14ac:dyDescent="0.25">
      <c r="K91" s="47"/>
      <c r="L91" s="47"/>
      <c r="M91" s="47"/>
      <c r="N91" s="47"/>
      <c r="O91" s="47"/>
      <c r="P91" s="47"/>
      <c r="Q91" s="47"/>
      <c r="R91" s="47"/>
      <c r="S91" s="47"/>
      <c r="T91" s="47"/>
      <c r="U91" s="47"/>
      <c r="V91" s="47"/>
      <c r="W91" s="47"/>
      <c r="X91" s="47"/>
      <c r="Y91" s="47"/>
      <c r="Z91" s="47"/>
      <c r="AA91" s="47"/>
      <c r="AB91" s="47"/>
      <c r="AC91" s="47"/>
      <c r="AD91" s="47"/>
    </row>
    <row r="92" spans="11:30" x14ac:dyDescent="0.25">
      <c r="K92" s="47"/>
      <c r="L92" s="47"/>
      <c r="M92" s="47"/>
      <c r="N92" s="47"/>
      <c r="O92" s="47"/>
      <c r="P92" s="47"/>
      <c r="Q92" s="47"/>
      <c r="R92" s="47"/>
      <c r="S92" s="47"/>
      <c r="T92" s="47"/>
      <c r="U92" s="47"/>
      <c r="V92" s="47"/>
      <c r="W92" s="47"/>
      <c r="X92" s="47"/>
      <c r="Y92" s="47"/>
      <c r="Z92" s="47"/>
      <c r="AA92" s="47"/>
      <c r="AB92" s="47"/>
      <c r="AC92" s="47"/>
      <c r="AD92" s="47"/>
    </row>
    <row r="93" spans="11:30" x14ac:dyDescent="0.25">
      <c r="K93" s="47"/>
      <c r="L93" s="47"/>
      <c r="M93" s="47"/>
      <c r="N93" s="47"/>
      <c r="O93" s="47"/>
      <c r="P93" s="47"/>
      <c r="Q93" s="47"/>
      <c r="R93" s="47"/>
      <c r="S93" s="47"/>
      <c r="T93" s="47"/>
      <c r="U93" s="47"/>
      <c r="V93" s="47"/>
      <c r="W93" s="47"/>
      <c r="X93" s="47"/>
      <c r="Y93" s="47"/>
      <c r="Z93" s="47"/>
      <c r="AA93" s="47"/>
      <c r="AB93" s="47"/>
      <c r="AC93" s="47"/>
      <c r="AD93" s="47"/>
    </row>
    <row r="94" spans="11:30" x14ac:dyDescent="0.25">
      <c r="K94" s="47"/>
      <c r="L94" s="47"/>
      <c r="M94" s="47"/>
      <c r="N94" s="47"/>
      <c r="O94" s="47"/>
      <c r="P94" s="47"/>
      <c r="Q94" s="47"/>
      <c r="R94" s="47"/>
      <c r="S94" s="47"/>
      <c r="T94" s="47"/>
      <c r="U94" s="47"/>
      <c r="V94" s="47"/>
      <c r="W94" s="47"/>
      <c r="X94" s="47"/>
      <c r="Y94" s="47"/>
      <c r="Z94" s="47"/>
      <c r="AA94" s="47"/>
      <c r="AB94" s="47"/>
      <c r="AC94" s="47"/>
      <c r="AD94" s="47"/>
    </row>
    <row r="95" spans="11:30" x14ac:dyDescent="0.25">
      <c r="K95" s="47"/>
      <c r="L95" s="47"/>
      <c r="M95" s="47"/>
      <c r="N95" s="47"/>
      <c r="O95" s="47"/>
      <c r="P95" s="47"/>
      <c r="Q95" s="47"/>
      <c r="R95" s="47"/>
      <c r="S95" s="47"/>
      <c r="T95" s="47"/>
      <c r="U95" s="47"/>
      <c r="V95" s="47"/>
      <c r="W95" s="47"/>
      <c r="X95" s="47"/>
      <c r="Y95" s="47"/>
      <c r="Z95" s="47"/>
      <c r="AA95" s="47"/>
      <c r="AB95" s="47"/>
      <c r="AC95" s="47"/>
      <c r="AD95" s="47"/>
    </row>
    <row r="96" spans="11:30" x14ac:dyDescent="0.25">
      <c r="K96" s="47"/>
      <c r="L96" s="47"/>
      <c r="M96" s="47"/>
      <c r="N96" s="47"/>
      <c r="O96" s="47"/>
      <c r="P96" s="47"/>
      <c r="Q96" s="47"/>
      <c r="R96" s="47"/>
      <c r="S96" s="47"/>
      <c r="T96" s="47"/>
      <c r="U96" s="47"/>
      <c r="V96" s="47"/>
      <c r="W96" s="47"/>
      <c r="X96" s="47"/>
      <c r="Y96" s="47"/>
      <c r="Z96" s="47"/>
      <c r="AA96" s="47"/>
      <c r="AB96" s="47"/>
      <c r="AC96" s="47"/>
      <c r="AD96" s="47"/>
    </row>
    <row r="97" spans="11:30" x14ac:dyDescent="0.25">
      <c r="K97" s="47"/>
      <c r="L97" s="47"/>
      <c r="M97" s="47"/>
      <c r="N97" s="47"/>
      <c r="O97" s="47"/>
      <c r="P97" s="47"/>
      <c r="Q97" s="47"/>
      <c r="R97" s="47"/>
      <c r="S97" s="47"/>
      <c r="T97" s="47"/>
      <c r="U97" s="47"/>
      <c r="V97" s="47"/>
      <c r="W97" s="47"/>
      <c r="X97" s="47"/>
      <c r="Y97" s="47"/>
      <c r="Z97" s="47"/>
      <c r="AA97" s="47"/>
      <c r="AB97" s="47"/>
      <c r="AC97" s="47"/>
      <c r="AD97" s="47"/>
    </row>
    <row r="98" spans="11:30" x14ac:dyDescent="0.25">
      <c r="K98" s="47"/>
      <c r="L98" s="47"/>
      <c r="M98" s="47"/>
      <c r="N98" s="47"/>
      <c r="O98" s="47"/>
      <c r="P98" s="47"/>
      <c r="Q98" s="47"/>
      <c r="R98" s="47"/>
      <c r="S98" s="47"/>
      <c r="T98" s="47"/>
      <c r="U98" s="47"/>
      <c r="V98" s="47"/>
      <c r="W98" s="47"/>
      <c r="X98" s="47"/>
      <c r="Y98" s="47"/>
      <c r="Z98" s="47"/>
      <c r="AA98" s="47"/>
      <c r="AB98" s="47"/>
      <c r="AC98" s="47"/>
      <c r="AD98" s="47"/>
    </row>
    <row r="99" spans="11:30" x14ac:dyDescent="0.25">
      <c r="K99" s="47"/>
      <c r="L99" s="47"/>
      <c r="M99" s="47"/>
      <c r="N99" s="47"/>
      <c r="O99" s="47"/>
      <c r="P99" s="47"/>
      <c r="Q99" s="47"/>
      <c r="R99" s="47"/>
      <c r="S99" s="47"/>
      <c r="T99" s="47"/>
      <c r="U99" s="47"/>
      <c r="V99" s="47"/>
      <c r="W99" s="47"/>
      <c r="X99" s="47"/>
      <c r="Y99" s="47"/>
      <c r="Z99" s="47"/>
      <c r="AA99" s="47"/>
      <c r="AB99" s="47"/>
      <c r="AC99" s="47"/>
      <c r="AD99" s="47"/>
    </row>
    <row r="100" spans="11:30" x14ac:dyDescent="0.25">
      <c r="K100" s="47"/>
      <c r="L100" s="47"/>
      <c r="M100" s="47"/>
      <c r="N100" s="47"/>
      <c r="O100" s="47"/>
      <c r="P100" s="47"/>
      <c r="Q100" s="47"/>
      <c r="R100" s="47"/>
      <c r="S100" s="47"/>
      <c r="T100" s="47"/>
      <c r="U100" s="47"/>
      <c r="V100" s="47"/>
      <c r="W100" s="47"/>
      <c r="X100" s="47"/>
      <c r="Y100" s="47"/>
      <c r="Z100" s="47"/>
      <c r="AA100" s="47"/>
      <c r="AB100" s="47"/>
      <c r="AC100" s="47"/>
      <c r="AD100" s="47"/>
    </row>
    <row r="101" spans="11:30" x14ac:dyDescent="0.25">
      <c r="K101" s="47"/>
      <c r="L101" s="47"/>
      <c r="M101" s="47"/>
      <c r="N101" s="47"/>
      <c r="O101" s="47"/>
      <c r="P101" s="47"/>
      <c r="Q101" s="47"/>
      <c r="R101" s="47"/>
      <c r="S101" s="47"/>
      <c r="T101" s="47"/>
      <c r="U101" s="47"/>
      <c r="V101" s="47"/>
      <c r="W101" s="47"/>
      <c r="X101" s="47"/>
      <c r="Y101" s="47"/>
      <c r="Z101" s="47"/>
      <c r="AA101" s="47"/>
      <c r="AB101" s="47"/>
      <c r="AC101" s="47"/>
      <c r="AD101" s="47"/>
    </row>
    <row r="102" spans="11:30" x14ac:dyDescent="0.25">
      <c r="K102" s="47"/>
      <c r="L102" s="47"/>
      <c r="M102" s="47"/>
      <c r="N102" s="47"/>
      <c r="O102" s="47"/>
      <c r="P102" s="47"/>
      <c r="Q102" s="47"/>
      <c r="R102" s="47"/>
      <c r="S102" s="47"/>
      <c r="T102" s="47"/>
      <c r="U102" s="47"/>
      <c r="V102" s="47"/>
      <c r="W102" s="47"/>
      <c r="X102" s="47"/>
      <c r="Y102" s="47"/>
      <c r="Z102" s="47"/>
      <c r="AA102" s="47"/>
      <c r="AB102" s="47"/>
      <c r="AC102" s="47"/>
      <c r="AD102" s="47"/>
    </row>
    <row r="103" spans="11:30" x14ac:dyDescent="0.25">
      <c r="K103" s="47"/>
      <c r="L103" s="47"/>
      <c r="M103" s="47"/>
      <c r="N103" s="47"/>
      <c r="O103" s="47"/>
      <c r="P103" s="47"/>
      <c r="Q103" s="47"/>
      <c r="R103" s="47"/>
      <c r="S103" s="47"/>
      <c r="T103" s="47"/>
      <c r="U103" s="47"/>
      <c r="V103" s="47"/>
      <c r="W103" s="47"/>
      <c r="X103" s="47"/>
      <c r="Y103" s="47"/>
      <c r="Z103" s="47"/>
      <c r="AA103" s="47"/>
      <c r="AB103" s="47"/>
      <c r="AC103" s="47"/>
      <c r="AD103" s="47"/>
    </row>
    <row r="104" spans="11:30" x14ac:dyDescent="0.25">
      <c r="K104" s="47"/>
      <c r="L104" s="47"/>
      <c r="M104" s="47"/>
      <c r="N104" s="47"/>
      <c r="O104" s="47"/>
      <c r="P104" s="47"/>
      <c r="Q104" s="47"/>
      <c r="R104" s="47"/>
      <c r="S104" s="47"/>
      <c r="T104" s="47"/>
      <c r="U104" s="47"/>
      <c r="V104" s="47"/>
      <c r="W104" s="47"/>
      <c r="X104" s="47"/>
      <c r="Y104" s="47"/>
      <c r="Z104" s="47"/>
      <c r="AA104" s="47"/>
      <c r="AB104" s="47"/>
      <c r="AC104" s="47"/>
      <c r="AD104" s="47"/>
    </row>
    <row r="105" spans="11:30" x14ac:dyDescent="0.25">
      <c r="K105" s="47"/>
      <c r="L105" s="47"/>
      <c r="M105" s="47"/>
      <c r="N105" s="47"/>
      <c r="O105" s="47"/>
      <c r="P105" s="47"/>
      <c r="Q105" s="47"/>
      <c r="R105" s="47"/>
      <c r="S105" s="47"/>
      <c r="T105" s="47"/>
      <c r="U105" s="47"/>
      <c r="V105" s="47"/>
      <c r="W105" s="47"/>
      <c r="X105" s="47"/>
      <c r="Y105" s="47"/>
      <c r="Z105" s="47"/>
      <c r="AA105" s="47"/>
      <c r="AB105" s="47"/>
      <c r="AC105" s="47"/>
      <c r="AD105" s="47"/>
    </row>
    <row r="106" spans="11:30" x14ac:dyDescent="0.25">
      <c r="K106" s="47"/>
      <c r="L106" s="47"/>
      <c r="M106" s="47"/>
      <c r="N106" s="47"/>
      <c r="O106" s="47"/>
      <c r="P106" s="47"/>
      <c r="Q106" s="47"/>
      <c r="R106" s="47"/>
      <c r="S106" s="47"/>
      <c r="T106" s="47"/>
      <c r="U106" s="47"/>
      <c r="V106" s="47"/>
      <c r="W106" s="47"/>
      <c r="X106" s="47"/>
      <c r="Y106" s="47"/>
      <c r="Z106" s="47"/>
      <c r="AA106" s="47"/>
      <c r="AB106" s="47"/>
      <c r="AC106" s="47"/>
      <c r="AD106" s="47"/>
    </row>
    <row r="107" spans="11:30" x14ac:dyDescent="0.25">
      <c r="K107" s="47"/>
      <c r="L107" s="47"/>
      <c r="M107" s="47"/>
      <c r="N107" s="47"/>
      <c r="O107" s="47"/>
      <c r="P107" s="47"/>
      <c r="Q107" s="47"/>
      <c r="R107" s="47"/>
      <c r="S107" s="47"/>
      <c r="T107" s="47"/>
      <c r="U107" s="47"/>
      <c r="V107" s="47"/>
      <c r="W107" s="47"/>
      <c r="X107" s="47"/>
      <c r="Y107" s="47"/>
      <c r="Z107" s="47"/>
      <c r="AA107" s="47"/>
      <c r="AB107" s="47"/>
      <c r="AC107" s="47"/>
      <c r="AD107" s="47"/>
    </row>
    <row r="108" spans="11:30" x14ac:dyDescent="0.25">
      <c r="K108" s="47"/>
      <c r="L108" s="47"/>
      <c r="M108" s="47"/>
      <c r="N108" s="47"/>
      <c r="O108" s="47"/>
      <c r="P108" s="47"/>
      <c r="Q108" s="47"/>
      <c r="R108" s="47"/>
      <c r="S108" s="47"/>
      <c r="T108" s="47"/>
      <c r="U108" s="47"/>
      <c r="V108" s="47"/>
      <c r="W108" s="47"/>
      <c r="X108" s="47"/>
      <c r="Y108" s="47"/>
      <c r="Z108" s="47"/>
      <c r="AA108" s="47"/>
      <c r="AB108" s="47"/>
      <c r="AC108" s="48"/>
      <c r="AD108" s="47"/>
    </row>
    <row r="109" spans="11:30" x14ac:dyDescent="0.25">
      <c r="K109" s="47"/>
      <c r="L109" s="47"/>
      <c r="M109" s="47"/>
      <c r="N109" s="47"/>
      <c r="O109" s="47"/>
      <c r="P109" s="47"/>
      <c r="Q109" s="47"/>
      <c r="R109" s="47"/>
      <c r="S109" s="47"/>
      <c r="T109" s="47"/>
      <c r="U109" s="47"/>
      <c r="V109" s="47"/>
      <c r="W109" s="47"/>
      <c r="X109" s="47"/>
      <c r="Y109" s="47"/>
      <c r="Z109" s="47"/>
      <c r="AA109" s="47"/>
      <c r="AB109" s="47"/>
      <c r="AC109" s="48"/>
      <c r="AD109" s="47"/>
    </row>
    <row r="110" spans="11:30" x14ac:dyDescent="0.25">
      <c r="K110" s="47"/>
      <c r="L110" s="47"/>
      <c r="M110" s="47"/>
      <c r="N110" s="47"/>
      <c r="O110" s="47"/>
      <c r="P110" s="47"/>
      <c r="Q110" s="47"/>
      <c r="R110" s="47"/>
      <c r="S110" s="47"/>
      <c r="T110" s="47"/>
      <c r="U110" s="47"/>
      <c r="V110" s="47"/>
      <c r="W110" s="47"/>
      <c r="X110" s="47"/>
      <c r="Y110" s="47"/>
      <c r="Z110" s="47"/>
      <c r="AA110" s="47"/>
      <c r="AB110" s="47"/>
      <c r="AC110" s="48"/>
      <c r="AD110" s="47"/>
    </row>
    <row r="111" spans="11:30" x14ac:dyDescent="0.25">
      <c r="K111" s="47"/>
      <c r="L111" s="47"/>
      <c r="M111" s="47"/>
      <c r="N111" s="47"/>
      <c r="O111" s="47"/>
      <c r="P111" s="47"/>
      <c r="Q111" s="47"/>
      <c r="R111" s="47"/>
      <c r="S111" s="47"/>
      <c r="T111" s="47"/>
      <c r="U111" s="47"/>
      <c r="V111" s="47"/>
      <c r="W111" s="47"/>
      <c r="X111" s="47"/>
      <c r="Y111" s="47"/>
      <c r="Z111" s="47"/>
      <c r="AA111" s="47"/>
      <c r="AB111" s="47"/>
      <c r="AC111" s="47"/>
      <c r="AD111" s="47"/>
    </row>
    <row r="112" spans="11:30" x14ac:dyDescent="0.25">
      <c r="K112" s="47"/>
      <c r="L112" s="47"/>
      <c r="M112" s="47"/>
      <c r="N112" s="47"/>
      <c r="O112" s="47"/>
      <c r="P112" s="47"/>
      <c r="Q112" s="47"/>
      <c r="R112" s="47"/>
      <c r="S112" s="47"/>
      <c r="T112" s="47"/>
      <c r="U112" s="47"/>
      <c r="V112" s="47"/>
      <c r="W112" s="47"/>
      <c r="X112" s="47"/>
      <c r="Y112" s="47"/>
      <c r="Z112" s="47"/>
      <c r="AA112" s="47"/>
      <c r="AB112" s="47"/>
      <c r="AC112" s="47"/>
      <c r="AD112" s="47"/>
    </row>
    <row r="113" spans="11:30" x14ac:dyDescent="0.25">
      <c r="K113" s="47"/>
      <c r="L113" s="47"/>
      <c r="M113" s="47"/>
      <c r="N113" s="47"/>
      <c r="O113" s="47"/>
      <c r="P113" s="47"/>
      <c r="Q113" s="47"/>
      <c r="R113" s="47"/>
      <c r="S113" s="47"/>
      <c r="T113" s="47"/>
      <c r="U113" s="47"/>
      <c r="V113" s="47"/>
      <c r="W113" s="47"/>
      <c r="X113" s="47"/>
      <c r="Y113" s="47"/>
      <c r="Z113" s="47"/>
      <c r="AA113" s="47"/>
      <c r="AB113" s="47"/>
      <c r="AC113" s="47"/>
      <c r="AD113" s="47"/>
    </row>
    <row r="114" spans="11:30" x14ac:dyDescent="0.25">
      <c r="K114" s="47"/>
      <c r="L114" s="47"/>
      <c r="M114" s="47"/>
      <c r="N114" s="47"/>
      <c r="O114" s="47"/>
      <c r="P114" s="47"/>
      <c r="Q114" s="47"/>
      <c r="R114" s="47"/>
      <c r="S114" s="47"/>
      <c r="T114" s="47"/>
      <c r="U114" s="47"/>
      <c r="V114" s="47"/>
      <c r="W114" s="47"/>
      <c r="X114" s="47"/>
      <c r="Y114" s="47"/>
      <c r="Z114" s="47"/>
      <c r="AA114" s="47"/>
      <c r="AB114" s="47"/>
      <c r="AC114" s="47"/>
      <c r="AD114" s="47"/>
    </row>
    <row r="115" spans="11:30" x14ac:dyDescent="0.25">
      <c r="K115" s="47"/>
      <c r="L115" s="47"/>
      <c r="M115" s="47"/>
      <c r="N115" s="47"/>
      <c r="O115" s="47"/>
      <c r="P115" s="47"/>
      <c r="Q115" s="47"/>
      <c r="R115" s="47"/>
      <c r="S115" s="47"/>
      <c r="T115" s="47"/>
      <c r="U115" s="47"/>
      <c r="V115" s="47"/>
      <c r="W115" s="47"/>
      <c r="X115" s="47"/>
      <c r="Y115" s="47"/>
      <c r="Z115" s="47"/>
      <c r="AA115" s="47"/>
      <c r="AB115" s="47"/>
      <c r="AC115" s="47"/>
      <c r="AD115" s="47"/>
    </row>
    <row r="116" spans="11:30" x14ac:dyDescent="0.25">
      <c r="K116" s="47"/>
      <c r="L116" s="47"/>
      <c r="M116" s="47"/>
      <c r="N116" s="47"/>
      <c r="O116" s="47"/>
      <c r="P116" s="47"/>
      <c r="Q116" s="47"/>
      <c r="R116" s="47"/>
      <c r="S116" s="47"/>
      <c r="T116" s="47"/>
      <c r="U116" s="47"/>
      <c r="V116" s="47"/>
      <c r="W116" s="47"/>
      <c r="X116" s="47"/>
      <c r="Y116" s="47"/>
      <c r="Z116" s="47"/>
      <c r="AA116" s="47"/>
      <c r="AB116" s="47"/>
      <c r="AC116" s="48"/>
      <c r="AD116" s="47"/>
    </row>
    <row r="117" spans="11:30" x14ac:dyDescent="0.25">
      <c r="K117" s="47"/>
      <c r="L117" s="47"/>
      <c r="M117" s="47"/>
      <c r="N117" s="47"/>
      <c r="O117" s="47"/>
      <c r="P117" s="47"/>
      <c r="Q117" s="47"/>
      <c r="R117" s="47"/>
      <c r="S117" s="47"/>
      <c r="T117" s="47"/>
      <c r="U117" s="47"/>
      <c r="V117" s="47"/>
      <c r="W117" s="47"/>
      <c r="X117" s="47"/>
      <c r="Y117" s="47"/>
      <c r="Z117" s="47"/>
      <c r="AA117" s="47"/>
      <c r="AB117" s="47"/>
      <c r="AC117" s="47"/>
      <c r="AD117" s="47"/>
    </row>
    <row r="118" spans="11:30" x14ac:dyDescent="0.25">
      <c r="K118" s="47"/>
      <c r="L118" s="47"/>
      <c r="M118" s="47"/>
      <c r="N118" s="47"/>
      <c r="O118" s="47"/>
      <c r="P118" s="47"/>
      <c r="Q118" s="47"/>
      <c r="R118" s="47"/>
      <c r="S118" s="47"/>
      <c r="T118" s="47"/>
      <c r="U118" s="47"/>
      <c r="V118" s="47"/>
      <c r="W118" s="47"/>
      <c r="X118" s="47"/>
      <c r="Y118" s="47"/>
      <c r="Z118" s="47"/>
      <c r="AA118" s="47"/>
      <c r="AB118" s="47"/>
      <c r="AC118" s="48"/>
      <c r="AD118" s="47"/>
    </row>
    <row r="119" spans="11:30" x14ac:dyDescent="0.25">
      <c r="K119" s="47"/>
      <c r="L119" s="47"/>
      <c r="M119" s="47"/>
      <c r="N119" s="47"/>
      <c r="O119" s="47"/>
      <c r="P119" s="47"/>
      <c r="Q119" s="47"/>
      <c r="R119" s="47"/>
      <c r="S119" s="47"/>
      <c r="T119" s="47"/>
      <c r="U119" s="47"/>
      <c r="V119" s="47"/>
      <c r="W119" s="47"/>
      <c r="X119" s="47"/>
      <c r="Y119" s="47"/>
      <c r="Z119" s="47"/>
      <c r="AA119" s="47"/>
      <c r="AB119" s="47"/>
      <c r="AC119" s="47"/>
      <c r="AD119" s="47"/>
    </row>
    <row r="120" spans="11:30" x14ac:dyDescent="0.25">
      <c r="K120" s="47"/>
      <c r="L120" s="47"/>
      <c r="M120" s="47"/>
      <c r="N120" s="47"/>
      <c r="O120" s="47"/>
      <c r="P120" s="47"/>
      <c r="Q120" s="47"/>
      <c r="R120" s="47"/>
      <c r="S120" s="47"/>
      <c r="T120" s="47"/>
      <c r="U120" s="47"/>
      <c r="V120" s="47"/>
      <c r="W120" s="47"/>
      <c r="X120" s="47"/>
      <c r="Y120" s="47"/>
      <c r="Z120" s="47"/>
      <c r="AA120" s="47"/>
      <c r="AB120" s="47"/>
      <c r="AC120" s="48"/>
      <c r="AD120" s="47"/>
    </row>
    <row r="121" spans="11:30" x14ac:dyDescent="0.25">
      <c r="K121" s="47"/>
      <c r="L121" s="47"/>
      <c r="M121" s="47"/>
      <c r="N121" s="47"/>
      <c r="O121" s="47"/>
      <c r="P121" s="47"/>
      <c r="Q121" s="47"/>
      <c r="R121" s="47"/>
      <c r="S121" s="47"/>
      <c r="T121" s="47"/>
      <c r="U121" s="47"/>
      <c r="V121" s="47"/>
      <c r="W121" s="47"/>
      <c r="X121" s="47"/>
      <c r="Y121" s="47"/>
      <c r="Z121" s="47"/>
      <c r="AA121" s="47"/>
      <c r="AB121" s="47"/>
      <c r="AC121" s="47"/>
      <c r="AD121" s="47"/>
    </row>
    <row r="122" spans="11:30" x14ac:dyDescent="0.25">
      <c r="K122" s="47"/>
      <c r="L122" s="47"/>
      <c r="M122" s="47"/>
      <c r="N122" s="47"/>
      <c r="O122" s="47"/>
      <c r="P122" s="47"/>
      <c r="Q122" s="47"/>
      <c r="R122" s="47"/>
      <c r="S122" s="47"/>
      <c r="T122" s="47"/>
      <c r="U122" s="47"/>
      <c r="V122" s="47"/>
      <c r="W122" s="47"/>
      <c r="X122" s="47"/>
      <c r="Y122" s="47"/>
      <c r="Z122" s="47"/>
      <c r="AA122" s="47"/>
      <c r="AB122" s="47"/>
      <c r="AC122" s="48"/>
      <c r="AD122" s="47"/>
    </row>
    <row r="123" spans="11:30" x14ac:dyDescent="0.25">
      <c r="K123" s="47"/>
      <c r="L123" s="47"/>
      <c r="M123" s="47"/>
      <c r="N123" s="47"/>
      <c r="O123" s="47"/>
      <c r="P123" s="47"/>
      <c r="Q123" s="47"/>
      <c r="R123" s="47"/>
      <c r="S123" s="47"/>
      <c r="T123" s="47"/>
      <c r="U123" s="47"/>
      <c r="V123" s="47"/>
      <c r="W123" s="47"/>
      <c r="X123" s="47"/>
      <c r="Y123" s="47"/>
      <c r="Z123" s="47"/>
      <c r="AA123" s="47"/>
      <c r="AB123" s="47"/>
      <c r="AC123" s="47"/>
      <c r="AD123" s="47"/>
    </row>
    <row r="124" spans="11:30" x14ac:dyDescent="0.25">
      <c r="K124" s="47"/>
      <c r="L124" s="47"/>
      <c r="M124" s="47"/>
      <c r="N124" s="47"/>
      <c r="O124" s="47"/>
      <c r="P124" s="47"/>
      <c r="Q124" s="47"/>
      <c r="R124" s="47"/>
      <c r="S124" s="47"/>
      <c r="T124" s="47"/>
      <c r="U124" s="47"/>
      <c r="V124" s="47"/>
      <c r="W124" s="47"/>
      <c r="X124" s="47"/>
      <c r="Y124" s="47"/>
      <c r="Z124" s="47"/>
      <c r="AA124" s="47"/>
      <c r="AB124" s="47"/>
      <c r="AC124" s="47"/>
      <c r="AD124" s="47"/>
    </row>
    <row r="125" spans="11:30" x14ac:dyDescent="0.25">
      <c r="K125" s="47"/>
      <c r="L125" s="47"/>
      <c r="M125" s="47"/>
      <c r="N125" s="47"/>
      <c r="O125" s="47"/>
      <c r="P125" s="47"/>
      <c r="Q125" s="47"/>
      <c r="R125" s="47"/>
      <c r="S125" s="47"/>
      <c r="T125" s="47"/>
      <c r="U125" s="47"/>
      <c r="V125" s="47"/>
      <c r="W125" s="47"/>
      <c r="X125" s="47"/>
      <c r="Y125" s="47"/>
      <c r="Z125" s="47"/>
      <c r="AA125" s="47"/>
      <c r="AB125" s="47"/>
      <c r="AC125" s="47"/>
      <c r="AD125" s="47"/>
    </row>
    <row r="126" spans="11:30" x14ac:dyDescent="0.25">
      <c r="K126" s="47"/>
      <c r="L126" s="47"/>
      <c r="M126" s="47"/>
      <c r="N126" s="47"/>
      <c r="O126" s="47"/>
      <c r="P126" s="47"/>
      <c r="Q126" s="47"/>
      <c r="R126" s="47"/>
      <c r="S126" s="47"/>
      <c r="T126" s="47"/>
      <c r="U126" s="47"/>
      <c r="V126" s="47"/>
      <c r="W126" s="47"/>
      <c r="X126" s="47"/>
      <c r="Y126" s="47"/>
      <c r="Z126" s="47"/>
      <c r="AA126" s="47"/>
      <c r="AB126" s="47"/>
      <c r="AC126" s="47"/>
      <c r="AD126" s="47"/>
    </row>
    <row r="127" spans="11:30" x14ac:dyDescent="0.25">
      <c r="K127" s="47"/>
      <c r="L127" s="47"/>
      <c r="M127" s="47"/>
      <c r="N127" s="47"/>
      <c r="O127" s="47"/>
      <c r="P127" s="47"/>
      <c r="Q127" s="47"/>
      <c r="R127" s="47"/>
      <c r="S127" s="47"/>
      <c r="T127" s="47"/>
      <c r="U127" s="47"/>
      <c r="V127" s="47"/>
      <c r="W127" s="47"/>
      <c r="X127" s="47"/>
      <c r="Y127" s="47"/>
      <c r="Z127" s="47"/>
      <c r="AA127" s="47"/>
      <c r="AB127" s="47"/>
      <c r="AC127" s="48"/>
      <c r="AD127" s="47"/>
    </row>
    <row r="128" spans="11:30" x14ac:dyDescent="0.25">
      <c r="K128" s="47"/>
      <c r="L128" s="47"/>
      <c r="M128" s="47"/>
      <c r="N128" s="47"/>
      <c r="O128" s="47"/>
      <c r="P128" s="47"/>
      <c r="Q128" s="47"/>
      <c r="R128" s="47"/>
      <c r="S128" s="47"/>
      <c r="T128" s="47"/>
      <c r="U128" s="47"/>
      <c r="V128" s="47"/>
      <c r="W128" s="47"/>
      <c r="X128" s="47"/>
      <c r="Y128" s="47"/>
      <c r="Z128" s="47"/>
      <c r="AA128" s="47"/>
      <c r="AB128" s="47"/>
      <c r="AC128" s="48"/>
      <c r="AD128" s="47"/>
    </row>
    <row r="129" spans="11:30" x14ac:dyDescent="0.25">
      <c r="K129" s="47"/>
      <c r="L129" s="47"/>
      <c r="M129" s="47"/>
      <c r="N129" s="47"/>
      <c r="O129" s="47"/>
      <c r="P129" s="47"/>
      <c r="Q129" s="47"/>
      <c r="R129" s="47"/>
      <c r="S129" s="47"/>
      <c r="T129" s="47"/>
      <c r="U129" s="47"/>
      <c r="V129" s="47"/>
      <c r="W129" s="47"/>
      <c r="X129" s="47"/>
      <c r="Y129" s="47"/>
      <c r="Z129" s="47"/>
      <c r="AA129" s="47"/>
      <c r="AB129" s="47"/>
      <c r="AC129" s="47"/>
      <c r="AD129" s="47"/>
    </row>
    <row r="130" spans="11:30" x14ac:dyDescent="0.25">
      <c r="K130" s="47"/>
      <c r="L130" s="47"/>
      <c r="M130" s="47"/>
      <c r="N130" s="47"/>
      <c r="O130" s="47"/>
      <c r="P130" s="47"/>
      <c r="Q130" s="47"/>
      <c r="R130" s="47"/>
      <c r="S130" s="47"/>
      <c r="T130" s="47"/>
      <c r="U130" s="47"/>
      <c r="V130" s="47"/>
      <c r="W130" s="47"/>
      <c r="X130" s="47"/>
      <c r="Y130" s="47"/>
      <c r="Z130" s="47"/>
      <c r="AA130" s="47"/>
      <c r="AB130" s="47"/>
      <c r="AC130" s="47"/>
      <c r="AD130" s="47"/>
    </row>
    <row r="131" spans="11:30" x14ac:dyDescent="0.25">
      <c r="K131" s="47"/>
      <c r="L131" s="47"/>
      <c r="M131" s="47"/>
      <c r="N131" s="47"/>
      <c r="O131" s="47"/>
      <c r="P131" s="47"/>
      <c r="Q131" s="47"/>
      <c r="R131" s="47"/>
      <c r="S131" s="47"/>
      <c r="T131" s="47"/>
      <c r="U131" s="47"/>
      <c r="V131" s="47"/>
      <c r="W131" s="47"/>
      <c r="X131" s="47"/>
      <c r="Y131" s="47"/>
      <c r="Z131" s="47"/>
      <c r="AA131" s="47"/>
      <c r="AB131" s="47"/>
      <c r="AC131" s="47"/>
      <c r="AD131" s="47"/>
    </row>
    <row r="132" spans="11:30" x14ac:dyDescent="0.25">
      <c r="K132" s="47"/>
      <c r="L132" s="47"/>
      <c r="M132" s="47"/>
      <c r="N132" s="47"/>
      <c r="O132" s="47"/>
      <c r="P132" s="47"/>
      <c r="Q132" s="47"/>
      <c r="R132" s="47"/>
      <c r="S132" s="47"/>
      <c r="T132" s="47"/>
      <c r="U132" s="47"/>
      <c r="V132" s="47"/>
      <c r="W132" s="47"/>
      <c r="X132" s="47"/>
      <c r="Y132" s="47"/>
      <c r="Z132" s="47"/>
      <c r="AA132" s="47"/>
      <c r="AB132" s="47"/>
      <c r="AC132" s="48"/>
      <c r="AD132" s="47"/>
    </row>
    <row r="133" spans="11:30" x14ac:dyDescent="0.25">
      <c r="K133" s="47"/>
      <c r="L133" s="47"/>
      <c r="M133" s="47"/>
      <c r="N133" s="47"/>
      <c r="O133" s="47"/>
      <c r="P133" s="47"/>
      <c r="Q133" s="47"/>
      <c r="R133" s="47"/>
      <c r="S133" s="47"/>
      <c r="T133" s="47"/>
      <c r="U133" s="47"/>
      <c r="V133" s="47"/>
      <c r="W133" s="47"/>
      <c r="X133" s="47"/>
      <c r="Y133" s="47"/>
      <c r="Z133" s="47"/>
      <c r="AA133" s="47"/>
      <c r="AB133" s="47"/>
      <c r="AC133" s="48"/>
      <c r="AD133" s="47"/>
    </row>
    <row r="134" spans="11:30" x14ac:dyDescent="0.25">
      <c r="K134" s="47"/>
      <c r="L134" s="47"/>
      <c r="M134" s="47"/>
      <c r="N134" s="47"/>
      <c r="O134" s="47"/>
      <c r="P134" s="47"/>
      <c r="Q134" s="47"/>
      <c r="R134" s="47"/>
      <c r="S134" s="47"/>
      <c r="T134" s="47"/>
      <c r="U134" s="47"/>
      <c r="V134" s="47"/>
      <c r="W134" s="47"/>
      <c r="X134" s="47"/>
      <c r="Y134" s="47"/>
      <c r="Z134" s="47"/>
      <c r="AA134" s="47"/>
      <c r="AB134" s="47"/>
      <c r="AC134" s="47"/>
      <c r="AD134" s="47"/>
    </row>
    <row r="135" spans="11:30" x14ac:dyDescent="0.25">
      <c r="K135" s="47"/>
      <c r="L135" s="47"/>
      <c r="M135" s="47"/>
      <c r="N135" s="47"/>
      <c r="O135" s="47"/>
      <c r="P135" s="47"/>
      <c r="Q135" s="47"/>
      <c r="R135" s="47"/>
      <c r="S135" s="47"/>
      <c r="T135" s="47"/>
      <c r="U135" s="47"/>
      <c r="V135" s="47"/>
      <c r="W135" s="47"/>
      <c r="X135" s="47"/>
      <c r="Y135" s="47"/>
      <c r="Z135" s="47"/>
      <c r="AA135" s="47"/>
      <c r="AB135" s="47"/>
      <c r="AC135" s="47"/>
      <c r="AD135" s="47"/>
    </row>
    <row r="136" spans="11:30" x14ac:dyDescent="0.25">
      <c r="K136" s="47"/>
      <c r="L136" s="47"/>
      <c r="M136" s="47"/>
      <c r="N136" s="47"/>
      <c r="O136" s="47"/>
      <c r="P136" s="47"/>
      <c r="Q136" s="47"/>
      <c r="R136" s="47"/>
      <c r="S136" s="47"/>
      <c r="T136" s="47"/>
      <c r="U136" s="47"/>
      <c r="V136" s="47"/>
      <c r="W136" s="47"/>
      <c r="X136" s="47"/>
      <c r="Y136" s="47"/>
      <c r="Z136" s="47"/>
      <c r="AA136" s="47"/>
      <c r="AB136" s="47"/>
      <c r="AC136" s="48"/>
      <c r="AD136" s="47"/>
    </row>
    <row r="137" spans="11:30" x14ac:dyDescent="0.25">
      <c r="K137" s="47"/>
      <c r="L137" s="47"/>
      <c r="M137" s="47"/>
      <c r="N137" s="47"/>
      <c r="O137" s="47"/>
      <c r="P137" s="47"/>
      <c r="Q137" s="47"/>
      <c r="R137" s="47"/>
      <c r="S137" s="47"/>
      <c r="T137" s="47"/>
      <c r="U137" s="47"/>
      <c r="V137" s="47"/>
      <c r="W137" s="47"/>
      <c r="X137" s="47"/>
      <c r="Y137" s="47"/>
      <c r="Z137" s="47"/>
      <c r="AA137" s="47"/>
      <c r="AB137" s="47"/>
      <c r="AC137" s="48"/>
      <c r="AD137" s="47"/>
    </row>
    <row r="138" spans="11:30" x14ac:dyDescent="0.25">
      <c r="K138" s="47"/>
      <c r="L138" s="47"/>
      <c r="M138" s="47"/>
      <c r="N138" s="47"/>
      <c r="O138" s="47"/>
      <c r="P138" s="47"/>
      <c r="Q138" s="47"/>
      <c r="R138" s="47"/>
      <c r="S138" s="47"/>
      <c r="T138" s="47"/>
      <c r="U138" s="47"/>
      <c r="V138" s="47"/>
      <c r="W138" s="47"/>
      <c r="X138" s="47"/>
      <c r="Y138" s="47"/>
      <c r="Z138" s="47"/>
      <c r="AA138" s="47"/>
      <c r="AB138" s="47"/>
      <c r="AC138" s="47"/>
      <c r="AD138" s="47"/>
    </row>
    <row r="139" spans="11:30" x14ac:dyDescent="0.25">
      <c r="K139" s="47"/>
      <c r="L139" s="47"/>
      <c r="M139" s="47"/>
      <c r="N139" s="47"/>
      <c r="O139" s="47"/>
      <c r="P139" s="47"/>
      <c r="Q139" s="47"/>
      <c r="R139" s="47"/>
      <c r="S139" s="47"/>
      <c r="T139" s="47"/>
      <c r="U139" s="47"/>
      <c r="V139" s="47"/>
      <c r="W139" s="47"/>
      <c r="X139" s="47"/>
      <c r="Y139" s="47"/>
      <c r="Z139" s="47"/>
      <c r="AA139" s="47"/>
      <c r="AB139" s="47"/>
      <c r="AC139" s="47"/>
      <c r="AD139" s="47"/>
    </row>
    <row r="140" spans="11:30" x14ac:dyDescent="0.25">
      <c r="K140" s="47"/>
      <c r="L140" s="47"/>
      <c r="M140" s="47"/>
      <c r="N140" s="47"/>
      <c r="O140" s="47"/>
      <c r="P140" s="47"/>
      <c r="Q140" s="47"/>
      <c r="R140" s="47"/>
      <c r="S140" s="47"/>
      <c r="T140" s="47"/>
      <c r="U140" s="47"/>
      <c r="V140" s="47"/>
      <c r="W140" s="47"/>
      <c r="X140" s="47"/>
      <c r="Y140" s="47"/>
      <c r="Z140" s="47"/>
      <c r="AA140" s="47"/>
      <c r="AB140" s="47"/>
      <c r="AC140" s="47"/>
      <c r="AD140" s="47"/>
    </row>
    <row r="141" spans="11:30" x14ac:dyDescent="0.25">
      <c r="K141" s="47"/>
      <c r="L141" s="47"/>
      <c r="M141" s="47"/>
      <c r="N141" s="47"/>
      <c r="O141" s="47"/>
      <c r="P141" s="47"/>
      <c r="Q141" s="47"/>
      <c r="R141" s="47"/>
      <c r="S141" s="47"/>
      <c r="T141" s="47"/>
      <c r="U141" s="47"/>
      <c r="V141" s="47"/>
      <c r="W141" s="47"/>
      <c r="X141" s="47"/>
      <c r="Y141" s="47"/>
      <c r="Z141" s="47"/>
      <c r="AA141" s="47"/>
      <c r="AB141" s="47"/>
      <c r="AC141" s="47"/>
      <c r="AD141" s="47"/>
    </row>
    <row r="142" spans="11:30" x14ac:dyDescent="0.25">
      <c r="K142" s="47"/>
      <c r="L142" s="47"/>
      <c r="M142" s="47"/>
      <c r="N142" s="47"/>
      <c r="O142" s="47"/>
      <c r="P142" s="47"/>
      <c r="Q142" s="47"/>
      <c r="R142" s="47"/>
      <c r="S142" s="47"/>
      <c r="T142" s="47"/>
      <c r="U142" s="47"/>
      <c r="V142" s="47"/>
      <c r="W142" s="47"/>
      <c r="X142" s="47"/>
      <c r="Y142" s="47"/>
      <c r="Z142" s="47"/>
      <c r="AA142" s="47"/>
      <c r="AB142" s="47"/>
      <c r="AC142" s="47"/>
      <c r="AD142" s="47"/>
    </row>
    <row r="143" spans="11:30" x14ac:dyDescent="0.25">
      <c r="K143" s="47"/>
      <c r="L143" s="47"/>
      <c r="M143" s="47"/>
      <c r="N143" s="47"/>
      <c r="O143" s="47"/>
      <c r="P143" s="47"/>
      <c r="Q143" s="47"/>
      <c r="R143" s="47"/>
      <c r="S143" s="47"/>
      <c r="T143" s="47"/>
      <c r="U143" s="47"/>
      <c r="V143" s="47"/>
      <c r="W143" s="47"/>
      <c r="X143" s="47"/>
      <c r="Y143" s="47"/>
      <c r="Z143" s="47"/>
      <c r="AA143" s="47"/>
      <c r="AB143" s="47"/>
      <c r="AC143" s="47"/>
      <c r="AD143" s="47"/>
    </row>
    <row r="144" spans="11:30" x14ac:dyDescent="0.25">
      <c r="K144" s="47"/>
      <c r="L144" s="47"/>
      <c r="M144" s="47"/>
      <c r="N144" s="47"/>
      <c r="O144" s="47"/>
      <c r="P144" s="47"/>
      <c r="Q144" s="47"/>
      <c r="R144" s="47"/>
      <c r="S144" s="47"/>
      <c r="T144" s="47"/>
      <c r="U144" s="47"/>
      <c r="V144" s="47"/>
      <c r="W144" s="47"/>
      <c r="X144" s="47"/>
      <c r="Y144" s="47"/>
      <c r="Z144" s="47"/>
      <c r="AA144" s="47"/>
      <c r="AB144" s="47"/>
      <c r="AC144" s="48"/>
      <c r="AD144" s="47"/>
    </row>
    <row r="145" spans="11:30" x14ac:dyDescent="0.25">
      <c r="K145" s="47"/>
      <c r="L145" s="47"/>
      <c r="M145" s="47"/>
      <c r="N145" s="47"/>
      <c r="O145" s="47"/>
      <c r="P145" s="47"/>
      <c r="Q145" s="47"/>
      <c r="R145" s="47"/>
      <c r="S145" s="47"/>
      <c r="T145" s="47"/>
      <c r="U145" s="47"/>
      <c r="V145" s="47"/>
      <c r="W145" s="47"/>
      <c r="X145" s="47"/>
      <c r="Y145" s="47"/>
      <c r="Z145" s="47"/>
      <c r="AA145" s="47"/>
      <c r="AB145" s="47"/>
      <c r="AC145" s="48"/>
      <c r="AD145" s="47"/>
    </row>
    <row r="146" spans="11:30" x14ac:dyDescent="0.25">
      <c r="K146" s="47"/>
      <c r="L146" s="47"/>
      <c r="M146" s="47"/>
      <c r="N146" s="47"/>
      <c r="O146" s="47"/>
      <c r="P146" s="47"/>
      <c r="Q146" s="47"/>
      <c r="R146" s="47"/>
      <c r="S146" s="47"/>
      <c r="T146" s="47"/>
      <c r="U146" s="47"/>
      <c r="V146" s="47"/>
      <c r="W146" s="47"/>
      <c r="X146" s="47"/>
      <c r="Y146" s="47"/>
      <c r="Z146" s="47"/>
      <c r="AA146" s="47"/>
      <c r="AB146" s="47"/>
      <c r="AC146" s="48"/>
      <c r="AD146" s="47"/>
    </row>
    <row r="147" spans="11:30" x14ac:dyDescent="0.25">
      <c r="K147" s="47"/>
      <c r="L147" s="47"/>
      <c r="M147" s="47"/>
      <c r="N147" s="47"/>
      <c r="O147" s="47"/>
      <c r="P147" s="47"/>
      <c r="Q147" s="47"/>
      <c r="R147" s="47"/>
      <c r="S147" s="47"/>
      <c r="T147" s="47"/>
      <c r="U147" s="47"/>
      <c r="V147" s="47"/>
      <c r="W147" s="47"/>
      <c r="X147" s="47"/>
      <c r="Y147" s="47"/>
      <c r="Z147" s="47"/>
      <c r="AA147" s="47"/>
      <c r="AB147" s="47"/>
      <c r="AC147" s="47"/>
      <c r="AD147" s="47"/>
    </row>
    <row r="148" spans="11:30" x14ac:dyDescent="0.25">
      <c r="K148" s="47"/>
      <c r="L148" s="47"/>
      <c r="M148" s="47"/>
      <c r="N148" s="47"/>
      <c r="O148" s="47"/>
      <c r="P148" s="47"/>
      <c r="Q148" s="47"/>
      <c r="R148" s="47"/>
      <c r="S148" s="47"/>
      <c r="T148" s="47"/>
      <c r="U148" s="47"/>
      <c r="V148" s="47"/>
      <c r="W148" s="47"/>
      <c r="X148" s="47"/>
      <c r="Y148" s="47"/>
      <c r="Z148" s="47"/>
      <c r="AA148" s="47"/>
      <c r="AB148" s="47"/>
      <c r="AC148" s="47"/>
      <c r="AD148" s="47"/>
    </row>
    <row r="149" spans="11:30" x14ac:dyDescent="0.25">
      <c r="K149" s="47"/>
      <c r="L149" s="47"/>
      <c r="M149" s="47"/>
      <c r="N149" s="47"/>
      <c r="O149" s="47"/>
      <c r="P149" s="47"/>
      <c r="Q149" s="47"/>
      <c r="R149" s="47"/>
      <c r="S149" s="47"/>
      <c r="T149" s="47"/>
      <c r="U149" s="47"/>
      <c r="V149" s="47"/>
      <c r="W149" s="47"/>
      <c r="X149" s="47"/>
      <c r="Y149" s="47"/>
      <c r="Z149" s="47"/>
      <c r="AA149" s="47"/>
      <c r="AB149" s="47"/>
      <c r="AC149" s="47"/>
      <c r="AD149" s="47"/>
    </row>
    <row r="150" spans="11:30" x14ac:dyDescent="0.25">
      <c r="K150" s="47"/>
      <c r="L150" s="47"/>
      <c r="M150" s="47"/>
      <c r="N150" s="47"/>
      <c r="O150" s="47"/>
      <c r="P150" s="47"/>
      <c r="Q150" s="47"/>
      <c r="R150" s="47"/>
      <c r="S150" s="47"/>
      <c r="T150" s="47"/>
      <c r="U150" s="47"/>
      <c r="V150" s="47"/>
      <c r="W150" s="47"/>
      <c r="X150" s="47"/>
      <c r="Y150" s="47"/>
      <c r="Z150" s="47"/>
      <c r="AA150" s="47"/>
      <c r="AB150" s="47"/>
      <c r="AC150" s="47"/>
      <c r="AD150" s="47"/>
    </row>
    <row r="151" spans="11:30" x14ac:dyDescent="0.25">
      <c r="K151" s="47"/>
      <c r="L151" s="47"/>
      <c r="M151" s="47"/>
      <c r="N151" s="47"/>
      <c r="O151" s="47"/>
      <c r="P151" s="47"/>
      <c r="Q151" s="47"/>
      <c r="R151" s="47"/>
      <c r="S151" s="47"/>
      <c r="T151" s="47"/>
      <c r="U151" s="47"/>
      <c r="V151" s="47"/>
      <c r="W151" s="47"/>
      <c r="X151" s="47"/>
      <c r="Y151" s="47"/>
      <c r="Z151" s="47"/>
      <c r="AA151" s="47"/>
      <c r="AB151" s="47"/>
      <c r="AC151" s="47"/>
      <c r="AD151" s="47"/>
    </row>
    <row r="152" spans="11:30" x14ac:dyDescent="0.25">
      <c r="K152" s="47"/>
      <c r="L152" s="47"/>
      <c r="M152" s="47"/>
      <c r="N152" s="47"/>
      <c r="O152" s="47"/>
      <c r="P152" s="47"/>
      <c r="Q152" s="47"/>
      <c r="R152" s="47"/>
      <c r="S152" s="47"/>
      <c r="T152" s="47"/>
      <c r="U152" s="47"/>
      <c r="V152" s="47"/>
      <c r="W152" s="47"/>
      <c r="X152" s="47"/>
      <c r="Y152" s="47"/>
      <c r="Z152" s="47"/>
      <c r="AA152" s="47"/>
      <c r="AB152" s="47"/>
      <c r="AC152" s="48"/>
      <c r="AD152" s="47"/>
    </row>
    <row r="153" spans="11:30" x14ac:dyDescent="0.25">
      <c r="K153" s="47"/>
      <c r="L153" s="47"/>
      <c r="M153" s="47"/>
      <c r="N153" s="47"/>
      <c r="O153" s="47"/>
      <c r="P153" s="47"/>
      <c r="Q153" s="47"/>
      <c r="R153" s="47"/>
      <c r="S153" s="47"/>
      <c r="T153" s="47"/>
      <c r="U153" s="47"/>
      <c r="V153" s="47"/>
      <c r="W153" s="47"/>
      <c r="X153" s="47"/>
      <c r="Y153" s="47"/>
      <c r="Z153" s="47"/>
      <c r="AA153" s="47"/>
      <c r="AB153" s="47"/>
      <c r="AC153" s="47"/>
      <c r="AD153" s="47"/>
    </row>
    <row r="154" spans="11:30" x14ac:dyDescent="0.25">
      <c r="K154" s="47"/>
      <c r="L154" s="47"/>
      <c r="M154" s="47"/>
      <c r="N154" s="47"/>
      <c r="O154" s="47"/>
      <c r="P154" s="47"/>
      <c r="Q154" s="47"/>
      <c r="R154" s="47"/>
      <c r="S154" s="47"/>
      <c r="T154" s="47"/>
      <c r="U154" s="47"/>
      <c r="V154" s="47"/>
      <c r="W154" s="47"/>
      <c r="X154" s="47"/>
      <c r="Y154" s="47"/>
      <c r="Z154" s="47"/>
      <c r="AA154" s="47"/>
      <c r="AB154" s="47"/>
      <c r="AC154" s="47"/>
      <c r="AD154" s="47"/>
    </row>
    <row r="155" spans="11:30" x14ac:dyDescent="0.25">
      <c r="K155" s="47"/>
      <c r="L155" s="47"/>
      <c r="M155" s="47"/>
      <c r="N155" s="47"/>
      <c r="O155" s="47"/>
      <c r="P155" s="47"/>
      <c r="Q155" s="47"/>
      <c r="R155" s="47"/>
      <c r="S155" s="47"/>
      <c r="T155" s="47"/>
      <c r="U155" s="47"/>
      <c r="V155" s="47"/>
      <c r="W155" s="47"/>
      <c r="X155" s="47"/>
      <c r="Y155" s="47"/>
      <c r="Z155" s="47"/>
      <c r="AA155" s="47"/>
      <c r="AB155" s="47"/>
      <c r="AC155" s="47"/>
      <c r="AD155" s="47"/>
    </row>
    <row r="156" spans="11:30" x14ac:dyDescent="0.25">
      <c r="K156" s="47"/>
      <c r="L156" s="47"/>
      <c r="M156" s="47"/>
      <c r="N156" s="47"/>
      <c r="O156" s="47"/>
      <c r="P156" s="47"/>
      <c r="Q156" s="47"/>
      <c r="R156" s="47"/>
      <c r="S156" s="47"/>
      <c r="T156" s="47"/>
      <c r="U156" s="47"/>
      <c r="V156" s="47"/>
      <c r="W156" s="47"/>
      <c r="X156" s="47"/>
      <c r="Y156" s="47"/>
      <c r="Z156" s="47"/>
      <c r="AA156" s="47"/>
      <c r="AB156" s="47"/>
      <c r="AC156" s="47"/>
      <c r="AD156" s="47"/>
    </row>
    <row r="157" spans="11:30" x14ac:dyDescent="0.25">
      <c r="K157" s="47"/>
      <c r="L157" s="47"/>
      <c r="M157" s="47"/>
      <c r="N157" s="47"/>
      <c r="O157" s="47"/>
      <c r="P157" s="47"/>
      <c r="Q157" s="47"/>
      <c r="R157" s="47"/>
      <c r="S157" s="47"/>
      <c r="T157" s="47"/>
      <c r="U157" s="47"/>
      <c r="V157" s="47"/>
      <c r="W157" s="47"/>
      <c r="X157" s="47"/>
      <c r="Y157" s="47"/>
      <c r="Z157" s="47"/>
      <c r="AA157" s="47"/>
      <c r="AB157" s="47"/>
      <c r="AC157" s="48"/>
      <c r="AD157" s="47"/>
    </row>
    <row r="158" spans="11:30" x14ac:dyDescent="0.25">
      <c r="K158" s="47"/>
      <c r="L158" s="47"/>
      <c r="M158" s="47"/>
      <c r="N158" s="47"/>
      <c r="O158" s="47"/>
      <c r="P158" s="47"/>
      <c r="Q158" s="47"/>
      <c r="R158" s="47"/>
      <c r="S158" s="47"/>
      <c r="T158" s="47"/>
      <c r="U158" s="47"/>
      <c r="V158" s="47"/>
      <c r="W158" s="47"/>
      <c r="X158" s="47"/>
      <c r="Y158" s="47"/>
      <c r="Z158" s="47"/>
      <c r="AA158" s="47"/>
      <c r="AB158" s="47"/>
      <c r="AC158" s="47"/>
      <c r="AD158" s="47"/>
    </row>
    <row r="159" spans="11:30" x14ac:dyDescent="0.25">
      <c r="K159" s="47"/>
      <c r="L159" s="47"/>
      <c r="M159" s="47"/>
      <c r="N159" s="47"/>
      <c r="O159" s="47"/>
      <c r="P159" s="47"/>
      <c r="Q159" s="47"/>
      <c r="R159" s="47"/>
      <c r="S159" s="47"/>
      <c r="T159" s="47"/>
      <c r="U159" s="47"/>
      <c r="V159" s="47"/>
      <c r="W159" s="47"/>
      <c r="X159" s="47"/>
      <c r="Y159" s="47"/>
      <c r="Z159" s="47"/>
      <c r="AA159" s="47"/>
      <c r="AB159" s="47"/>
      <c r="AC159" s="48"/>
      <c r="AD159" s="47"/>
    </row>
    <row r="160" spans="11:30" x14ac:dyDescent="0.25">
      <c r="K160" s="47"/>
      <c r="L160" s="47"/>
      <c r="M160" s="47"/>
      <c r="N160" s="47"/>
      <c r="O160" s="47"/>
      <c r="P160" s="47"/>
      <c r="Q160" s="47"/>
      <c r="R160" s="47"/>
      <c r="S160" s="47"/>
      <c r="T160" s="47"/>
      <c r="U160" s="47"/>
      <c r="V160" s="47"/>
      <c r="W160" s="47"/>
      <c r="X160" s="47"/>
      <c r="Y160" s="47"/>
      <c r="Z160" s="47"/>
      <c r="AA160" s="47"/>
      <c r="AB160" s="47"/>
      <c r="AC160" s="47"/>
      <c r="AD160" s="47"/>
    </row>
    <row r="161" spans="11:30" x14ac:dyDescent="0.25">
      <c r="K161" s="47"/>
      <c r="L161" s="47"/>
      <c r="M161" s="47"/>
      <c r="N161" s="47"/>
      <c r="O161" s="47"/>
      <c r="P161" s="47"/>
      <c r="Q161" s="47"/>
      <c r="R161" s="47"/>
      <c r="S161" s="47"/>
      <c r="T161" s="47"/>
      <c r="U161" s="47"/>
      <c r="V161" s="47"/>
      <c r="W161" s="47"/>
      <c r="X161" s="47"/>
      <c r="Y161" s="47"/>
      <c r="Z161" s="47"/>
      <c r="AA161" s="47"/>
      <c r="AB161" s="47"/>
      <c r="AC161" s="47"/>
      <c r="AD161" s="47"/>
    </row>
    <row r="162" spans="11:30" x14ac:dyDescent="0.25">
      <c r="K162" s="47"/>
      <c r="L162" s="47"/>
      <c r="M162" s="47"/>
      <c r="N162" s="47"/>
      <c r="O162" s="47"/>
      <c r="P162" s="47"/>
      <c r="Q162" s="47"/>
      <c r="R162" s="47"/>
      <c r="S162" s="47"/>
      <c r="T162" s="47"/>
      <c r="U162" s="47"/>
      <c r="V162" s="47"/>
      <c r="W162" s="47"/>
      <c r="X162" s="47"/>
      <c r="Y162" s="47"/>
      <c r="Z162" s="47"/>
      <c r="AA162" s="47"/>
      <c r="AB162" s="47"/>
      <c r="AC162" s="47"/>
      <c r="AD162" s="47"/>
    </row>
    <row r="163" spans="11:30" x14ac:dyDescent="0.25">
      <c r="K163" s="47"/>
      <c r="L163" s="47"/>
      <c r="M163" s="47"/>
      <c r="N163" s="47"/>
      <c r="O163" s="47"/>
      <c r="P163" s="47"/>
      <c r="Q163" s="47"/>
      <c r="R163" s="47"/>
      <c r="S163" s="47"/>
      <c r="T163" s="47"/>
      <c r="U163" s="47"/>
      <c r="V163" s="47"/>
      <c r="W163" s="47"/>
      <c r="X163" s="47"/>
      <c r="Y163" s="47"/>
      <c r="Z163" s="47"/>
      <c r="AA163" s="47"/>
      <c r="AB163" s="47"/>
      <c r="AC163" s="47"/>
      <c r="AD163" s="47"/>
    </row>
    <row r="164" spans="11:30" x14ac:dyDescent="0.25">
      <c r="K164" s="47"/>
      <c r="L164" s="47"/>
      <c r="M164" s="47"/>
      <c r="N164" s="47"/>
      <c r="O164" s="47"/>
      <c r="P164" s="47"/>
      <c r="Q164" s="47"/>
      <c r="R164" s="47"/>
      <c r="S164" s="47"/>
      <c r="T164" s="47"/>
      <c r="U164" s="47"/>
      <c r="V164" s="47"/>
      <c r="W164" s="47"/>
      <c r="X164" s="47"/>
      <c r="Y164" s="47"/>
      <c r="Z164" s="47"/>
      <c r="AA164" s="47"/>
      <c r="AB164" s="47"/>
      <c r="AC164" s="47"/>
      <c r="AD164" s="47"/>
    </row>
    <row r="165" spans="11:30" x14ac:dyDescent="0.25">
      <c r="K165" s="47"/>
      <c r="L165" s="47"/>
      <c r="M165" s="47"/>
      <c r="N165" s="47"/>
      <c r="O165" s="47"/>
      <c r="P165" s="47"/>
      <c r="Q165" s="47"/>
      <c r="R165" s="47"/>
      <c r="S165" s="47"/>
      <c r="T165" s="47"/>
      <c r="U165" s="47"/>
      <c r="V165" s="47"/>
      <c r="W165" s="47"/>
      <c r="X165" s="47"/>
      <c r="Y165" s="47"/>
      <c r="Z165" s="47"/>
      <c r="AA165" s="47"/>
      <c r="AB165" s="47"/>
      <c r="AC165" s="47"/>
      <c r="AD165" s="47"/>
    </row>
    <row r="166" spans="11:30" x14ac:dyDescent="0.25">
      <c r="K166" s="47"/>
      <c r="L166" s="47"/>
      <c r="M166" s="47"/>
      <c r="N166" s="47"/>
      <c r="O166" s="47"/>
      <c r="P166" s="47"/>
      <c r="Q166" s="47"/>
      <c r="R166" s="47"/>
      <c r="S166" s="47"/>
      <c r="T166" s="47"/>
      <c r="U166" s="47"/>
      <c r="V166" s="47"/>
      <c r="W166" s="47"/>
      <c r="X166" s="47"/>
      <c r="Y166" s="47"/>
      <c r="Z166" s="47"/>
      <c r="AA166" s="47"/>
      <c r="AB166" s="47"/>
      <c r="AC166" s="47"/>
      <c r="AD166" s="47"/>
    </row>
    <row r="167" spans="11:30" x14ac:dyDescent="0.25">
      <c r="K167" s="47"/>
      <c r="L167" s="47"/>
      <c r="M167" s="47"/>
      <c r="N167" s="47"/>
      <c r="O167" s="47"/>
      <c r="P167" s="47"/>
      <c r="Q167" s="47"/>
      <c r="R167" s="47"/>
      <c r="S167" s="47"/>
      <c r="T167" s="47"/>
      <c r="U167" s="47"/>
      <c r="V167" s="47"/>
      <c r="W167" s="47"/>
      <c r="X167" s="47"/>
      <c r="Y167" s="47"/>
      <c r="Z167" s="47"/>
      <c r="AA167" s="47"/>
      <c r="AB167" s="47"/>
      <c r="AC167" s="47"/>
      <c r="AD167" s="47"/>
    </row>
    <row r="168" spans="11:30" x14ac:dyDescent="0.25">
      <c r="K168" s="47"/>
      <c r="L168" s="47"/>
      <c r="M168" s="47"/>
      <c r="N168" s="47"/>
      <c r="O168" s="47"/>
      <c r="P168" s="47"/>
      <c r="Q168" s="47"/>
      <c r="R168" s="47"/>
      <c r="S168" s="47"/>
      <c r="T168" s="47"/>
      <c r="U168" s="47"/>
      <c r="V168" s="47"/>
      <c r="W168" s="47"/>
      <c r="X168" s="47"/>
      <c r="Y168" s="47"/>
      <c r="Z168" s="47"/>
      <c r="AA168" s="47"/>
      <c r="AB168" s="47"/>
      <c r="AC168" s="47"/>
      <c r="AD168" s="47"/>
    </row>
    <row r="169" spans="11:30" x14ac:dyDescent="0.25">
      <c r="K169" s="47"/>
      <c r="L169" s="47"/>
      <c r="M169" s="47"/>
      <c r="N169" s="47"/>
      <c r="O169" s="47"/>
      <c r="P169" s="47"/>
      <c r="Q169" s="47"/>
      <c r="R169" s="47"/>
      <c r="S169" s="47"/>
      <c r="T169" s="47"/>
      <c r="U169" s="47"/>
      <c r="V169" s="47"/>
      <c r="W169" s="47"/>
      <c r="X169" s="47"/>
      <c r="Y169" s="47"/>
      <c r="Z169" s="47"/>
      <c r="AA169" s="47"/>
      <c r="AB169" s="47"/>
      <c r="AC169" s="47"/>
      <c r="AD169" s="47"/>
    </row>
    <row r="170" spans="11:30" x14ac:dyDescent="0.25">
      <c r="K170" s="47"/>
      <c r="L170" s="47"/>
      <c r="M170" s="47"/>
      <c r="N170" s="47"/>
      <c r="O170" s="47"/>
      <c r="P170" s="47"/>
      <c r="Q170" s="47"/>
      <c r="R170" s="47"/>
      <c r="S170" s="47"/>
      <c r="T170" s="47"/>
      <c r="U170" s="47"/>
      <c r="V170" s="47"/>
      <c r="W170" s="47"/>
      <c r="X170" s="47"/>
      <c r="Y170" s="47"/>
      <c r="Z170" s="47"/>
      <c r="AA170" s="47"/>
      <c r="AB170" s="47"/>
      <c r="AC170" s="47"/>
      <c r="AD170" s="47"/>
    </row>
    <row r="171" spans="11:30" x14ac:dyDescent="0.25">
      <c r="K171" s="47"/>
      <c r="L171" s="47"/>
      <c r="M171" s="47"/>
      <c r="N171" s="47"/>
      <c r="O171" s="47"/>
      <c r="P171" s="47"/>
      <c r="Q171" s="47"/>
      <c r="R171" s="47"/>
      <c r="S171" s="47"/>
      <c r="T171" s="47"/>
      <c r="U171" s="47"/>
      <c r="V171" s="47"/>
      <c r="W171" s="47"/>
      <c r="X171" s="47"/>
      <c r="Y171" s="47"/>
      <c r="Z171" s="47"/>
      <c r="AA171" s="47"/>
      <c r="AB171" s="47"/>
      <c r="AC171" s="47"/>
      <c r="AD171" s="47"/>
    </row>
    <row r="172" spans="11:30" x14ac:dyDescent="0.25">
      <c r="K172" s="47"/>
      <c r="L172" s="47"/>
      <c r="M172" s="47"/>
      <c r="N172" s="47"/>
      <c r="O172" s="47"/>
      <c r="P172" s="47"/>
      <c r="Q172" s="47"/>
      <c r="R172" s="47"/>
      <c r="S172" s="47"/>
      <c r="T172" s="47"/>
      <c r="U172" s="47"/>
      <c r="V172" s="47"/>
      <c r="W172" s="47"/>
      <c r="X172" s="47"/>
      <c r="Y172" s="47"/>
      <c r="Z172" s="47"/>
      <c r="AA172" s="47"/>
      <c r="AB172" s="47"/>
      <c r="AC172" s="47"/>
      <c r="AD172" s="47"/>
    </row>
    <row r="173" spans="11:30" x14ac:dyDescent="0.25">
      <c r="K173" s="47"/>
      <c r="L173" s="47"/>
      <c r="M173" s="47"/>
      <c r="N173" s="47"/>
      <c r="O173" s="47"/>
      <c r="P173" s="47"/>
      <c r="Q173" s="47"/>
      <c r="R173" s="47"/>
      <c r="S173" s="47"/>
      <c r="T173" s="47"/>
      <c r="U173" s="47"/>
      <c r="V173" s="47"/>
      <c r="W173" s="47"/>
      <c r="X173" s="47"/>
      <c r="Y173" s="47"/>
      <c r="Z173" s="47"/>
      <c r="AA173" s="47"/>
      <c r="AB173" s="47"/>
      <c r="AC173" s="47"/>
      <c r="AD173" s="47"/>
    </row>
    <row r="174" spans="11:30" x14ac:dyDescent="0.25">
      <c r="K174" s="47"/>
      <c r="L174" s="47"/>
      <c r="M174" s="47"/>
      <c r="N174" s="47"/>
      <c r="O174" s="47"/>
      <c r="P174" s="47"/>
      <c r="Q174" s="47"/>
      <c r="R174" s="47"/>
      <c r="S174" s="47"/>
      <c r="T174" s="47"/>
      <c r="U174" s="47"/>
      <c r="V174" s="47"/>
      <c r="W174" s="47"/>
      <c r="X174" s="47"/>
      <c r="Y174" s="47"/>
      <c r="Z174" s="47"/>
      <c r="AA174" s="47"/>
      <c r="AB174" s="47"/>
      <c r="AC174" s="47"/>
      <c r="AD174" s="47"/>
    </row>
    <row r="175" spans="11:30" x14ac:dyDescent="0.25">
      <c r="K175" s="47"/>
      <c r="L175" s="47"/>
      <c r="M175" s="47"/>
      <c r="N175" s="47"/>
      <c r="O175" s="47"/>
      <c r="P175" s="47"/>
      <c r="Q175" s="47"/>
      <c r="R175" s="47"/>
      <c r="S175" s="47"/>
      <c r="T175" s="47"/>
      <c r="U175" s="47"/>
      <c r="V175" s="47"/>
      <c r="W175" s="47"/>
      <c r="X175" s="47"/>
      <c r="Y175" s="47"/>
      <c r="Z175" s="47"/>
      <c r="AA175" s="47"/>
      <c r="AB175" s="47"/>
      <c r="AC175" s="47"/>
      <c r="AD175" s="47"/>
    </row>
    <row r="176" spans="11:30" x14ac:dyDescent="0.25">
      <c r="K176" s="47"/>
      <c r="L176" s="47"/>
      <c r="M176" s="47"/>
      <c r="N176" s="47"/>
      <c r="O176" s="47"/>
      <c r="P176" s="47"/>
      <c r="Q176" s="47"/>
      <c r="R176" s="47"/>
      <c r="S176" s="47"/>
      <c r="T176" s="47"/>
      <c r="U176" s="47"/>
      <c r="V176" s="47"/>
      <c r="W176" s="47"/>
      <c r="X176" s="47"/>
      <c r="Y176" s="47"/>
      <c r="Z176" s="47"/>
      <c r="AA176" s="47"/>
      <c r="AB176" s="47"/>
      <c r="AC176" s="48"/>
      <c r="AD176" s="47"/>
    </row>
    <row r="177" spans="11:30" x14ac:dyDescent="0.25">
      <c r="K177" s="47"/>
      <c r="L177" s="47"/>
      <c r="M177" s="47"/>
      <c r="N177" s="47"/>
      <c r="O177" s="47"/>
      <c r="P177" s="47"/>
      <c r="Q177" s="47"/>
      <c r="R177" s="47"/>
      <c r="S177" s="47"/>
      <c r="T177" s="47"/>
      <c r="U177" s="47"/>
      <c r="V177" s="47"/>
      <c r="W177" s="47"/>
      <c r="X177" s="47"/>
      <c r="Y177" s="47"/>
      <c r="Z177" s="47"/>
      <c r="AA177" s="47"/>
      <c r="AB177" s="47"/>
      <c r="AC177" s="47"/>
      <c r="AD177" s="47"/>
    </row>
    <row r="178" spans="11:30" x14ac:dyDescent="0.25">
      <c r="K178" s="47"/>
      <c r="L178" s="47"/>
      <c r="M178" s="47"/>
      <c r="N178" s="47"/>
      <c r="O178" s="47"/>
      <c r="P178" s="47"/>
      <c r="Q178" s="47"/>
      <c r="R178" s="47"/>
      <c r="S178" s="47"/>
      <c r="T178" s="47"/>
      <c r="U178" s="47"/>
      <c r="V178" s="47"/>
      <c r="W178" s="47"/>
      <c r="X178" s="47"/>
      <c r="Y178" s="47"/>
      <c r="Z178" s="47"/>
      <c r="AA178" s="47"/>
      <c r="AB178" s="47"/>
      <c r="AC178" s="48"/>
      <c r="AD178" s="47"/>
    </row>
    <row r="179" spans="11:30" x14ac:dyDescent="0.25">
      <c r="K179" s="47"/>
      <c r="L179" s="47"/>
      <c r="M179" s="47"/>
      <c r="N179" s="47"/>
      <c r="O179" s="47"/>
      <c r="P179" s="47"/>
      <c r="Q179" s="47"/>
      <c r="R179" s="47"/>
      <c r="S179" s="47"/>
      <c r="T179" s="47"/>
      <c r="U179" s="47"/>
      <c r="V179" s="47"/>
      <c r="W179" s="47"/>
      <c r="X179" s="47"/>
      <c r="Y179" s="47"/>
      <c r="Z179" s="47"/>
      <c r="AA179" s="47"/>
      <c r="AB179" s="47"/>
      <c r="AC179" s="47"/>
      <c r="AD179" s="47"/>
    </row>
    <row r="180" spans="11:30" x14ac:dyDescent="0.25">
      <c r="K180" s="47"/>
      <c r="L180" s="47"/>
      <c r="M180" s="47"/>
      <c r="N180" s="47"/>
      <c r="O180" s="47"/>
      <c r="P180" s="47"/>
      <c r="Q180" s="47"/>
      <c r="R180" s="47"/>
      <c r="S180" s="47"/>
      <c r="T180" s="47"/>
      <c r="U180" s="47"/>
      <c r="V180" s="47"/>
      <c r="W180" s="47"/>
      <c r="X180" s="47"/>
      <c r="Y180" s="47"/>
      <c r="Z180" s="47"/>
      <c r="AA180" s="47"/>
      <c r="AB180" s="47"/>
      <c r="AC180" s="48"/>
      <c r="AD180" s="47"/>
    </row>
    <row r="181" spans="11:30" x14ac:dyDescent="0.25">
      <c r="K181" s="47"/>
      <c r="L181" s="47"/>
      <c r="M181" s="47"/>
      <c r="N181" s="47"/>
      <c r="O181" s="47"/>
      <c r="P181" s="47"/>
      <c r="Q181" s="47"/>
      <c r="R181" s="47"/>
      <c r="S181" s="47"/>
      <c r="T181" s="47"/>
      <c r="U181" s="47"/>
      <c r="V181" s="47"/>
      <c r="W181" s="47"/>
      <c r="X181" s="47"/>
      <c r="Y181" s="47"/>
      <c r="Z181" s="47"/>
      <c r="AA181" s="47"/>
      <c r="AB181" s="47"/>
      <c r="AC181" s="47"/>
      <c r="AD181" s="47"/>
    </row>
    <row r="182" spans="11:30" x14ac:dyDescent="0.25">
      <c r="K182" s="47"/>
      <c r="L182" s="47"/>
      <c r="M182" s="47"/>
      <c r="N182" s="47"/>
      <c r="O182" s="47"/>
      <c r="P182" s="47"/>
      <c r="Q182" s="47"/>
      <c r="R182" s="47"/>
      <c r="S182" s="47"/>
      <c r="T182" s="47"/>
      <c r="U182" s="47"/>
      <c r="V182" s="47"/>
      <c r="W182" s="47"/>
      <c r="X182" s="47"/>
      <c r="Y182" s="47"/>
      <c r="Z182" s="47"/>
      <c r="AA182" s="47"/>
      <c r="AB182" s="47"/>
      <c r="AC182" s="48"/>
      <c r="AD182" s="47"/>
    </row>
    <row r="183" spans="11:30" x14ac:dyDescent="0.25">
      <c r="K183" s="47"/>
      <c r="L183" s="47"/>
      <c r="M183" s="47"/>
      <c r="N183" s="47"/>
      <c r="O183" s="47"/>
      <c r="P183" s="47"/>
      <c r="Q183" s="47"/>
      <c r="R183" s="47"/>
      <c r="S183" s="47"/>
      <c r="T183" s="47"/>
      <c r="U183" s="47"/>
      <c r="V183" s="47"/>
      <c r="W183" s="47"/>
      <c r="X183" s="47"/>
      <c r="Y183" s="47"/>
      <c r="Z183" s="47"/>
      <c r="AA183" s="47"/>
      <c r="AB183" s="47"/>
      <c r="AC183" s="48"/>
      <c r="AD183" s="47"/>
    </row>
    <row r="184" spans="11:30" x14ac:dyDescent="0.25">
      <c r="K184" s="47"/>
      <c r="L184" s="47"/>
      <c r="M184" s="47"/>
      <c r="N184" s="47"/>
      <c r="O184" s="47"/>
      <c r="P184" s="47"/>
      <c r="Q184" s="47"/>
      <c r="R184" s="47"/>
      <c r="S184" s="47"/>
      <c r="T184" s="47"/>
      <c r="U184" s="47"/>
      <c r="V184" s="47"/>
      <c r="W184" s="47"/>
      <c r="X184" s="47"/>
      <c r="Y184" s="47"/>
      <c r="Z184" s="47"/>
      <c r="AA184" s="47"/>
      <c r="AB184" s="47"/>
      <c r="AC184" s="47"/>
      <c r="AD184" s="47"/>
    </row>
    <row r="185" spans="11:30" x14ac:dyDescent="0.25">
      <c r="K185" s="47"/>
      <c r="L185" s="47"/>
      <c r="M185" s="47"/>
      <c r="N185" s="47"/>
      <c r="O185" s="47"/>
      <c r="P185" s="47"/>
      <c r="Q185" s="47"/>
      <c r="R185" s="47"/>
      <c r="S185" s="47"/>
      <c r="T185" s="47"/>
      <c r="U185" s="47"/>
      <c r="V185" s="47"/>
      <c r="W185" s="47"/>
      <c r="X185" s="47"/>
      <c r="Y185" s="47"/>
      <c r="Z185" s="47"/>
      <c r="AA185" s="47"/>
      <c r="AB185" s="47"/>
      <c r="AC185" s="47"/>
      <c r="AD185" s="47"/>
    </row>
    <row r="186" spans="11:30" x14ac:dyDescent="0.25">
      <c r="K186" s="47"/>
      <c r="L186" s="47"/>
      <c r="M186" s="47"/>
      <c r="N186" s="47"/>
      <c r="O186" s="47"/>
      <c r="P186" s="47"/>
      <c r="Q186" s="47"/>
      <c r="R186" s="47"/>
      <c r="S186" s="47"/>
      <c r="T186" s="47"/>
      <c r="U186" s="47"/>
      <c r="V186" s="47"/>
      <c r="W186" s="47"/>
      <c r="X186" s="47"/>
      <c r="Y186" s="47"/>
      <c r="Z186" s="47"/>
      <c r="AA186" s="47"/>
      <c r="AB186" s="47"/>
      <c r="AC186" s="47"/>
      <c r="AD186" s="47"/>
    </row>
    <row r="187" spans="11:30" x14ac:dyDescent="0.25">
      <c r="K187" s="47"/>
      <c r="L187" s="47"/>
      <c r="M187" s="47"/>
      <c r="N187" s="47"/>
      <c r="O187" s="47"/>
      <c r="P187" s="47"/>
      <c r="Q187" s="47"/>
      <c r="R187" s="47"/>
      <c r="S187" s="47"/>
      <c r="T187" s="47"/>
      <c r="U187" s="47"/>
      <c r="V187" s="47"/>
      <c r="W187" s="47"/>
      <c r="X187" s="47"/>
      <c r="Y187" s="47"/>
      <c r="Z187" s="47"/>
      <c r="AA187" s="47"/>
      <c r="AB187" s="47"/>
      <c r="AC187" s="48"/>
      <c r="AD187" s="47"/>
    </row>
    <row r="188" spans="11:30" x14ac:dyDescent="0.25">
      <c r="K188" s="47"/>
      <c r="L188" s="47"/>
      <c r="M188" s="47"/>
      <c r="N188" s="47"/>
      <c r="O188" s="47"/>
      <c r="P188" s="47"/>
      <c r="Q188" s="47"/>
      <c r="R188" s="47"/>
      <c r="S188" s="47"/>
      <c r="T188" s="47"/>
      <c r="U188" s="47"/>
      <c r="V188" s="47"/>
      <c r="W188" s="47"/>
      <c r="X188" s="47"/>
      <c r="Y188" s="47"/>
      <c r="Z188" s="47"/>
      <c r="AA188" s="47"/>
      <c r="AB188" s="47"/>
      <c r="AC188" s="47"/>
      <c r="AD188" s="47"/>
    </row>
    <row r="189" spans="11:30" x14ac:dyDescent="0.25">
      <c r="K189" s="47"/>
      <c r="L189" s="47"/>
      <c r="M189" s="47"/>
      <c r="N189" s="47"/>
      <c r="O189" s="47"/>
      <c r="P189" s="47"/>
      <c r="Q189" s="47"/>
      <c r="R189" s="47"/>
      <c r="S189" s="47"/>
      <c r="T189" s="47"/>
      <c r="U189" s="47"/>
      <c r="V189" s="47"/>
      <c r="W189" s="47"/>
      <c r="X189" s="47"/>
      <c r="Y189" s="47"/>
      <c r="Z189" s="47"/>
      <c r="AA189" s="47"/>
      <c r="AB189" s="47"/>
      <c r="AC189" s="48"/>
      <c r="AD189" s="47"/>
    </row>
    <row r="190" spans="11:30" x14ac:dyDescent="0.25">
      <c r="K190" s="47"/>
      <c r="L190" s="47"/>
      <c r="M190" s="47"/>
      <c r="N190" s="47"/>
      <c r="O190" s="47"/>
      <c r="P190" s="47"/>
      <c r="Q190" s="47"/>
      <c r="R190" s="47"/>
      <c r="S190" s="47"/>
      <c r="T190" s="47"/>
      <c r="U190" s="47"/>
      <c r="V190" s="47"/>
      <c r="W190" s="47"/>
      <c r="X190" s="47"/>
      <c r="Y190" s="47"/>
      <c r="Z190" s="47"/>
      <c r="AA190" s="47"/>
      <c r="AB190" s="47"/>
      <c r="AC190" s="47"/>
      <c r="AD190" s="47"/>
    </row>
    <row r="191" spans="11:30" x14ac:dyDescent="0.25">
      <c r="K191" s="47"/>
      <c r="L191" s="47"/>
      <c r="M191" s="47"/>
      <c r="N191" s="47"/>
      <c r="O191" s="47"/>
      <c r="P191" s="47"/>
      <c r="Q191" s="47"/>
      <c r="R191" s="47"/>
      <c r="S191" s="47"/>
      <c r="T191" s="47"/>
      <c r="U191" s="47"/>
      <c r="V191" s="47"/>
      <c r="W191" s="47"/>
      <c r="X191" s="47"/>
      <c r="Y191" s="47"/>
      <c r="Z191" s="47"/>
      <c r="AA191" s="47"/>
      <c r="AB191" s="47"/>
      <c r="AC191" s="47"/>
      <c r="AD191" s="47"/>
    </row>
    <row r="192" spans="11:30" x14ac:dyDescent="0.25">
      <c r="K192" s="47"/>
      <c r="L192" s="47"/>
      <c r="M192" s="47"/>
      <c r="N192" s="47"/>
      <c r="O192" s="47"/>
      <c r="P192" s="47"/>
      <c r="Q192" s="47"/>
      <c r="R192" s="47"/>
      <c r="S192" s="47"/>
      <c r="T192" s="47"/>
      <c r="U192" s="47"/>
      <c r="V192" s="47"/>
      <c r="W192" s="47"/>
      <c r="X192" s="47"/>
      <c r="Y192" s="47"/>
      <c r="Z192" s="47"/>
      <c r="AA192" s="47"/>
      <c r="AB192" s="47"/>
      <c r="AC192" s="47"/>
      <c r="AD192" s="47"/>
    </row>
    <row r="193" spans="11:30" x14ac:dyDescent="0.25">
      <c r="K193" s="47"/>
      <c r="L193" s="47"/>
      <c r="M193" s="47"/>
      <c r="N193" s="47"/>
      <c r="O193" s="47"/>
      <c r="P193" s="47"/>
      <c r="Q193" s="47"/>
      <c r="R193" s="47"/>
      <c r="S193" s="47"/>
      <c r="T193" s="47"/>
      <c r="U193" s="47"/>
      <c r="V193" s="47"/>
      <c r="W193" s="47"/>
      <c r="X193" s="47"/>
      <c r="Y193" s="47"/>
      <c r="Z193" s="47"/>
      <c r="AA193" s="47"/>
      <c r="AB193" s="47"/>
      <c r="AC193" s="47"/>
      <c r="AD193" s="47"/>
    </row>
    <row r="194" spans="11:30" x14ac:dyDescent="0.25">
      <c r="K194" s="47"/>
      <c r="L194" s="47"/>
      <c r="M194" s="47"/>
      <c r="N194" s="47"/>
      <c r="O194" s="47"/>
      <c r="P194" s="47"/>
      <c r="Q194" s="47"/>
      <c r="R194" s="47"/>
      <c r="S194" s="47"/>
      <c r="T194" s="47"/>
      <c r="U194" s="47"/>
      <c r="V194" s="47"/>
      <c r="W194" s="47"/>
      <c r="X194" s="47"/>
      <c r="Y194" s="47"/>
      <c r="Z194" s="47"/>
      <c r="AA194" s="47"/>
      <c r="AB194" s="47"/>
      <c r="AC194" s="47"/>
      <c r="AD194" s="47"/>
    </row>
    <row r="195" spans="11:30" x14ac:dyDescent="0.25">
      <c r="K195" s="47"/>
      <c r="L195" s="47"/>
      <c r="M195" s="47"/>
      <c r="N195" s="47"/>
      <c r="O195" s="47"/>
      <c r="P195" s="47"/>
      <c r="Q195" s="47"/>
      <c r="R195" s="47"/>
      <c r="S195" s="47"/>
      <c r="T195" s="47"/>
      <c r="U195" s="47"/>
      <c r="V195" s="47"/>
      <c r="W195" s="47"/>
      <c r="X195" s="47"/>
      <c r="Y195" s="47"/>
      <c r="Z195" s="47"/>
      <c r="AA195" s="47"/>
      <c r="AB195" s="47"/>
      <c r="AC195" s="47"/>
      <c r="AD195" s="47"/>
    </row>
    <row r="196" spans="11:30" x14ac:dyDescent="0.25">
      <c r="K196" s="47"/>
      <c r="L196" s="47"/>
      <c r="M196" s="47"/>
      <c r="N196" s="47"/>
      <c r="O196" s="47"/>
      <c r="P196" s="47"/>
      <c r="Q196" s="47"/>
      <c r="R196" s="47"/>
      <c r="S196" s="47"/>
      <c r="T196" s="47"/>
      <c r="U196" s="47"/>
      <c r="V196" s="47"/>
      <c r="W196" s="47"/>
      <c r="X196" s="47"/>
      <c r="Y196" s="47"/>
      <c r="Z196" s="47"/>
      <c r="AA196" s="47"/>
      <c r="AB196" s="47"/>
      <c r="AC196" s="48"/>
      <c r="AD196" s="47"/>
    </row>
    <row r="197" spans="11:30" x14ac:dyDescent="0.25">
      <c r="K197" s="47"/>
      <c r="L197" s="47"/>
      <c r="M197" s="47"/>
      <c r="N197" s="47"/>
      <c r="O197" s="47"/>
      <c r="P197" s="47"/>
      <c r="Q197" s="47"/>
      <c r="R197" s="47"/>
      <c r="S197" s="47"/>
      <c r="T197" s="47"/>
      <c r="U197" s="47"/>
      <c r="V197" s="47"/>
      <c r="W197" s="47"/>
      <c r="X197" s="47"/>
      <c r="Y197" s="47"/>
      <c r="Z197" s="47"/>
      <c r="AA197" s="47"/>
      <c r="AB197" s="47"/>
      <c r="AC197" s="48"/>
      <c r="AD197" s="47"/>
    </row>
    <row r="198" spans="11:30" x14ac:dyDescent="0.25">
      <c r="K198" s="47"/>
      <c r="L198" s="47"/>
      <c r="M198" s="47"/>
      <c r="N198" s="47"/>
      <c r="O198" s="47"/>
      <c r="P198" s="47"/>
      <c r="Q198" s="47"/>
      <c r="R198" s="47"/>
      <c r="S198" s="47"/>
      <c r="T198" s="47"/>
      <c r="U198" s="47"/>
      <c r="V198" s="47"/>
      <c r="W198" s="47"/>
      <c r="X198" s="47"/>
      <c r="Y198" s="47"/>
      <c r="Z198" s="47"/>
      <c r="AA198" s="47"/>
      <c r="AB198" s="47"/>
      <c r="AC198" s="47"/>
      <c r="AD198" s="47"/>
    </row>
    <row r="199" spans="11:30" x14ac:dyDescent="0.25">
      <c r="K199" s="47"/>
      <c r="L199" s="47"/>
      <c r="M199" s="47"/>
      <c r="N199" s="47"/>
      <c r="O199" s="47"/>
      <c r="P199" s="47"/>
      <c r="Q199" s="47"/>
      <c r="R199" s="47"/>
      <c r="S199" s="47"/>
      <c r="T199" s="47"/>
      <c r="U199" s="47"/>
      <c r="V199" s="47"/>
      <c r="W199" s="47"/>
      <c r="X199" s="47"/>
      <c r="Y199" s="47"/>
      <c r="Z199" s="47"/>
      <c r="AA199" s="47"/>
      <c r="AB199" s="47"/>
      <c r="AC199" s="48"/>
      <c r="AD199" s="47"/>
    </row>
    <row r="200" spans="11:30" x14ac:dyDescent="0.25">
      <c r="K200" s="47"/>
      <c r="L200" s="47"/>
      <c r="M200" s="47"/>
      <c r="N200" s="47"/>
      <c r="O200" s="47"/>
      <c r="P200" s="47"/>
      <c r="Q200" s="47"/>
      <c r="R200" s="47"/>
      <c r="S200" s="47"/>
      <c r="T200" s="47"/>
      <c r="U200" s="47"/>
      <c r="V200" s="47"/>
      <c r="W200" s="47"/>
      <c r="X200" s="47"/>
      <c r="Y200" s="47"/>
      <c r="Z200" s="47"/>
      <c r="AA200" s="47"/>
      <c r="AB200" s="47"/>
      <c r="AC200" s="47"/>
      <c r="AD200" s="47"/>
    </row>
    <row r="201" spans="11:30" x14ac:dyDescent="0.25">
      <c r="K201" s="47"/>
      <c r="L201" s="47"/>
      <c r="M201" s="47"/>
      <c r="N201" s="47"/>
      <c r="O201" s="47"/>
      <c r="P201" s="47"/>
      <c r="Q201" s="47"/>
      <c r="R201" s="47"/>
      <c r="S201" s="47"/>
      <c r="T201" s="47"/>
      <c r="U201" s="47"/>
      <c r="V201" s="47"/>
      <c r="W201" s="47"/>
      <c r="X201" s="47"/>
      <c r="Y201" s="47"/>
      <c r="Z201" s="47"/>
      <c r="AA201" s="47"/>
      <c r="AB201" s="47"/>
      <c r="AC201" s="47"/>
      <c r="AD201" s="47"/>
    </row>
    <row r="202" spans="11:30" x14ac:dyDescent="0.25">
      <c r="K202" s="47"/>
      <c r="L202" s="47"/>
      <c r="M202" s="47"/>
      <c r="N202" s="47"/>
      <c r="O202" s="47"/>
      <c r="P202" s="47"/>
      <c r="Q202" s="47"/>
      <c r="R202" s="47"/>
      <c r="S202" s="47"/>
      <c r="T202" s="47"/>
      <c r="U202" s="47"/>
      <c r="V202" s="47"/>
      <c r="W202" s="47"/>
      <c r="X202" s="47"/>
      <c r="Y202" s="47"/>
      <c r="Z202" s="47"/>
      <c r="AA202" s="47"/>
      <c r="AB202" s="47"/>
      <c r="AC202" s="47"/>
      <c r="AD202" s="47"/>
    </row>
    <row r="203" spans="11:30" x14ac:dyDescent="0.25">
      <c r="K203" s="47"/>
      <c r="L203" s="47"/>
      <c r="M203" s="47"/>
      <c r="N203" s="47"/>
      <c r="O203" s="47"/>
      <c r="P203" s="47"/>
      <c r="Q203" s="47"/>
      <c r="R203" s="47"/>
      <c r="S203" s="47"/>
      <c r="T203" s="47"/>
      <c r="U203" s="47"/>
      <c r="V203" s="47"/>
      <c r="W203" s="47"/>
      <c r="X203" s="47"/>
      <c r="Y203" s="47"/>
      <c r="Z203" s="47"/>
      <c r="AA203" s="47"/>
      <c r="AB203" s="47"/>
      <c r="AC203" s="47"/>
      <c r="AD203" s="47"/>
    </row>
    <row r="204" spans="11:30" x14ac:dyDescent="0.25">
      <c r="K204" s="47"/>
      <c r="L204" s="47"/>
      <c r="M204" s="47"/>
      <c r="N204" s="47"/>
      <c r="O204" s="47"/>
      <c r="P204" s="47"/>
      <c r="Q204" s="47"/>
      <c r="R204" s="47"/>
      <c r="S204" s="47"/>
      <c r="T204" s="47"/>
      <c r="U204" s="47"/>
      <c r="V204" s="47"/>
      <c r="W204" s="47"/>
      <c r="X204" s="47"/>
      <c r="Y204" s="47"/>
      <c r="Z204" s="47"/>
      <c r="AA204" s="47"/>
      <c r="AB204" s="47"/>
      <c r="AC204" s="48"/>
      <c r="AD204" s="47"/>
    </row>
    <row r="205" spans="11:30" x14ac:dyDescent="0.25">
      <c r="K205" s="47"/>
      <c r="L205" s="47"/>
      <c r="M205" s="47"/>
      <c r="N205" s="47"/>
      <c r="O205" s="47"/>
      <c r="P205" s="47"/>
      <c r="Q205" s="47"/>
      <c r="R205" s="47"/>
      <c r="S205" s="47"/>
      <c r="T205" s="47"/>
      <c r="U205" s="47"/>
      <c r="V205" s="47"/>
      <c r="W205" s="47"/>
      <c r="X205" s="47"/>
      <c r="Y205" s="47"/>
      <c r="Z205" s="47"/>
      <c r="AA205" s="47"/>
      <c r="AB205" s="47"/>
      <c r="AC205" s="47"/>
      <c r="AD205" s="47"/>
    </row>
    <row r="206" spans="11:30" x14ac:dyDescent="0.25">
      <c r="K206" s="47"/>
      <c r="L206" s="47"/>
      <c r="M206" s="47"/>
      <c r="N206" s="47"/>
      <c r="O206" s="47"/>
      <c r="P206" s="47"/>
      <c r="Q206" s="47"/>
      <c r="R206" s="47"/>
      <c r="S206" s="47"/>
      <c r="T206" s="47"/>
      <c r="U206" s="47"/>
      <c r="V206" s="47"/>
      <c r="W206" s="47"/>
      <c r="X206" s="47"/>
      <c r="Y206" s="47"/>
      <c r="Z206" s="47"/>
      <c r="AA206" s="47"/>
      <c r="AB206" s="47"/>
      <c r="AC206" s="48"/>
      <c r="AD206" s="47"/>
    </row>
    <row r="207" spans="11:30" x14ac:dyDescent="0.25">
      <c r="K207" s="47"/>
      <c r="L207" s="47"/>
      <c r="M207" s="47"/>
      <c r="N207" s="47"/>
      <c r="O207" s="47"/>
      <c r="P207" s="47"/>
      <c r="Q207" s="47"/>
      <c r="R207" s="47"/>
      <c r="S207" s="47"/>
      <c r="T207" s="47"/>
      <c r="U207" s="47"/>
      <c r="V207" s="47"/>
      <c r="W207" s="47"/>
      <c r="X207" s="47"/>
      <c r="Y207" s="47"/>
      <c r="Z207" s="47"/>
      <c r="AA207" s="47"/>
      <c r="AB207" s="47"/>
      <c r="AC207" s="47"/>
      <c r="AD207" s="47"/>
    </row>
    <row r="208" spans="11:30" x14ac:dyDescent="0.25">
      <c r="K208" s="47"/>
      <c r="L208" s="47"/>
      <c r="M208" s="47"/>
      <c r="N208" s="47"/>
      <c r="O208" s="47"/>
      <c r="P208" s="47"/>
      <c r="Q208" s="47"/>
      <c r="R208" s="47"/>
      <c r="S208" s="47"/>
      <c r="T208" s="47"/>
      <c r="U208" s="47"/>
      <c r="V208" s="47"/>
      <c r="W208" s="47"/>
      <c r="X208" s="47"/>
      <c r="Y208" s="47"/>
      <c r="Z208" s="47"/>
      <c r="AA208" s="47"/>
      <c r="AB208" s="47"/>
      <c r="AC208" s="48"/>
      <c r="AD208" s="47"/>
    </row>
    <row r="209" spans="11:30" x14ac:dyDescent="0.25">
      <c r="K209" s="47"/>
      <c r="L209" s="47"/>
      <c r="M209" s="47"/>
      <c r="N209" s="47"/>
      <c r="O209" s="47"/>
      <c r="P209" s="47"/>
      <c r="Q209" s="47"/>
      <c r="R209" s="47"/>
      <c r="S209" s="47"/>
      <c r="T209" s="47"/>
      <c r="U209" s="47"/>
      <c r="V209" s="47"/>
      <c r="W209" s="47"/>
      <c r="X209" s="47"/>
      <c r="Y209" s="47"/>
      <c r="Z209" s="47"/>
      <c r="AA209" s="47"/>
      <c r="AB209" s="47"/>
      <c r="AC209" s="47"/>
      <c r="AD209" s="47"/>
    </row>
    <row r="210" spans="11:30" x14ac:dyDescent="0.25">
      <c r="K210" s="47"/>
      <c r="L210" s="47"/>
      <c r="M210" s="47"/>
      <c r="N210" s="47"/>
      <c r="O210" s="47"/>
      <c r="P210" s="47"/>
      <c r="Q210" s="47"/>
      <c r="R210" s="47"/>
      <c r="S210" s="47"/>
      <c r="T210" s="47"/>
      <c r="U210" s="47"/>
      <c r="V210" s="47"/>
      <c r="W210" s="47"/>
      <c r="X210" s="47"/>
      <c r="Y210" s="47"/>
      <c r="Z210" s="47"/>
      <c r="AA210" s="47"/>
      <c r="AB210" s="47"/>
      <c r="AC210" s="47"/>
      <c r="AD210" s="47"/>
    </row>
    <row r="211" spans="11:30" x14ac:dyDescent="0.25">
      <c r="K211" s="47"/>
      <c r="L211" s="47"/>
      <c r="M211" s="47"/>
      <c r="N211" s="47"/>
      <c r="O211" s="47"/>
      <c r="P211" s="47"/>
      <c r="Q211" s="47"/>
      <c r="R211" s="47"/>
      <c r="S211" s="47"/>
      <c r="T211" s="47"/>
      <c r="U211" s="47"/>
      <c r="V211" s="47"/>
      <c r="W211" s="47"/>
      <c r="X211" s="47"/>
      <c r="Y211" s="47"/>
      <c r="Z211" s="47"/>
      <c r="AA211" s="47"/>
      <c r="AB211" s="47"/>
      <c r="AC211" s="47"/>
      <c r="AD211" s="47"/>
    </row>
    <row r="212" spans="11:30" x14ac:dyDescent="0.25">
      <c r="K212" s="47"/>
      <c r="L212" s="47"/>
      <c r="M212" s="47"/>
      <c r="N212" s="47"/>
      <c r="O212" s="47"/>
      <c r="P212" s="47"/>
      <c r="Q212" s="47"/>
      <c r="R212" s="47"/>
      <c r="S212" s="47"/>
      <c r="T212" s="47"/>
      <c r="U212" s="47"/>
      <c r="V212" s="47"/>
      <c r="W212" s="47"/>
      <c r="X212" s="47"/>
      <c r="Y212" s="47"/>
      <c r="Z212" s="47"/>
      <c r="AA212" s="47"/>
      <c r="AB212" s="47"/>
      <c r="AC212" s="47"/>
      <c r="AD212" s="47"/>
    </row>
    <row r="213" spans="11:30" x14ac:dyDescent="0.25">
      <c r="K213" s="47"/>
      <c r="L213" s="47"/>
      <c r="M213" s="47"/>
      <c r="N213" s="47"/>
      <c r="O213" s="47"/>
      <c r="P213" s="47"/>
      <c r="Q213" s="47"/>
      <c r="R213" s="47"/>
      <c r="S213" s="47"/>
      <c r="T213" s="47"/>
      <c r="U213" s="47"/>
      <c r="V213" s="47"/>
      <c r="W213" s="47"/>
      <c r="X213" s="47"/>
      <c r="Y213" s="47"/>
      <c r="Z213" s="47"/>
      <c r="AA213" s="47"/>
      <c r="AB213" s="47"/>
      <c r="AC213" s="47"/>
      <c r="AD213" s="47"/>
    </row>
    <row r="214" spans="11:30" x14ac:dyDescent="0.25">
      <c r="K214" s="47"/>
      <c r="L214" s="47"/>
      <c r="M214" s="47"/>
      <c r="N214" s="47"/>
      <c r="O214" s="47"/>
      <c r="P214" s="47"/>
      <c r="Q214" s="47"/>
      <c r="R214" s="47"/>
      <c r="S214" s="47"/>
      <c r="T214" s="47"/>
      <c r="U214" s="47"/>
      <c r="V214" s="47"/>
      <c r="W214" s="47"/>
      <c r="X214" s="47"/>
      <c r="Y214" s="47"/>
      <c r="Z214" s="47"/>
      <c r="AA214" s="47"/>
      <c r="AB214" s="47"/>
      <c r="AC214" s="47"/>
      <c r="AD214" s="47"/>
    </row>
    <row r="215" spans="11:30" x14ac:dyDescent="0.25">
      <c r="K215" s="47"/>
      <c r="L215" s="47"/>
      <c r="M215" s="47"/>
      <c r="N215" s="47"/>
      <c r="O215" s="47"/>
      <c r="P215" s="47"/>
      <c r="Q215" s="47"/>
      <c r="R215" s="47"/>
      <c r="S215" s="47"/>
      <c r="T215" s="47"/>
      <c r="U215" s="47"/>
      <c r="V215" s="47"/>
      <c r="W215" s="47"/>
      <c r="X215" s="47"/>
      <c r="Y215" s="47"/>
      <c r="Z215" s="47"/>
      <c r="AA215" s="47"/>
      <c r="AB215" s="47"/>
      <c r="AC215" s="47"/>
      <c r="AD215" s="47"/>
    </row>
    <row r="216" spans="11:30" x14ac:dyDescent="0.25">
      <c r="K216" s="47"/>
      <c r="L216" s="47"/>
      <c r="M216" s="47"/>
      <c r="N216" s="47"/>
      <c r="O216" s="47"/>
      <c r="P216" s="47"/>
      <c r="Q216" s="47"/>
      <c r="R216" s="47"/>
      <c r="S216" s="47"/>
      <c r="T216" s="47"/>
      <c r="U216" s="47"/>
      <c r="V216" s="47"/>
      <c r="W216" s="47"/>
      <c r="X216" s="47"/>
      <c r="Y216" s="47"/>
      <c r="Z216" s="47"/>
      <c r="AA216" s="47"/>
      <c r="AB216" s="47"/>
      <c r="AC216" s="47"/>
      <c r="AD216" s="47"/>
    </row>
    <row r="217" spans="11:30" x14ac:dyDescent="0.25">
      <c r="K217" s="47"/>
      <c r="L217" s="47"/>
      <c r="M217" s="47"/>
      <c r="N217" s="47"/>
      <c r="O217" s="47"/>
      <c r="P217" s="47"/>
      <c r="Q217" s="47"/>
      <c r="R217" s="47"/>
      <c r="S217" s="47"/>
      <c r="T217" s="47"/>
      <c r="U217" s="47"/>
      <c r="V217" s="47"/>
      <c r="W217" s="47"/>
      <c r="X217" s="47"/>
      <c r="Y217" s="47"/>
      <c r="Z217" s="47"/>
      <c r="AA217" s="47"/>
      <c r="AB217" s="47"/>
      <c r="AC217" s="47"/>
      <c r="AD217" s="47"/>
    </row>
    <row r="218" spans="11:30" x14ac:dyDescent="0.25">
      <c r="K218" s="47"/>
      <c r="L218" s="47"/>
      <c r="M218" s="47"/>
      <c r="N218" s="47"/>
      <c r="O218" s="47"/>
      <c r="P218" s="47"/>
      <c r="Q218" s="47"/>
      <c r="R218" s="47"/>
      <c r="S218" s="47"/>
      <c r="T218" s="47"/>
      <c r="U218" s="47"/>
      <c r="V218" s="47"/>
      <c r="W218" s="47"/>
      <c r="X218" s="47"/>
      <c r="Y218" s="47"/>
      <c r="Z218" s="47"/>
      <c r="AA218" s="47"/>
      <c r="AB218" s="47"/>
      <c r="AC218" s="48"/>
      <c r="AD218" s="47"/>
    </row>
    <row r="219" spans="11:30" x14ac:dyDescent="0.25">
      <c r="K219" s="47"/>
      <c r="L219" s="47"/>
      <c r="M219" s="47"/>
      <c r="N219" s="47"/>
      <c r="O219" s="47"/>
      <c r="P219" s="47"/>
      <c r="Q219" s="47"/>
      <c r="R219" s="47"/>
      <c r="S219" s="47"/>
      <c r="T219" s="47"/>
      <c r="U219" s="47"/>
      <c r="V219" s="47"/>
      <c r="W219" s="47"/>
      <c r="X219" s="47"/>
      <c r="Y219" s="47"/>
      <c r="Z219" s="47"/>
      <c r="AA219" s="47"/>
      <c r="AB219" s="47"/>
      <c r="AC219" s="48"/>
      <c r="AD219" s="47"/>
    </row>
    <row r="220" spans="11:30" x14ac:dyDescent="0.25">
      <c r="K220" s="47"/>
      <c r="L220" s="47"/>
      <c r="M220" s="47"/>
      <c r="N220" s="47"/>
      <c r="O220" s="47"/>
      <c r="P220" s="47"/>
      <c r="Q220" s="47"/>
      <c r="R220" s="47"/>
      <c r="S220" s="47"/>
      <c r="T220" s="47"/>
      <c r="U220" s="47"/>
      <c r="V220" s="47"/>
      <c r="W220" s="47"/>
      <c r="X220" s="47"/>
      <c r="Y220" s="47"/>
      <c r="Z220" s="47"/>
      <c r="AA220" s="47"/>
      <c r="AB220" s="47"/>
      <c r="AC220" s="47"/>
      <c r="AD220" s="47"/>
    </row>
    <row r="221" spans="11:30" x14ac:dyDescent="0.25">
      <c r="K221" s="47"/>
      <c r="L221" s="47"/>
      <c r="M221" s="47"/>
      <c r="N221" s="47"/>
      <c r="O221" s="47"/>
      <c r="P221" s="47"/>
      <c r="Q221" s="47"/>
      <c r="R221" s="47"/>
      <c r="S221" s="47"/>
      <c r="T221" s="47"/>
      <c r="U221" s="47"/>
      <c r="V221" s="47"/>
      <c r="W221" s="47"/>
      <c r="X221" s="47"/>
      <c r="Y221" s="47"/>
      <c r="Z221" s="47"/>
      <c r="AA221" s="47"/>
      <c r="AB221" s="47"/>
      <c r="AC221" s="47"/>
      <c r="AD221" s="47"/>
    </row>
    <row r="222" spans="11:30" x14ac:dyDescent="0.25">
      <c r="K222" s="47"/>
      <c r="L222" s="47"/>
      <c r="M222" s="47"/>
      <c r="N222" s="47"/>
      <c r="O222" s="47"/>
      <c r="P222" s="47"/>
      <c r="Q222" s="47"/>
      <c r="R222" s="47"/>
      <c r="S222" s="47"/>
      <c r="T222" s="47"/>
      <c r="U222" s="47"/>
      <c r="V222" s="47"/>
      <c r="W222" s="47"/>
      <c r="X222" s="47"/>
      <c r="Y222" s="47"/>
      <c r="Z222" s="47"/>
      <c r="AA222" s="47"/>
      <c r="AB222" s="47"/>
      <c r="AC222" s="47"/>
      <c r="AD222" s="47"/>
    </row>
    <row r="223" spans="11:30" x14ac:dyDescent="0.25">
      <c r="K223" s="47"/>
      <c r="L223" s="47"/>
      <c r="M223" s="47"/>
      <c r="N223" s="47"/>
      <c r="O223" s="47"/>
      <c r="P223" s="47"/>
      <c r="Q223" s="47"/>
      <c r="R223" s="47"/>
      <c r="S223" s="47"/>
      <c r="T223" s="47"/>
      <c r="U223" s="47"/>
      <c r="V223" s="47"/>
      <c r="W223" s="47"/>
      <c r="X223" s="47"/>
      <c r="Y223" s="47"/>
      <c r="Z223" s="47"/>
      <c r="AA223" s="47"/>
      <c r="AB223" s="47"/>
      <c r="AC223" s="47"/>
      <c r="AD223" s="47"/>
    </row>
    <row r="224" spans="11:30" x14ac:dyDescent="0.25">
      <c r="K224" s="47"/>
      <c r="L224" s="47"/>
      <c r="M224" s="47"/>
      <c r="N224" s="47"/>
      <c r="O224" s="47"/>
      <c r="P224" s="47"/>
      <c r="Q224" s="47"/>
      <c r="R224" s="47"/>
      <c r="S224" s="47"/>
      <c r="T224" s="47"/>
      <c r="U224" s="47"/>
      <c r="V224" s="47"/>
      <c r="W224" s="47"/>
      <c r="X224" s="47"/>
      <c r="Y224" s="47"/>
      <c r="Z224" s="47"/>
      <c r="AA224" s="47"/>
      <c r="AB224" s="47"/>
      <c r="AC224" s="48"/>
      <c r="AD224" s="47"/>
    </row>
    <row r="225" spans="11:30" x14ac:dyDescent="0.25">
      <c r="K225" s="47"/>
      <c r="L225" s="47"/>
      <c r="M225" s="47"/>
      <c r="N225" s="47"/>
      <c r="O225" s="47"/>
      <c r="P225" s="47"/>
      <c r="Q225" s="47"/>
      <c r="R225" s="47"/>
      <c r="S225" s="47"/>
      <c r="T225" s="47"/>
      <c r="U225" s="47"/>
      <c r="V225" s="47"/>
      <c r="W225" s="47"/>
      <c r="X225" s="47"/>
      <c r="Y225" s="47"/>
      <c r="Z225" s="47"/>
      <c r="AA225" s="47"/>
      <c r="AB225" s="47"/>
      <c r="AC225" s="48"/>
      <c r="AD225" s="47"/>
    </row>
    <row r="226" spans="11:30" x14ac:dyDescent="0.25">
      <c r="K226" s="47"/>
      <c r="L226" s="47"/>
      <c r="M226" s="47"/>
      <c r="N226" s="47"/>
      <c r="O226" s="47"/>
      <c r="P226" s="47"/>
      <c r="Q226" s="47"/>
      <c r="R226" s="47"/>
      <c r="S226" s="47"/>
      <c r="T226" s="47"/>
      <c r="U226" s="47"/>
      <c r="V226" s="47"/>
      <c r="W226" s="47"/>
      <c r="X226" s="47"/>
      <c r="Y226" s="47"/>
      <c r="Z226" s="47"/>
      <c r="AA226" s="47"/>
      <c r="AB226" s="47"/>
      <c r="AC226" s="48"/>
      <c r="AD226" s="47"/>
    </row>
    <row r="227" spans="11:30" x14ac:dyDescent="0.25">
      <c r="K227" s="47"/>
      <c r="L227" s="47"/>
      <c r="M227" s="47"/>
      <c r="N227" s="47"/>
      <c r="O227" s="47"/>
      <c r="P227" s="47"/>
      <c r="Q227" s="47"/>
      <c r="R227" s="47"/>
      <c r="S227" s="47"/>
      <c r="T227" s="47"/>
      <c r="U227" s="47"/>
      <c r="V227" s="47"/>
      <c r="W227" s="47"/>
      <c r="X227" s="47"/>
      <c r="Y227" s="47"/>
      <c r="Z227" s="47"/>
      <c r="AA227" s="47"/>
      <c r="AB227" s="47"/>
      <c r="AC227" s="47"/>
      <c r="AD227" s="47"/>
    </row>
    <row r="228" spans="11:30" x14ac:dyDescent="0.25">
      <c r="K228" s="47"/>
      <c r="L228" s="47"/>
      <c r="M228" s="47"/>
      <c r="N228" s="47"/>
      <c r="O228" s="47"/>
      <c r="P228" s="47"/>
      <c r="Q228" s="47"/>
      <c r="R228" s="47"/>
      <c r="S228" s="47"/>
      <c r="T228" s="47"/>
      <c r="U228" s="47"/>
      <c r="V228" s="47"/>
      <c r="W228" s="47"/>
      <c r="X228" s="47"/>
      <c r="Y228" s="47"/>
      <c r="Z228" s="47"/>
      <c r="AA228" s="47"/>
      <c r="AB228" s="47"/>
      <c r="AC228" s="47"/>
      <c r="AD228" s="47"/>
    </row>
    <row r="229" spans="11:30" x14ac:dyDescent="0.25">
      <c r="K229" s="47"/>
      <c r="L229" s="47"/>
      <c r="M229" s="47"/>
      <c r="N229" s="47"/>
      <c r="O229" s="47"/>
      <c r="P229" s="47"/>
      <c r="Q229" s="47"/>
      <c r="R229" s="47"/>
      <c r="S229" s="47"/>
      <c r="T229" s="47"/>
      <c r="U229" s="47"/>
      <c r="V229" s="47"/>
      <c r="W229" s="47"/>
      <c r="X229" s="47"/>
      <c r="Y229" s="47"/>
      <c r="Z229" s="47"/>
      <c r="AA229" s="47"/>
      <c r="AB229" s="47"/>
      <c r="AC229" s="47"/>
      <c r="AD229" s="47"/>
    </row>
    <row r="230" spans="11:30" x14ac:dyDescent="0.25">
      <c r="K230" s="47"/>
      <c r="L230" s="47"/>
      <c r="M230" s="47"/>
      <c r="N230" s="47"/>
      <c r="O230" s="47"/>
      <c r="P230" s="47"/>
      <c r="Q230" s="47"/>
      <c r="R230" s="47"/>
      <c r="S230" s="47"/>
      <c r="T230" s="47"/>
      <c r="U230" s="47"/>
      <c r="V230" s="47"/>
      <c r="W230" s="47"/>
      <c r="X230" s="47"/>
      <c r="Y230" s="47"/>
      <c r="Z230" s="47"/>
      <c r="AA230" s="47"/>
      <c r="AB230" s="47"/>
      <c r="AC230" s="47"/>
      <c r="AD230" s="47"/>
    </row>
    <row r="231" spans="11:30" x14ac:dyDescent="0.25">
      <c r="K231" s="47"/>
      <c r="L231" s="47"/>
      <c r="M231" s="47"/>
      <c r="N231" s="47"/>
      <c r="O231" s="47"/>
      <c r="P231" s="47"/>
      <c r="Q231" s="47"/>
      <c r="R231" s="47"/>
      <c r="S231" s="47"/>
      <c r="T231" s="47"/>
      <c r="U231" s="47"/>
      <c r="V231" s="47"/>
      <c r="W231" s="47"/>
      <c r="X231" s="47"/>
      <c r="Y231" s="47"/>
      <c r="Z231" s="47"/>
      <c r="AA231" s="47"/>
      <c r="AB231" s="47"/>
      <c r="AC231" s="47"/>
      <c r="AD231" s="47"/>
    </row>
    <row r="232" spans="11:30" x14ac:dyDescent="0.25">
      <c r="K232" s="47"/>
      <c r="L232" s="47"/>
      <c r="M232" s="47"/>
      <c r="N232" s="47"/>
      <c r="O232" s="47"/>
      <c r="P232" s="47"/>
      <c r="Q232" s="47"/>
      <c r="R232" s="47"/>
      <c r="S232" s="47"/>
      <c r="T232" s="47"/>
      <c r="U232" s="47"/>
      <c r="V232" s="47"/>
      <c r="W232" s="47"/>
      <c r="X232" s="47"/>
      <c r="Y232" s="47"/>
      <c r="Z232" s="47"/>
      <c r="AA232" s="47"/>
      <c r="AB232" s="47"/>
      <c r="AC232" s="48"/>
      <c r="AD232" s="47"/>
    </row>
    <row r="233" spans="11:30" x14ac:dyDescent="0.25">
      <c r="K233" s="47"/>
      <c r="L233" s="47"/>
      <c r="M233" s="47"/>
      <c r="N233" s="47"/>
      <c r="O233" s="47"/>
      <c r="P233" s="47"/>
      <c r="Q233" s="47"/>
      <c r="R233" s="47"/>
      <c r="S233" s="47"/>
      <c r="T233" s="47"/>
      <c r="U233" s="47"/>
      <c r="V233" s="47"/>
      <c r="W233" s="47"/>
      <c r="X233" s="47"/>
      <c r="Y233" s="47"/>
      <c r="Z233" s="47"/>
      <c r="AA233" s="47"/>
      <c r="AB233" s="47"/>
      <c r="AC233" s="48"/>
      <c r="AD233" s="47"/>
    </row>
    <row r="234" spans="11:30" x14ac:dyDescent="0.25">
      <c r="K234" s="47"/>
      <c r="L234" s="47"/>
      <c r="M234" s="47"/>
      <c r="N234" s="47"/>
      <c r="O234" s="47"/>
      <c r="P234" s="47"/>
      <c r="Q234" s="47"/>
      <c r="R234" s="47"/>
      <c r="S234" s="47"/>
      <c r="T234" s="47"/>
      <c r="U234" s="47"/>
      <c r="V234" s="47"/>
      <c r="W234" s="47"/>
      <c r="X234" s="47"/>
      <c r="Y234" s="47"/>
      <c r="Z234" s="47"/>
      <c r="AA234" s="47"/>
      <c r="AB234" s="47"/>
      <c r="AC234" s="48"/>
      <c r="AD234" s="47"/>
    </row>
    <row r="235" spans="11:30" x14ac:dyDescent="0.25">
      <c r="K235" s="47"/>
      <c r="L235" s="47"/>
      <c r="M235" s="47"/>
      <c r="N235" s="47"/>
      <c r="O235" s="47"/>
      <c r="P235" s="47"/>
      <c r="Q235" s="47"/>
      <c r="R235" s="47"/>
      <c r="S235" s="47"/>
      <c r="T235" s="47"/>
      <c r="U235" s="47"/>
      <c r="V235" s="47"/>
      <c r="W235" s="47"/>
      <c r="X235" s="47"/>
      <c r="Y235" s="47"/>
      <c r="Z235" s="47"/>
      <c r="AA235" s="47"/>
      <c r="AB235" s="47"/>
      <c r="AC235" s="48"/>
      <c r="AD235" s="47"/>
    </row>
    <row r="236" spans="11:30" x14ac:dyDescent="0.25">
      <c r="K236" s="47"/>
      <c r="L236" s="47"/>
      <c r="M236" s="47"/>
      <c r="N236" s="47"/>
      <c r="O236" s="47"/>
      <c r="P236" s="47"/>
      <c r="Q236" s="47"/>
      <c r="R236" s="47"/>
      <c r="S236" s="47"/>
      <c r="T236" s="47"/>
      <c r="U236" s="47"/>
      <c r="V236" s="47"/>
      <c r="W236" s="47"/>
      <c r="X236" s="47"/>
      <c r="Y236" s="47"/>
      <c r="Z236" s="47"/>
      <c r="AA236" s="47"/>
      <c r="AB236" s="47"/>
      <c r="AC236" s="47"/>
      <c r="AD236" s="47"/>
    </row>
    <row r="237" spans="11:30" x14ac:dyDescent="0.25">
      <c r="K237" s="47"/>
      <c r="L237" s="47"/>
      <c r="M237" s="47"/>
      <c r="N237" s="47"/>
      <c r="O237" s="47"/>
      <c r="P237" s="47"/>
      <c r="Q237" s="47"/>
      <c r="R237" s="47"/>
      <c r="S237" s="47"/>
      <c r="T237" s="47"/>
      <c r="U237" s="47"/>
      <c r="V237" s="47"/>
      <c r="W237" s="47"/>
      <c r="X237" s="47"/>
      <c r="Y237" s="47"/>
      <c r="Z237" s="47"/>
      <c r="AA237" s="47"/>
      <c r="AB237" s="47"/>
      <c r="AC237" s="47"/>
      <c r="AD237" s="47"/>
    </row>
    <row r="238" spans="11:30" x14ac:dyDescent="0.25">
      <c r="K238" s="47"/>
      <c r="L238" s="47"/>
      <c r="M238" s="47"/>
      <c r="N238" s="47"/>
      <c r="O238" s="47"/>
      <c r="P238" s="47"/>
      <c r="Q238" s="47"/>
      <c r="R238" s="47"/>
      <c r="S238" s="47"/>
      <c r="T238" s="47"/>
      <c r="U238" s="47"/>
      <c r="V238" s="47"/>
      <c r="W238" s="47"/>
      <c r="X238" s="47"/>
      <c r="Y238" s="47"/>
      <c r="Z238" s="47"/>
      <c r="AA238" s="47"/>
      <c r="AB238" s="47"/>
      <c r="AC238" s="47"/>
      <c r="AD238" s="47"/>
    </row>
    <row r="239" spans="11:30" x14ac:dyDescent="0.25">
      <c r="K239" s="47"/>
      <c r="L239" s="47"/>
      <c r="M239" s="47"/>
      <c r="N239" s="47"/>
      <c r="O239" s="47"/>
      <c r="P239" s="47"/>
      <c r="Q239" s="47"/>
      <c r="R239" s="47"/>
      <c r="S239" s="47"/>
      <c r="T239" s="47"/>
      <c r="U239" s="47"/>
      <c r="V239" s="47"/>
      <c r="W239" s="47"/>
      <c r="X239" s="47"/>
      <c r="Y239" s="47"/>
      <c r="Z239" s="47"/>
      <c r="AA239" s="47"/>
      <c r="AB239" s="47"/>
      <c r="AC239" s="47"/>
      <c r="AD239" s="47"/>
    </row>
    <row r="240" spans="11:30" x14ac:dyDescent="0.25">
      <c r="K240" s="47"/>
      <c r="L240" s="47"/>
      <c r="M240" s="47"/>
      <c r="N240" s="47"/>
      <c r="O240" s="47"/>
      <c r="P240" s="47"/>
      <c r="Q240" s="47"/>
      <c r="R240" s="47"/>
      <c r="S240" s="47"/>
      <c r="T240" s="47"/>
      <c r="U240" s="47"/>
      <c r="V240" s="47"/>
      <c r="W240" s="47"/>
      <c r="X240" s="47"/>
      <c r="Y240" s="47"/>
      <c r="Z240" s="47"/>
      <c r="AA240" s="47"/>
      <c r="AB240" s="47"/>
      <c r="AC240" s="48"/>
      <c r="AD240" s="47"/>
    </row>
    <row r="241" spans="11:30" x14ac:dyDescent="0.25">
      <c r="K241" s="47"/>
      <c r="L241" s="47"/>
      <c r="M241" s="47"/>
      <c r="N241" s="47"/>
      <c r="O241" s="47"/>
      <c r="P241" s="47"/>
      <c r="Q241" s="47"/>
      <c r="R241" s="47"/>
      <c r="S241" s="47"/>
      <c r="T241" s="47"/>
      <c r="U241" s="47"/>
      <c r="V241" s="47"/>
      <c r="W241" s="47"/>
      <c r="X241" s="47"/>
      <c r="Y241" s="47"/>
      <c r="Z241" s="47"/>
      <c r="AA241" s="47"/>
      <c r="AB241" s="47"/>
      <c r="AC241" s="48"/>
      <c r="AD241" s="47"/>
    </row>
    <row r="242" spans="11:30" x14ac:dyDescent="0.25">
      <c r="K242" s="47"/>
      <c r="L242" s="47"/>
      <c r="M242" s="47"/>
      <c r="N242" s="47"/>
      <c r="O242" s="47"/>
      <c r="P242" s="47"/>
      <c r="Q242" s="47"/>
      <c r="R242" s="47"/>
      <c r="S242" s="47"/>
      <c r="T242" s="47"/>
      <c r="U242" s="47"/>
      <c r="V242" s="47"/>
      <c r="W242" s="47"/>
      <c r="X242" s="47"/>
      <c r="Y242" s="47"/>
      <c r="Z242" s="47"/>
      <c r="AA242" s="47"/>
      <c r="AB242" s="47"/>
      <c r="AC242" s="48"/>
      <c r="AD242" s="47"/>
    </row>
    <row r="243" spans="11:30" x14ac:dyDescent="0.25">
      <c r="K243" s="47"/>
      <c r="L243" s="47"/>
      <c r="M243" s="47"/>
      <c r="N243" s="47"/>
      <c r="O243" s="47"/>
      <c r="P243" s="47"/>
      <c r="Q243" s="47"/>
      <c r="R243" s="47"/>
      <c r="S243" s="47"/>
      <c r="T243" s="47"/>
      <c r="U243" s="47"/>
      <c r="V243" s="47"/>
      <c r="W243" s="47"/>
      <c r="X243" s="47"/>
      <c r="Y243" s="47"/>
      <c r="Z243" s="47"/>
      <c r="AA243" s="47"/>
      <c r="AB243" s="47"/>
      <c r="AC243" s="48"/>
      <c r="AD243" s="47"/>
    </row>
    <row r="244" spans="11:30" x14ac:dyDescent="0.25">
      <c r="K244" s="47"/>
      <c r="L244" s="47"/>
      <c r="M244" s="47"/>
      <c r="N244" s="47"/>
      <c r="O244" s="47"/>
      <c r="P244" s="47"/>
      <c r="Q244" s="47"/>
      <c r="R244" s="47"/>
      <c r="S244" s="47"/>
      <c r="T244" s="47"/>
      <c r="U244" s="47"/>
      <c r="V244" s="47"/>
      <c r="W244" s="47"/>
      <c r="X244" s="47"/>
      <c r="Y244" s="47"/>
      <c r="Z244" s="47"/>
      <c r="AA244" s="47"/>
      <c r="AB244" s="47"/>
      <c r="AC244" s="48"/>
      <c r="AD244" s="47"/>
    </row>
    <row r="245" spans="11:30" x14ac:dyDescent="0.25">
      <c r="K245" s="47"/>
      <c r="L245" s="47"/>
      <c r="M245" s="47"/>
      <c r="N245" s="47"/>
      <c r="O245" s="47"/>
      <c r="P245" s="47"/>
      <c r="Q245" s="47"/>
      <c r="R245" s="47"/>
      <c r="S245" s="47"/>
      <c r="T245" s="47"/>
      <c r="U245" s="47"/>
      <c r="V245" s="47"/>
      <c r="W245" s="47"/>
      <c r="X245" s="47"/>
      <c r="Y245" s="47"/>
      <c r="Z245" s="47"/>
      <c r="AA245" s="47"/>
      <c r="AB245" s="47"/>
      <c r="AC245" s="47"/>
      <c r="AD245" s="47"/>
    </row>
    <row r="246" spans="11:30" x14ac:dyDescent="0.25">
      <c r="K246" s="47"/>
      <c r="L246" s="47"/>
      <c r="M246" s="47"/>
      <c r="N246" s="47"/>
      <c r="O246" s="47"/>
      <c r="P246" s="47"/>
      <c r="Q246" s="47"/>
      <c r="R246" s="47"/>
      <c r="S246" s="47"/>
      <c r="T246" s="47"/>
      <c r="U246" s="47"/>
      <c r="V246" s="47"/>
      <c r="W246" s="47"/>
      <c r="X246" s="47"/>
      <c r="Y246" s="47"/>
      <c r="Z246" s="47"/>
      <c r="AA246" s="47"/>
      <c r="AB246" s="47"/>
      <c r="AC246" s="47"/>
      <c r="AD246" s="47"/>
    </row>
    <row r="247" spans="11:30" x14ac:dyDescent="0.25">
      <c r="K247" s="47"/>
      <c r="L247" s="47"/>
      <c r="M247" s="47"/>
      <c r="N247" s="47"/>
      <c r="O247" s="47"/>
      <c r="P247" s="47"/>
      <c r="Q247" s="47"/>
      <c r="R247" s="47"/>
      <c r="S247" s="47"/>
      <c r="T247" s="47"/>
      <c r="U247" s="47"/>
      <c r="V247" s="47"/>
      <c r="W247" s="47"/>
      <c r="X247" s="47"/>
      <c r="Y247" s="47"/>
      <c r="Z247" s="47"/>
      <c r="AA247" s="47"/>
      <c r="AB247" s="47"/>
      <c r="AC247" s="47"/>
      <c r="AD247" s="47"/>
    </row>
    <row r="248" spans="11:30" x14ac:dyDescent="0.25">
      <c r="K248" s="47"/>
      <c r="L248" s="47"/>
      <c r="M248" s="47"/>
      <c r="N248" s="47"/>
      <c r="O248" s="47"/>
      <c r="P248" s="47"/>
      <c r="Q248" s="47"/>
      <c r="R248" s="47"/>
      <c r="S248" s="47"/>
      <c r="T248" s="47"/>
      <c r="U248" s="47"/>
      <c r="V248" s="47"/>
      <c r="W248" s="47"/>
      <c r="X248" s="47"/>
      <c r="Y248" s="47"/>
      <c r="Z248" s="47"/>
      <c r="AA248" s="47"/>
      <c r="AB248" s="47"/>
      <c r="AC248" s="48"/>
      <c r="AD248" s="47"/>
    </row>
    <row r="249" spans="11:30" x14ac:dyDescent="0.25">
      <c r="K249" s="47"/>
      <c r="L249" s="47"/>
      <c r="M249" s="47"/>
      <c r="N249" s="47"/>
      <c r="O249" s="47"/>
      <c r="P249" s="47"/>
      <c r="Q249" s="47"/>
      <c r="R249" s="47"/>
      <c r="S249" s="47"/>
      <c r="T249" s="47"/>
      <c r="U249" s="47"/>
      <c r="V249" s="47"/>
      <c r="W249" s="47"/>
      <c r="X249" s="47"/>
      <c r="Y249" s="47"/>
      <c r="Z249" s="47"/>
      <c r="AA249" s="47"/>
      <c r="AB249" s="47"/>
      <c r="AC249" s="47"/>
      <c r="AD249" s="47"/>
    </row>
    <row r="250" spans="11:30" x14ac:dyDescent="0.25">
      <c r="K250" s="47"/>
      <c r="L250" s="47"/>
      <c r="M250" s="47"/>
      <c r="N250" s="47"/>
      <c r="O250" s="47"/>
      <c r="P250" s="47"/>
      <c r="Q250" s="47"/>
      <c r="R250" s="47"/>
      <c r="S250" s="47"/>
      <c r="T250" s="47"/>
      <c r="U250" s="47"/>
      <c r="V250" s="47"/>
      <c r="W250" s="47"/>
      <c r="X250" s="47"/>
      <c r="Y250" s="47"/>
      <c r="Z250" s="47"/>
      <c r="AA250" s="47"/>
      <c r="AB250" s="47"/>
      <c r="AC250" s="48"/>
      <c r="AD250" s="47"/>
    </row>
    <row r="251" spans="11:30" x14ac:dyDescent="0.25">
      <c r="K251" s="47"/>
      <c r="L251" s="47"/>
      <c r="M251" s="47"/>
      <c r="N251" s="47"/>
      <c r="O251" s="47"/>
      <c r="P251" s="47"/>
      <c r="Q251" s="47"/>
      <c r="R251" s="47"/>
      <c r="S251" s="47"/>
      <c r="T251" s="47"/>
      <c r="U251" s="47"/>
      <c r="V251" s="47"/>
      <c r="W251" s="47"/>
      <c r="X251" s="47"/>
      <c r="Y251" s="47"/>
      <c r="Z251" s="47"/>
      <c r="AA251" s="47"/>
      <c r="AB251" s="47"/>
      <c r="AC251" s="47"/>
      <c r="AD251" s="47"/>
    </row>
    <row r="252" spans="11:30" x14ac:dyDescent="0.25">
      <c r="K252" s="47"/>
      <c r="L252" s="47"/>
      <c r="M252" s="47"/>
      <c r="N252" s="47"/>
      <c r="O252" s="47"/>
      <c r="P252" s="47"/>
      <c r="Q252" s="47"/>
      <c r="R252" s="47"/>
      <c r="S252" s="47"/>
      <c r="T252" s="47"/>
      <c r="U252" s="47"/>
      <c r="V252" s="47"/>
      <c r="W252" s="47"/>
      <c r="X252" s="47"/>
      <c r="Y252" s="47"/>
      <c r="Z252" s="47"/>
      <c r="AA252" s="47"/>
      <c r="AB252" s="47"/>
      <c r="AC252" s="48"/>
      <c r="AD252" s="47"/>
    </row>
    <row r="253" spans="11:30" x14ac:dyDescent="0.25">
      <c r="K253" s="47"/>
      <c r="L253" s="47"/>
      <c r="M253" s="47"/>
      <c r="N253" s="47"/>
      <c r="O253" s="47"/>
      <c r="P253" s="47"/>
      <c r="Q253" s="47"/>
      <c r="R253" s="47"/>
      <c r="S253" s="47"/>
      <c r="T253" s="47"/>
      <c r="U253" s="47"/>
      <c r="V253" s="47"/>
      <c r="W253" s="47"/>
      <c r="X253" s="47"/>
      <c r="Y253" s="47"/>
      <c r="Z253" s="47"/>
      <c r="AA253" s="47"/>
      <c r="AB253" s="47"/>
      <c r="AC253" s="48"/>
      <c r="AD253" s="47"/>
    </row>
    <row r="254" spans="11:30" x14ac:dyDescent="0.25">
      <c r="K254" s="47"/>
      <c r="L254" s="47"/>
      <c r="M254" s="47"/>
      <c r="N254" s="47"/>
      <c r="O254" s="47"/>
      <c r="P254" s="47"/>
      <c r="Q254" s="47"/>
      <c r="R254" s="47"/>
      <c r="S254" s="47"/>
      <c r="T254" s="47"/>
      <c r="U254" s="47"/>
      <c r="V254" s="47"/>
      <c r="W254" s="47"/>
      <c r="X254" s="47"/>
      <c r="Y254" s="47"/>
      <c r="Z254" s="47"/>
      <c r="AA254" s="47"/>
      <c r="AB254" s="47"/>
      <c r="AC254" s="48"/>
      <c r="AD254" s="47"/>
    </row>
    <row r="255" spans="11:30" x14ac:dyDescent="0.25">
      <c r="K255" s="47"/>
      <c r="L255" s="47"/>
      <c r="M255" s="47"/>
      <c r="N255" s="47"/>
      <c r="O255" s="47"/>
      <c r="P255" s="47"/>
      <c r="Q255" s="47"/>
      <c r="R255" s="47"/>
      <c r="S255" s="47"/>
      <c r="T255" s="47"/>
      <c r="U255" s="47"/>
      <c r="V255" s="47"/>
      <c r="W255" s="47"/>
      <c r="X255" s="47"/>
      <c r="Y255" s="47"/>
      <c r="Z255" s="47"/>
      <c r="AA255" s="47"/>
      <c r="AB255" s="47"/>
      <c r="AC255" s="47"/>
      <c r="AD255" s="47"/>
    </row>
    <row r="256" spans="11:30" x14ac:dyDescent="0.25">
      <c r="K256" s="47"/>
      <c r="L256" s="47"/>
      <c r="M256" s="47"/>
      <c r="N256" s="47"/>
      <c r="O256" s="47"/>
      <c r="P256" s="47"/>
      <c r="Q256" s="47"/>
      <c r="R256" s="47"/>
      <c r="S256" s="47"/>
      <c r="T256" s="47"/>
      <c r="U256" s="47"/>
      <c r="V256" s="47"/>
      <c r="W256" s="47"/>
      <c r="X256" s="47"/>
      <c r="Y256" s="47"/>
      <c r="Z256" s="47"/>
      <c r="AA256" s="47"/>
      <c r="AB256" s="47"/>
      <c r="AC256" s="47"/>
      <c r="AD256" s="47"/>
    </row>
    <row r="257" spans="11:30" x14ac:dyDescent="0.25">
      <c r="K257" s="47"/>
      <c r="L257" s="47"/>
      <c r="M257" s="47"/>
      <c r="N257" s="47"/>
      <c r="O257" s="47"/>
      <c r="P257" s="47"/>
      <c r="Q257" s="47"/>
      <c r="R257" s="47"/>
      <c r="S257" s="47"/>
      <c r="T257" s="47"/>
      <c r="U257" s="47"/>
      <c r="V257" s="47"/>
      <c r="W257" s="47"/>
      <c r="X257" s="47"/>
      <c r="Y257" s="47"/>
      <c r="Z257" s="47"/>
      <c r="AA257" s="47"/>
      <c r="AB257" s="47"/>
      <c r="AC257" s="47"/>
      <c r="AD257" s="47"/>
    </row>
    <row r="258" spans="11:30" x14ac:dyDescent="0.25">
      <c r="K258" s="47"/>
      <c r="L258" s="47"/>
      <c r="M258" s="47"/>
      <c r="N258" s="47"/>
      <c r="O258" s="47"/>
      <c r="P258" s="47"/>
      <c r="Q258" s="47"/>
      <c r="R258" s="47"/>
      <c r="S258" s="47"/>
      <c r="T258" s="47"/>
      <c r="U258" s="47"/>
      <c r="V258" s="47"/>
      <c r="W258" s="47"/>
      <c r="X258" s="47"/>
      <c r="Y258" s="47"/>
      <c r="Z258" s="47"/>
      <c r="AA258" s="47"/>
      <c r="AB258" s="47"/>
      <c r="AC258" s="48"/>
      <c r="AD258" s="47"/>
    </row>
    <row r="259" spans="11:30" x14ac:dyDescent="0.25">
      <c r="K259" s="47"/>
      <c r="L259" s="47"/>
      <c r="M259" s="47"/>
      <c r="N259" s="47"/>
      <c r="O259" s="47"/>
      <c r="P259" s="47"/>
      <c r="Q259" s="47"/>
      <c r="R259" s="47"/>
      <c r="S259" s="47"/>
      <c r="T259" s="47"/>
      <c r="U259" s="47"/>
      <c r="V259" s="47"/>
      <c r="W259" s="47"/>
      <c r="X259" s="47"/>
      <c r="Y259" s="47"/>
      <c r="Z259" s="47"/>
      <c r="AA259" s="47"/>
      <c r="AB259" s="47"/>
      <c r="AC259" s="47"/>
      <c r="AD259" s="47"/>
    </row>
    <row r="260" spans="11:30" x14ac:dyDescent="0.25">
      <c r="K260" s="47"/>
      <c r="L260" s="47"/>
      <c r="M260" s="47"/>
      <c r="N260" s="47"/>
      <c r="O260" s="47"/>
      <c r="P260" s="47"/>
      <c r="Q260" s="47"/>
      <c r="R260" s="47"/>
      <c r="S260" s="47"/>
      <c r="T260" s="47"/>
      <c r="U260" s="47"/>
      <c r="V260" s="47"/>
      <c r="W260" s="47"/>
      <c r="X260" s="47"/>
      <c r="Y260" s="47"/>
      <c r="Z260" s="47"/>
      <c r="AA260" s="47"/>
      <c r="AB260" s="47"/>
      <c r="AC260" s="48"/>
      <c r="AD260" s="47"/>
    </row>
    <row r="261" spans="11:30" x14ac:dyDescent="0.25">
      <c r="K261" s="47"/>
      <c r="L261" s="47"/>
      <c r="M261" s="47"/>
      <c r="N261" s="47"/>
      <c r="O261" s="47"/>
      <c r="P261" s="47"/>
      <c r="Q261" s="47"/>
      <c r="R261" s="47"/>
      <c r="S261" s="47"/>
      <c r="T261" s="47"/>
      <c r="U261" s="47"/>
      <c r="V261" s="47"/>
      <c r="W261" s="47"/>
      <c r="X261" s="47"/>
      <c r="Y261" s="47"/>
      <c r="Z261" s="47"/>
      <c r="AA261" s="47"/>
      <c r="AB261" s="47"/>
      <c r="AC261" s="47"/>
      <c r="AD261" s="47"/>
    </row>
    <row r="262" spans="11:30" x14ac:dyDescent="0.25">
      <c r="K262" s="47"/>
      <c r="L262" s="47"/>
      <c r="M262" s="47"/>
      <c r="N262" s="47"/>
      <c r="O262" s="47"/>
      <c r="P262" s="47"/>
      <c r="Q262" s="47"/>
      <c r="R262" s="47"/>
      <c r="S262" s="47"/>
      <c r="T262" s="47"/>
      <c r="U262" s="47"/>
      <c r="V262" s="47"/>
      <c r="W262" s="47"/>
      <c r="X262" s="47"/>
      <c r="Y262" s="47"/>
      <c r="Z262" s="47"/>
      <c r="AA262" s="47"/>
      <c r="AB262" s="47"/>
      <c r="AC262" s="47"/>
      <c r="AD262" s="47"/>
    </row>
    <row r="263" spans="11:30" x14ac:dyDescent="0.25">
      <c r="K263" s="47"/>
      <c r="L263" s="47"/>
      <c r="M263" s="47"/>
      <c r="N263" s="47"/>
      <c r="O263" s="47"/>
      <c r="P263" s="47"/>
      <c r="Q263" s="47"/>
      <c r="R263" s="47"/>
      <c r="S263" s="47"/>
      <c r="T263" s="47"/>
      <c r="U263" s="47"/>
      <c r="V263" s="47"/>
      <c r="W263" s="47"/>
      <c r="X263" s="47"/>
      <c r="Y263" s="47"/>
      <c r="Z263" s="47"/>
      <c r="AA263" s="47"/>
      <c r="AB263" s="47"/>
      <c r="AC263" s="47"/>
      <c r="AD263" s="47"/>
    </row>
    <row r="264" spans="11:30" x14ac:dyDescent="0.25">
      <c r="K264" s="47"/>
      <c r="L264" s="47"/>
      <c r="M264" s="47"/>
      <c r="N264" s="47"/>
      <c r="O264" s="47"/>
      <c r="P264" s="47"/>
      <c r="Q264" s="47"/>
      <c r="R264" s="47"/>
      <c r="S264" s="47"/>
      <c r="T264" s="47"/>
      <c r="U264" s="47"/>
      <c r="V264" s="47"/>
      <c r="W264" s="47"/>
      <c r="X264" s="47"/>
      <c r="Y264" s="47"/>
      <c r="Z264" s="47"/>
      <c r="AA264" s="47"/>
      <c r="AB264" s="47"/>
      <c r="AC264" s="47"/>
      <c r="AD264" s="47"/>
    </row>
    <row r="265" spans="11:30" x14ac:dyDescent="0.25">
      <c r="K265" s="47"/>
      <c r="L265" s="47"/>
      <c r="M265" s="47"/>
      <c r="N265" s="47"/>
      <c r="O265" s="47"/>
      <c r="P265" s="47"/>
      <c r="Q265" s="47"/>
      <c r="R265" s="47"/>
      <c r="S265" s="47"/>
      <c r="T265" s="47"/>
      <c r="U265" s="47"/>
      <c r="V265" s="47"/>
      <c r="W265" s="47"/>
      <c r="X265" s="47"/>
      <c r="Y265" s="47"/>
      <c r="Z265" s="47"/>
      <c r="AA265" s="47"/>
      <c r="AB265" s="47"/>
      <c r="AC265" s="47"/>
      <c r="AD265" s="47"/>
    </row>
    <row r="266" spans="11:30" x14ac:dyDescent="0.25">
      <c r="K266" s="47"/>
      <c r="L266" s="47"/>
      <c r="M266" s="47"/>
      <c r="N266" s="47"/>
      <c r="O266" s="47"/>
      <c r="P266" s="47"/>
      <c r="Q266" s="47"/>
      <c r="R266" s="47"/>
      <c r="S266" s="47"/>
      <c r="T266" s="47"/>
      <c r="U266" s="47"/>
      <c r="V266" s="47"/>
      <c r="W266" s="47"/>
      <c r="X266" s="47"/>
      <c r="Y266" s="47"/>
      <c r="Z266" s="47"/>
      <c r="AA266" s="47"/>
      <c r="AB266" s="47"/>
      <c r="AC266" s="47"/>
      <c r="AD266" s="47"/>
    </row>
    <row r="267" spans="11:30" x14ac:dyDescent="0.25">
      <c r="K267" s="47"/>
      <c r="L267" s="47"/>
      <c r="M267" s="47"/>
      <c r="N267" s="47"/>
      <c r="O267" s="47"/>
      <c r="P267" s="47"/>
      <c r="Q267" s="47"/>
      <c r="R267" s="47"/>
      <c r="S267" s="47"/>
      <c r="T267" s="47"/>
      <c r="U267" s="47"/>
      <c r="V267" s="47"/>
      <c r="W267" s="47"/>
      <c r="X267" s="47"/>
      <c r="Y267" s="47"/>
      <c r="Z267" s="47"/>
      <c r="AA267" s="47"/>
      <c r="AB267" s="47"/>
      <c r="AC267" s="48"/>
      <c r="AD267" s="47"/>
    </row>
    <row r="268" spans="11:30" x14ac:dyDescent="0.25">
      <c r="K268" s="47"/>
      <c r="L268" s="47"/>
      <c r="M268" s="47"/>
      <c r="N268" s="47"/>
      <c r="O268" s="47"/>
      <c r="P268" s="47"/>
      <c r="Q268" s="47"/>
      <c r="R268" s="47"/>
      <c r="S268" s="47"/>
      <c r="T268" s="47"/>
      <c r="U268" s="47"/>
      <c r="V268" s="47"/>
      <c r="W268" s="47"/>
      <c r="X268" s="47"/>
      <c r="Y268" s="47"/>
      <c r="Z268" s="47"/>
      <c r="AA268" s="47"/>
      <c r="AB268" s="47"/>
      <c r="AC268" s="48"/>
      <c r="AD268" s="47"/>
    </row>
    <row r="269" spans="11:30" x14ac:dyDescent="0.25">
      <c r="K269" s="47"/>
      <c r="L269" s="47"/>
      <c r="M269" s="47"/>
      <c r="N269" s="47"/>
      <c r="O269" s="47"/>
      <c r="P269" s="47"/>
      <c r="Q269" s="47"/>
      <c r="R269" s="47"/>
      <c r="S269" s="47"/>
      <c r="T269" s="47"/>
      <c r="U269" s="47"/>
      <c r="V269" s="47"/>
      <c r="W269" s="47"/>
      <c r="X269" s="47"/>
      <c r="Y269" s="47"/>
      <c r="Z269" s="47"/>
      <c r="AA269" s="47"/>
      <c r="AB269" s="47"/>
      <c r="AC269" s="47"/>
      <c r="AD269" s="47"/>
    </row>
    <row r="270" spans="11:30" x14ac:dyDescent="0.25">
      <c r="K270" s="47"/>
      <c r="L270" s="47"/>
      <c r="M270" s="47"/>
      <c r="N270" s="47"/>
      <c r="O270" s="47"/>
      <c r="P270" s="47"/>
      <c r="Q270" s="47"/>
      <c r="R270" s="47"/>
      <c r="S270" s="47"/>
      <c r="T270" s="47"/>
      <c r="U270" s="47"/>
      <c r="V270" s="47"/>
      <c r="W270" s="47"/>
      <c r="X270" s="47"/>
      <c r="Y270" s="47"/>
      <c r="Z270" s="47"/>
      <c r="AA270" s="47"/>
      <c r="AB270" s="47"/>
      <c r="AC270" s="47"/>
      <c r="AD270" s="47"/>
    </row>
    <row r="271" spans="11:30" x14ac:dyDescent="0.25">
      <c r="K271" s="47"/>
      <c r="L271" s="47"/>
      <c r="M271" s="47"/>
      <c r="N271" s="47"/>
      <c r="O271" s="47"/>
      <c r="P271" s="47"/>
      <c r="Q271" s="47"/>
      <c r="R271" s="47"/>
      <c r="S271" s="47"/>
      <c r="T271" s="47"/>
      <c r="U271" s="47"/>
      <c r="V271" s="47"/>
      <c r="W271" s="47"/>
      <c r="X271" s="47"/>
      <c r="Y271" s="47"/>
      <c r="Z271" s="47"/>
      <c r="AA271" s="47"/>
      <c r="AB271" s="47"/>
      <c r="AC271" s="47"/>
      <c r="AD271" s="47"/>
    </row>
    <row r="272" spans="11:30" x14ac:dyDescent="0.25">
      <c r="K272" s="47"/>
      <c r="L272" s="47"/>
      <c r="M272" s="47"/>
      <c r="N272" s="47"/>
      <c r="O272" s="47"/>
      <c r="P272" s="47"/>
      <c r="Q272" s="47"/>
      <c r="R272" s="47"/>
      <c r="S272" s="47"/>
      <c r="T272" s="47"/>
      <c r="U272" s="47"/>
      <c r="V272" s="47"/>
      <c r="W272" s="47"/>
      <c r="X272" s="47"/>
      <c r="Y272" s="47"/>
      <c r="Z272" s="47"/>
      <c r="AA272" s="47"/>
      <c r="AB272" s="47"/>
      <c r="AC272" s="47"/>
      <c r="AD272" s="47"/>
    </row>
    <row r="273" spans="11:30" x14ac:dyDescent="0.25">
      <c r="K273" s="47"/>
      <c r="L273" s="47"/>
      <c r="M273" s="47"/>
      <c r="N273" s="47"/>
      <c r="O273" s="47"/>
      <c r="P273" s="47"/>
      <c r="Q273" s="47"/>
      <c r="R273" s="47"/>
      <c r="S273" s="47"/>
      <c r="T273" s="47"/>
      <c r="U273" s="47"/>
      <c r="V273" s="47"/>
      <c r="W273" s="47"/>
      <c r="X273" s="47"/>
      <c r="Y273" s="47"/>
      <c r="Z273" s="47"/>
      <c r="AA273" s="47"/>
      <c r="AB273" s="47"/>
      <c r="AC273" s="47"/>
      <c r="AD273" s="47"/>
    </row>
    <row r="274" spans="11:30" x14ac:dyDescent="0.25">
      <c r="K274" s="47"/>
      <c r="L274" s="47"/>
      <c r="M274" s="47"/>
      <c r="N274" s="47"/>
      <c r="O274" s="47"/>
      <c r="P274" s="47"/>
      <c r="Q274" s="47"/>
      <c r="R274" s="47"/>
      <c r="S274" s="47"/>
      <c r="T274" s="47"/>
      <c r="U274" s="47"/>
      <c r="V274" s="47"/>
      <c r="W274" s="47"/>
      <c r="X274" s="47"/>
      <c r="Y274" s="47"/>
      <c r="Z274" s="47"/>
      <c r="AA274" s="47"/>
      <c r="AB274" s="47"/>
      <c r="AC274" s="47"/>
      <c r="AD274" s="47"/>
    </row>
    <row r="275" spans="11:30" x14ac:dyDescent="0.25">
      <c r="K275" s="47"/>
      <c r="L275" s="47"/>
      <c r="M275" s="47"/>
      <c r="N275" s="47"/>
      <c r="O275" s="47"/>
      <c r="P275" s="47"/>
      <c r="Q275" s="47"/>
      <c r="R275" s="47"/>
      <c r="S275" s="47"/>
      <c r="T275" s="47"/>
      <c r="U275" s="47"/>
      <c r="V275" s="47"/>
      <c r="W275" s="47"/>
      <c r="X275" s="47"/>
      <c r="Y275" s="47"/>
      <c r="Z275" s="47"/>
      <c r="AA275" s="47"/>
      <c r="AB275" s="47"/>
      <c r="AC275" s="47"/>
      <c r="AD275" s="47"/>
    </row>
    <row r="276" spans="11:30" x14ac:dyDescent="0.25">
      <c r="K276" s="47"/>
      <c r="L276" s="47"/>
      <c r="M276" s="47"/>
      <c r="N276" s="47"/>
      <c r="O276" s="47"/>
      <c r="P276" s="47"/>
      <c r="Q276" s="47"/>
      <c r="R276" s="47"/>
      <c r="S276" s="47"/>
      <c r="T276" s="47"/>
      <c r="U276" s="47"/>
      <c r="V276" s="47"/>
      <c r="W276" s="47"/>
      <c r="X276" s="47"/>
      <c r="Y276" s="47"/>
      <c r="Z276" s="47"/>
      <c r="AA276" s="47"/>
      <c r="AB276" s="47"/>
      <c r="AC276" s="47"/>
      <c r="AD276" s="47"/>
    </row>
    <row r="277" spans="11:30" x14ac:dyDescent="0.25">
      <c r="K277" s="47"/>
      <c r="L277" s="47"/>
      <c r="M277" s="47"/>
      <c r="N277" s="47"/>
      <c r="O277" s="47"/>
      <c r="P277" s="47"/>
      <c r="Q277" s="47"/>
      <c r="R277" s="47"/>
      <c r="S277" s="47"/>
      <c r="T277" s="47"/>
      <c r="U277" s="47"/>
      <c r="V277" s="47"/>
      <c r="W277" s="47"/>
      <c r="X277" s="47"/>
      <c r="Y277" s="47"/>
      <c r="Z277" s="47"/>
      <c r="AA277" s="47"/>
      <c r="AB277" s="47"/>
      <c r="AC277" s="47"/>
      <c r="AD277" s="47"/>
    </row>
    <row r="278" spans="11:30" x14ac:dyDescent="0.25">
      <c r="K278" s="47"/>
      <c r="L278" s="47"/>
      <c r="M278" s="47"/>
      <c r="N278" s="47"/>
      <c r="O278" s="47"/>
      <c r="P278" s="47"/>
      <c r="Q278" s="47"/>
      <c r="R278" s="47"/>
      <c r="S278" s="47"/>
      <c r="T278" s="47"/>
      <c r="U278" s="47"/>
      <c r="V278" s="47"/>
      <c r="W278" s="47"/>
      <c r="X278" s="47"/>
      <c r="Y278" s="47"/>
      <c r="Z278" s="47"/>
      <c r="AA278" s="47"/>
      <c r="AB278" s="47"/>
      <c r="AC278" s="47"/>
      <c r="AD278" s="47"/>
    </row>
    <row r="279" spans="11:30" x14ac:dyDescent="0.25">
      <c r="K279" s="47"/>
      <c r="L279" s="47"/>
      <c r="M279" s="47"/>
      <c r="N279" s="47"/>
      <c r="O279" s="47"/>
      <c r="P279" s="47"/>
      <c r="Q279" s="47"/>
      <c r="R279" s="47"/>
      <c r="S279" s="47"/>
      <c r="T279" s="47"/>
      <c r="U279" s="47"/>
      <c r="V279" s="47"/>
      <c r="W279" s="47"/>
      <c r="X279" s="47"/>
      <c r="Y279" s="47"/>
      <c r="Z279" s="47"/>
      <c r="AA279" s="47"/>
      <c r="AB279" s="47"/>
      <c r="AC279" s="47"/>
      <c r="AD279" s="47"/>
    </row>
    <row r="280" spans="11:30" x14ac:dyDescent="0.25">
      <c r="K280" s="47"/>
      <c r="L280" s="47"/>
      <c r="M280" s="47"/>
      <c r="N280" s="47"/>
      <c r="O280" s="47"/>
      <c r="P280" s="47"/>
      <c r="Q280" s="47"/>
      <c r="R280" s="47"/>
      <c r="S280" s="47"/>
      <c r="T280" s="47"/>
      <c r="U280" s="47"/>
      <c r="V280" s="47"/>
      <c r="W280" s="47"/>
      <c r="X280" s="47"/>
      <c r="Y280" s="47"/>
      <c r="Z280" s="47"/>
      <c r="AA280" s="47"/>
      <c r="AB280" s="47"/>
      <c r="AC280" s="47"/>
      <c r="AD280" s="47"/>
    </row>
    <row r="281" spans="11:30" x14ac:dyDescent="0.25">
      <c r="K281" s="47"/>
      <c r="L281" s="47"/>
      <c r="M281" s="47"/>
      <c r="N281" s="47"/>
      <c r="O281" s="47"/>
      <c r="P281" s="47"/>
      <c r="Q281" s="47"/>
      <c r="R281" s="47"/>
      <c r="S281" s="47"/>
      <c r="T281" s="47"/>
      <c r="U281" s="47"/>
      <c r="V281" s="47"/>
      <c r="W281" s="47"/>
      <c r="X281" s="47"/>
      <c r="Y281" s="47"/>
      <c r="Z281" s="47"/>
      <c r="AA281" s="47"/>
      <c r="AB281" s="47"/>
      <c r="AC281" s="47"/>
      <c r="AD281" s="47"/>
    </row>
    <row r="282" spans="11:30" x14ac:dyDescent="0.25">
      <c r="K282" s="47"/>
      <c r="L282" s="47"/>
      <c r="M282" s="47"/>
      <c r="N282" s="47"/>
      <c r="O282" s="47"/>
      <c r="P282" s="47"/>
      <c r="Q282" s="47"/>
      <c r="R282" s="47"/>
      <c r="S282" s="47"/>
      <c r="T282" s="47"/>
      <c r="U282" s="47"/>
      <c r="V282" s="47"/>
      <c r="W282" s="47"/>
      <c r="X282" s="47"/>
      <c r="Y282" s="47"/>
      <c r="Z282" s="47"/>
      <c r="AA282" s="47"/>
      <c r="AB282" s="47"/>
      <c r="AC282" s="47"/>
      <c r="AD282" s="47"/>
    </row>
    <row r="283" spans="11:30" x14ac:dyDescent="0.25">
      <c r="K283" s="47"/>
      <c r="L283" s="47"/>
      <c r="M283" s="47"/>
      <c r="N283" s="47"/>
      <c r="O283" s="47"/>
      <c r="P283" s="47"/>
      <c r="Q283" s="47"/>
      <c r="R283" s="47"/>
      <c r="S283" s="47"/>
      <c r="T283" s="47"/>
      <c r="U283" s="47"/>
      <c r="V283" s="47"/>
      <c r="W283" s="47"/>
      <c r="X283" s="47"/>
      <c r="Y283" s="47"/>
      <c r="Z283" s="47"/>
      <c r="AA283" s="47"/>
      <c r="AB283" s="47"/>
      <c r="AC283" s="47"/>
      <c r="AD283" s="47"/>
    </row>
    <row r="284" spans="11:30" x14ac:dyDescent="0.25">
      <c r="K284" s="47"/>
      <c r="L284" s="47"/>
      <c r="M284" s="47"/>
      <c r="N284" s="47"/>
      <c r="O284" s="47"/>
      <c r="P284" s="47"/>
      <c r="Q284" s="47"/>
      <c r="R284" s="47"/>
      <c r="S284" s="47"/>
      <c r="T284" s="47"/>
      <c r="U284" s="47"/>
      <c r="V284" s="47"/>
      <c r="W284" s="47"/>
      <c r="X284" s="47"/>
      <c r="Y284" s="47"/>
      <c r="Z284" s="47"/>
      <c r="AA284" s="47"/>
      <c r="AB284" s="47"/>
      <c r="AC284" s="47"/>
      <c r="AD284" s="47"/>
    </row>
    <row r="285" spans="11:30" x14ac:dyDescent="0.25">
      <c r="K285" s="47"/>
      <c r="L285" s="47"/>
      <c r="M285" s="47"/>
      <c r="N285" s="47"/>
      <c r="O285" s="47"/>
      <c r="P285" s="47"/>
      <c r="Q285" s="47"/>
      <c r="R285" s="47"/>
      <c r="S285" s="47"/>
      <c r="T285" s="47"/>
      <c r="U285" s="47"/>
      <c r="V285" s="47"/>
      <c r="W285" s="47"/>
      <c r="X285" s="47"/>
      <c r="Y285" s="47"/>
      <c r="Z285" s="47"/>
      <c r="AA285" s="47"/>
      <c r="AB285" s="47"/>
      <c r="AC285" s="47"/>
      <c r="AD285" s="47"/>
    </row>
    <row r="286" spans="11:30" x14ac:dyDescent="0.25">
      <c r="K286" s="47"/>
      <c r="L286" s="47"/>
      <c r="M286" s="47"/>
      <c r="N286" s="47"/>
      <c r="O286" s="47"/>
      <c r="P286" s="47"/>
      <c r="Q286" s="47"/>
      <c r="R286" s="47"/>
      <c r="S286" s="47"/>
      <c r="T286" s="47"/>
      <c r="U286" s="47"/>
      <c r="V286" s="47"/>
      <c r="W286" s="47"/>
      <c r="X286" s="47"/>
      <c r="Y286" s="47"/>
      <c r="Z286" s="47"/>
      <c r="AA286" s="47"/>
      <c r="AB286" s="47"/>
      <c r="AC286" s="47"/>
      <c r="AD286" s="47"/>
    </row>
    <row r="287" spans="11:30" x14ac:dyDescent="0.25">
      <c r="K287" s="47"/>
      <c r="L287" s="47"/>
      <c r="M287" s="47"/>
      <c r="N287" s="47"/>
      <c r="O287" s="47"/>
      <c r="P287" s="47"/>
      <c r="Q287" s="47"/>
      <c r="R287" s="47"/>
      <c r="S287" s="47"/>
      <c r="T287" s="47"/>
      <c r="U287" s="47"/>
      <c r="V287" s="47"/>
      <c r="W287" s="47"/>
      <c r="X287" s="47"/>
      <c r="Y287" s="47"/>
      <c r="Z287" s="47"/>
      <c r="AA287" s="47"/>
      <c r="AB287" s="47"/>
      <c r="AC287" s="47"/>
      <c r="AD287" s="47"/>
    </row>
    <row r="288" spans="11:30" x14ac:dyDescent="0.25">
      <c r="K288" s="47"/>
      <c r="L288" s="47"/>
      <c r="M288" s="47"/>
      <c r="N288" s="47"/>
      <c r="O288" s="47"/>
      <c r="P288" s="47"/>
      <c r="Q288" s="47"/>
      <c r="R288" s="47"/>
      <c r="S288" s="47"/>
      <c r="T288" s="47"/>
      <c r="U288" s="47"/>
      <c r="V288" s="47"/>
      <c r="W288" s="47"/>
      <c r="X288" s="47"/>
      <c r="Y288" s="47"/>
      <c r="Z288" s="47"/>
      <c r="AA288" s="47"/>
      <c r="AB288" s="47"/>
      <c r="AC288" s="47"/>
      <c r="AD288" s="47"/>
    </row>
    <row r="289" spans="11:30" x14ac:dyDescent="0.25">
      <c r="K289" s="47"/>
      <c r="L289" s="47"/>
      <c r="M289" s="47"/>
      <c r="N289" s="47"/>
      <c r="O289" s="47"/>
      <c r="P289" s="47"/>
      <c r="Q289" s="47"/>
      <c r="R289" s="47"/>
      <c r="S289" s="47"/>
      <c r="T289" s="47"/>
      <c r="U289" s="47"/>
      <c r="V289" s="47"/>
      <c r="W289" s="47"/>
      <c r="X289" s="47"/>
      <c r="Y289" s="47"/>
      <c r="Z289" s="47"/>
      <c r="AA289" s="47"/>
      <c r="AB289" s="47"/>
      <c r="AC289" s="47"/>
      <c r="AD289" s="47"/>
    </row>
    <row r="290" spans="11:30" x14ac:dyDescent="0.25">
      <c r="K290" s="47"/>
      <c r="L290" s="47"/>
      <c r="M290" s="47"/>
      <c r="N290" s="47"/>
      <c r="O290" s="47"/>
      <c r="P290" s="47"/>
      <c r="Q290" s="47"/>
      <c r="R290" s="47"/>
      <c r="S290" s="47"/>
      <c r="T290" s="47"/>
      <c r="U290" s="47"/>
      <c r="V290" s="47"/>
      <c r="W290" s="47"/>
      <c r="X290" s="47"/>
      <c r="Y290" s="47"/>
      <c r="Z290" s="47"/>
      <c r="AA290" s="47"/>
      <c r="AB290" s="47"/>
      <c r="AC290" s="47"/>
      <c r="AD290" s="47"/>
    </row>
    <row r="291" spans="11:30" x14ac:dyDescent="0.25">
      <c r="K291" s="47"/>
      <c r="L291" s="47"/>
      <c r="M291" s="47"/>
      <c r="N291" s="47"/>
      <c r="O291" s="47"/>
      <c r="P291" s="47"/>
      <c r="Q291" s="47"/>
      <c r="R291" s="47"/>
      <c r="S291" s="47"/>
      <c r="T291" s="47"/>
      <c r="U291" s="47"/>
      <c r="V291" s="47"/>
      <c r="W291" s="47"/>
      <c r="X291" s="47"/>
      <c r="Y291" s="47"/>
      <c r="Z291" s="47"/>
      <c r="AA291" s="47"/>
      <c r="AB291" s="47"/>
      <c r="AC291" s="48"/>
      <c r="AD291" s="47"/>
    </row>
    <row r="292" spans="11:30" x14ac:dyDescent="0.25">
      <c r="K292" s="47"/>
      <c r="L292" s="47"/>
      <c r="M292" s="47"/>
      <c r="N292" s="47"/>
      <c r="O292" s="47"/>
      <c r="P292" s="47"/>
      <c r="Q292" s="47"/>
      <c r="R292" s="47"/>
      <c r="S292" s="47"/>
      <c r="T292" s="47"/>
      <c r="U292" s="47"/>
      <c r="V292" s="47"/>
      <c r="W292" s="47"/>
      <c r="X292" s="47"/>
      <c r="Y292" s="47"/>
      <c r="Z292" s="47"/>
      <c r="AA292" s="47"/>
      <c r="AB292" s="47"/>
      <c r="AC292" s="47"/>
      <c r="AD292" s="47"/>
    </row>
    <row r="293" spans="11:30" x14ac:dyDescent="0.25">
      <c r="K293" s="47"/>
      <c r="L293" s="47"/>
      <c r="M293" s="47"/>
      <c r="N293" s="47"/>
      <c r="O293" s="47"/>
      <c r="P293" s="47"/>
      <c r="Q293" s="47"/>
      <c r="R293" s="47"/>
      <c r="S293" s="47"/>
      <c r="T293" s="47"/>
      <c r="U293" s="47"/>
      <c r="V293" s="47"/>
      <c r="W293" s="47"/>
      <c r="X293" s="47"/>
      <c r="Y293" s="47"/>
      <c r="Z293" s="47"/>
      <c r="AA293" s="47"/>
      <c r="AB293" s="47"/>
      <c r="AC293" s="47"/>
      <c r="AD293" s="47"/>
    </row>
    <row r="294" spans="11:30" x14ac:dyDescent="0.25">
      <c r="K294" s="47"/>
      <c r="L294" s="47"/>
      <c r="M294" s="47"/>
      <c r="N294" s="47"/>
      <c r="O294" s="47"/>
      <c r="P294" s="47"/>
      <c r="Q294" s="47"/>
      <c r="R294" s="47"/>
      <c r="S294" s="47"/>
      <c r="T294" s="47"/>
      <c r="U294" s="47"/>
      <c r="V294" s="47"/>
      <c r="W294" s="47"/>
      <c r="X294" s="47"/>
      <c r="Y294" s="47"/>
      <c r="Z294" s="47"/>
      <c r="AA294" s="47"/>
      <c r="AB294" s="47"/>
      <c r="AC294" s="48"/>
      <c r="AD294" s="47"/>
    </row>
    <row r="295" spans="11:30" x14ac:dyDescent="0.25">
      <c r="K295" s="47"/>
      <c r="L295" s="47"/>
      <c r="M295" s="47"/>
      <c r="N295" s="47"/>
      <c r="O295" s="47"/>
      <c r="P295" s="47"/>
      <c r="Q295" s="47"/>
      <c r="R295" s="47"/>
      <c r="S295" s="47"/>
      <c r="T295" s="47"/>
      <c r="U295" s="47"/>
      <c r="V295" s="47"/>
      <c r="W295" s="47"/>
      <c r="X295" s="47"/>
      <c r="Y295" s="47"/>
      <c r="Z295" s="47"/>
      <c r="AA295" s="47"/>
      <c r="AB295" s="47"/>
      <c r="AC295" s="47"/>
      <c r="AD295" s="47"/>
    </row>
    <row r="296" spans="11:30" x14ac:dyDescent="0.25">
      <c r="K296" s="47"/>
      <c r="L296" s="47"/>
      <c r="M296" s="47"/>
      <c r="N296" s="47"/>
      <c r="O296" s="47"/>
      <c r="P296" s="47"/>
      <c r="Q296" s="47"/>
      <c r="R296" s="47"/>
      <c r="S296" s="47"/>
      <c r="T296" s="47"/>
      <c r="U296" s="47"/>
      <c r="V296" s="47"/>
      <c r="W296" s="47"/>
      <c r="X296" s="47"/>
      <c r="Y296" s="47"/>
      <c r="Z296" s="47"/>
      <c r="AA296" s="47"/>
      <c r="AB296" s="47"/>
      <c r="AC296" s="47"/>
      <c r="AD296" s="47"/>
    </row>
    <row r="297" spans="11:30" x14ac:dyDescent="0.25">
      <c r="K297" s="47"/>
      <c r="L297" s="47"/>
      <c r="M297" s="47"/>
      <c r="N297" s="47"/>
      <c r="O297" s="47"/>
      <c r="P297" s="47"/>
      <c r="Q297" s="47"/>
      <c r="R297" s="47"/>
      <c r="S297" s="47"/>
      <c r="T297" s="47"/>
      <c r="U297" s="47"/>
      <c r="V297" s="47"/>
      <c r="W297" s="47"/>
      <c r="X297" s="47"/>
      <c r="Y297" s="47"/>
      <c r="Z297" s="47"/>
      <c r="AA297" s="47"/>
      <c r="AB297" s="47"/>
      <c r="AC297" s="47"/>
      <c r="AD297" s="47"/>
    </row>
    <row r="298" spans="11:30" x14ac:dyDescent="0.25">
      <c r="K298" s="47"/>
      <c r="L298" s="47"/>
      <c r="M298" s="47"/>
      <c r="N298" s="47"/>
      <c r="O298" s="47"/>
      <c r="P298" s="47"/>
      <c r="Q298" s="47"/>
      <c r="R298" s="47"/>
      <c r="S298" s="47"/>
      <c r="T298" s="47"/>
      <c r="U298" s="47"/>
      <c r="V298" s="47"/>
      <c r="W298" s="47"/>
      <c r="X298" s="47"/>
      <c r="Y298" s="47"/>
      <c r="Z298" s="47"/>
      <c r="AA298" s="47"/>
      <c r="AB298" s="47"/>
      <c r="AC298" s="47"/>
      <c r="AD298" s="47"/>
    </row>
    <row r="299" spans="11:30" x14ac:dyDescent="0.25">
      <c r="K299" s="47"/>
      <c r="L299" s="47"/>
      <c r="M299" s="47"/>
      <c r="N299" s="47"/>
      <c r="O299" s="47"/>
      <c r="P299" s="47"/>
      <c r="Q299" s="47"/>
      <c r="R299" s="47"/>
      <c r="S299" s="47"/>
      <c r="T299" s="47"/>
      <c r="U299" s="47"/>
      <c r="V299" s="47"/>
      <c r="W299" s="47"/>
      <c r="X299" s="47"/>
      <c r="Y299" s="47"/>
      <c r="Z299" s="47"/>
      <c r="AA299" s="47"/>
      <c r="AB299" s="47"/>
      <c r="AC299" s="47"/>
      <c r="AD299" s="47"/>
    </row>
    <row r="300" spans="11:30" x14ac:dyDescent="0.25">
      <c r="K300" s="47"/>
      <c r="L300" s="47"/>
      <c r="M300" s="47"/>
      <c r="N300" s="47"/>
      <c r="O300" s="47"/>
      <c r="P300" s="47"/>
      <c r="Q300" s="47"/>
      <c r="R300" s="47"/>
      <c r="S300" s="47"/>
      <c r="T300" s="47"/>
      <c r="U300" s="47"/>
      <c r="V300" s="47"/>
      <c r="W300" s="47"/>
      <c r="X300" s="47"/>
      <c r="Y300" s="47"/>
      <c r="Z300" s="47"/>
      <c r="AA300" s="47"/>
      <c r="AB300" s="47"/>
      <c r="AC300" s="47"/>
      <c r="AD300" s="47"/>
    </row>
    <row r="301" spans="11:30" x14ac:dyDescent="0.25">
      <c r="K301" s="47"/>
      <c r="L301" s="47"/>
      <c r="M301" s="47"/>
      <c r="N301" s="47"/>
      <c r="O301" s="47"/>
      <c r="P301" s="47"/>
      <c r="Q301" s="47"/>
      <c r="R301" s="47"/>
      <c r="S301" s="47"/>
      <c r="T301" s="47"/>
      <c r="U301" s="47"/>
      <c r="V301" s="47"/>
      <c r="W301" s="47"/>
      <c r="X301" s="47"/>
      <c r="Y301" s="47"/>
      <c r="Z301" s="47"/>
      <c r="AA301" s="47"/>
      <c r="AB301" s="47"/>
      <c r="AC301" s="47"/>
      <c r="AD301" s="47"/>
    </row>
    <row r="302" spans="11:30" x14ac:dyDescent="0.25">
      <c r="K302" s="47"/>
      <c r="L302" s="47"/>
      <c r="M302" s="47"/>
      <c r="N302" s="47"/>
      <c r="O302" s="47"/>
      <c r="P302" s="47"/>
      <c r="Q302" s="47"/>
      <c r="R302" s="47"/>
      <c r="S302" s="47"/>
      <c r="T302" s="47"/>
      <c r="U302" s="47"/>
      <c r="V302" s="47"/>
      <c r="W302" s="47"/>
      <c r="X302" s="47"/>
      <c r="Y302" s="47"/>
      <c r="Z302" s="47"/>
      <c r="AA302" s="47"/>
      <c r="AB302" s="47"/>
      <c r="AC302" s="47"/>
      <c r="AD302" s="47"/>
    </row>
    <row r="303" spans="11:30" x14ac:dyDescent="0.25">
      <c r="K303" s="47"/>
      <c r="L303" s="47"/>
      <c r="M303" s="47"/>
      <c r="N303" s="47"/>
      <c r="O303" s="47"/>
      <c r="P303" s="47"/>
      <c r="Q303" s="47"/>
      <c r="R303" s="47"/>
      <c r="S303" s="47"/>
      <c r="T303" s="47"/>
      <c r="U303" s="47"/>
      <c r="V303" s="47"/>
      <c r="W303" s="47"/>
      <c r="X303" s="47"/>
      <c r="Y303" s="47"/>
      <c r="Z303" s="47"/>
      <c r="AA303" s="47"/>
      <c r="AB303" s="47"/>
      <c r="AC303" s="47"/>
      <c r="AD303" s="47"/>
    </row>
    <row r="304" spans="11:30" x14ac:dyDescent="0.25">
      <c r="K304" s="47"/>
      <c r="L304" s="47"/>
      <c r="M304" s="47"/>
      <c r="N304" s="47"/>
      <c r="O304" s="47"/>
      <c r="P304" s="47"/>
      <c r="Q304" s="47"/>
      <c r="R304" s="47"/>
      <c r="S304" s="47"/>
      <c r="T304" s="47"/>
      <c r="U304" s="47"/>
      <c r="V304" s="47"/>
      <c r="W304" s="47"/>
      <c r="X304" s="47"/>
      <c r="Y304" s="47"/>
      <c r="Z304" s="47"/>
      <c r="AA304" s="47"/>
      <c r="AB304" s="47"/>
      <c r="AC304" s="47"/>
      <c r="AD304" s="47"/>
    </row>
    <row r="305" spans="11:30" x14ac:dyDescent="0.25">
      <c r="K305" s="47"/>
      <c r="L305" s="47"/>
      <c r="M305" s="47"/>
      <c r="N305" s="47"/>
      <c r="O305" s="47"/>
      <c r="P305" s="47"/>
      <c r="Q305" s="47"/>
      <c r="R305" s="47"/>
      <c r="S305" s="47"/>
      <c r="T305" s="47"/>
      <c r="U305" s="47"/>
      <c r="V305" s="47"/>
      <c r="W305" s="47"/>
      <c r="X305" s="47"/>
      <c r="Y305" s="47"/>
      <c r="Z305" s="47"/>
      <c r="AA305" s="47"/>
      <c r="AB305" s="47"/>
      <c r="AC305" s="48"/>
      <c r="AD305" s="47"/>
    </row>
    <row r="306" spans="11:30" x14ac:dyDescent="0.25">
      <c r="K306" s="47"/>
      <c r="L306" s="47"/>
      <c r="M306" s="47"/>
      <c r="N306" s="47"/>
      <c r="O306" s="47"/>
      <c r="P306" s="47"/>
      <c r="Q306" s="47"/>
      <c r="R306" s="47"/>
      <c r="S306" s="47"/>
      <c r="T306" s="47"/>
      <c r="U306" s="47"/>
      <c r="V306" s="47"/>
      <c r="W306" s="47"/>
      <c r="X306" s="47"/>
      <c r="Y306" s="47"/>
      <c r="Z306" s="47"/>
      <c r="AA306" s="47"/>
      <c r="AB306" s="47"/>
      <c r="AC306" s="47"/>
      <c r="AD306" s="47"/>
    </row>
    <row r="307" spans="11:30" x14ac:dyDescent="0.25">
      <c r="K307" s="47"/>
      <c r="L307" s="47"/>
      <c r="M307" s="47"/>
      <c r="N307" s="47"/>
      <c r="O307" s="47"/>
      <c r="P307" s="47"/>
      <c r="Q307" s="47"/>
      <c r="R307" s="47"/>
      <c r="S307" s="47"/>
      <c r="T307" s="47"/>
      <c r="U307" s="47"/>
      <c r="V307" s="47"/>
      <c r="W307" s="47"/>
      <c r="X307" s="47"/>
      <c r="Y307" s="47"/>
      <c r="Z307" s="47"/>
      <c r="AA307" s="47"/>
      <c r="AB307" s="47"/>
      <c r="AC307" s="47"/>
      <c r="AD307" s="47"/>
    </row>
    <row r="308" spans="11:30" x14ac:dyDescent="0.25">
      <c r="K308" s="47"/>
      <c r="L308" s="47"/>
      <c r="M308" s="47"/>
      <c r="N308" s="47"/>
      <c r="O308" s="47"/>
      <c r="P308" s="47"/>
      <c r="Q308" s="47"/>
      <c r="R308" s="47"/>
      <c r="S308" s="47"/>
      <c r="T308" s="47"/>
      <c r="U308" s="47"/>
      <c r="V308" s="47"/>
      <c r="W308" s="47"/>
      <c r="X308" s="47"/>
      <c r="Y308" s="47"/>
      <c r="Z308" s="47"/>
      <c r="AA308" s="47"/>
      <c r="AB308" s="47"/>
      <c r="AC308" s="47"/>
      <c r="AD308" s="47"/>
    </row>
    <row r="309" spans="11:30" x14ac:dyDescent="0.25">
      <c r="K309" s="47"/>
      <c r="L309" s="47"/>
      <c r="M309" s="47"/>
      <c r="N309" s="47"/>
      <c r="O309" s="47"/>
      <c r="P309" s="47"/>
      <c r="Q309" s="47"/>
      <c r="R309" s="47"/>
      <c r="S309" s="47"/>
      <c r="T309" s="47"/>
      <c r="U309" s="47"/>
      <c r="V309" s="47"/>
      <c r="W309" s="47"/>
      <c r="X309" s="47"/>
      <c r="Y309" s="47"/>
      <c r="Z309" s="47"/>
      <c r="AA309" s="47"/>
      <c r="AB309" s="47"/>
      <c r="AC309" s="47"/>
      <c r="AD309" s="47"/>
    </row>
    <row r="310" spans="11:30" x14ac:dyDescent="0.25">
      <c r="K310" s="47"/>
      <c r="L310" s="47"/>
      <c r="M310" s="47"/>
      <c r="N310" s="47"/>
      <c r="O310" s="47"/>
      <c r="P310" s="47"/>
      <c r="Q310" s="47"/>
      <c r="R310" s="47"/>
      <c r="S310" s="47"/>
      <c r="T310" s="47"/>
      <c r="U310" s="47"/>
      <c r="V310" s="47"/>
      <c r="W310" s="47"/>
      <c r="X310" s="47"/>
      <c r="Y310" s="47"/>
      <c r="Z310" s="47"/>
      <c r="AA310" s="47"/>
      <c r="AB310" s="47"/>
      <c r="AC310" s="47"/>
      <c r="AD310" s="47"/>
    </row>
    <row r="311" spans="11:30" x14ac:dyDescent="0.25">
      <c r="K311" s="47"/>
      <c r="L311" s="47"/>
      <c r="M311" s="47"/>
      <c r="N311" s="47"/>
      <c r="O311" s="47"/>
      <c r="P311" s="47"/>
      <c r="Q311" s="47"/>
      <c r="R311" s="47"/>
      <c r="S311" s="47"/>
      <c r="T311" s="47"/>
      <c r="U311" s="47"/>
      <c r="V311" s="47"/>
      <c r="W311" s="47"/>
      <c r="X311" s="47"/>
      <c r="Y311" s="47"/>
      <c r="Z311" s="47"/>
      <c r="AA311" s="47"/>
      <c r="AB311" s="47"/>
      <c r="AC311" s="48"/>
      <c r="AD311" s="47"/>
    </row>
    <row r="312" spans="11:30" x14ac:dyDescent="0.25">
      <c r="K312" s="47"/>
      <c r="L312" s="47"/>
      <c r="M312" s="47"/>
      <c r="N312" s="47"/>
      <c r="O312" s="47"/>
      <c r="P312" s="47"/>
      <c r="Q312" s="47"/>
      <c r="R312" s="47"/>
      <c r="S312" s="47"/>
      <c r="T312" s="47"/>
      <c r="U312" s="47"/>
      <c r="V312" s="47"/>
      <c r="W312" s="47"/>
      <c r="X312" s="47"/>
      <c r="Y312" s="47"/>
      <c r="Z312" s="47"/>
      <c r="AA312" s="47"/>
      <c r="AB312" s="47"/>
      <c r="AC312" s="48"/>
      <c r="AD312" s="47"/>
    </row>
    <row r="313" spans="11:30" x14ac:dyDescent="0.25">
      <c r="K313" s="47"/>
      <c r="L313" s="47"/>
      <c r="M313" s="47"/>
      <c r="N313" s="47"/>
      <c r="O313" s="47"/>
      <c r="P313" s="47"/>
      <c r="Q313" s="47"/>
      <c r="R313" s="47"/>
      <c r="S313" s="47"/>
      <c r="T313" s="47"/>
      <c r="U313" s="47"/>
      <c r="V313" s="47"/>
      <c r="W313" s="47"/>
      <c r="X313" s="47"/>
      <c r="Y313" s="47"/>
      <c r="Z313" s="47"/>
      <c r="AA313" s="47"/>
      <c r="AB313" s="47"/>
      <c r="AC313" s="47"/>
      <c r="AD313" s="47"/>
    </row>
    <row r="314" spans="11:30" x14ac:dyDescent="0.25">
      <c r="K314" s="47"/>
      <c r="L314" s="47"/>
      <c r="M314" s="47"/>
      <c r="N314" s="47"/>
      <c r="O314" s="47"/>
      <c r="P314" s="47"/>
      <c r="Q314" s="47"/>
      <c r="R314" s="47"/>
      <c r="S314" s="47"/>
      <c r="T314" s="47"/>
      <c r="U314" s="47"/>
      <c r="V314" s="47"/>
      <c r="W314" s="47"/>
      <c r="X314" s="47"/>
      <c r="Y314" s="47"/>
      <c r="Z314" s="47"/>
      <c r="AA314" s="47"/>
      <c r="AB314" s="47"/>
      <c r="AC314" s="47"/>
      <c r="AD314" s="47"/>
    </row>
    <row r="315" spans="11:30" x14ac:dyDescent="0.25">
      <c r="K315" s="47"/>
      <c r="L315" s="47"/>
      <c r="M315" s="47"/>
      <c r="N315" s="47"/>
      <c r="O315" s="47"/>
      <c r="P315" s="47"/>
      <c r="Q315" s="47"/>
      <c r="R315" s="47"/>
      <c r="S315" s="47"/>
      <c r="T315" s="47"/>
      <c r="U315" s="47"/>
      <c r="V315" s="47"/>
      <c r="W315" s="47"/>
      <c r="X315" s="47"/>
      <c r="Y315" s="47"/>
      <c r="Z315" s="47"/>
      <c r="AA315" s="47"/>
      <c r="AB315" s="47"/>
      <c r="AC315" s="48"/>
      <c r="AD315" s="47"/>
    </row>
    <row r="316" spans="11:30" x14ac:dyDescent="0.25">
      <c r="K316" s="47"/>
      <c r="L316" s="47"/>
      <c r="M316" s="47"/>
      <c r="N316" s="47"/>
      <c r="O316" s="47"/>
      <c r="P316" s="47"/>
      <c r="Q316" s="47"/>
      <c r="R316" s="47"/>
      <c r="S316" s="47"/>
      <c r="T316" s="47"/>
      <c r="U316" s="47"/>
      <c r="V316" s="47"/>
      <c r="W316" s="47"/>
      <c r="X316" s="47"/>
      <c r="Y316" s="47"/>
      <c r="Z316" s="47"/>
      <c r="AA316" s="47"/>
      <c r="AB316" s="47"/>
      <c r="AC316" s="47"/>
      <c r="AD316" s="47"/>
    </row>
    <row r="317" spans="11:30" x14ac:dyDescent="0.25">
      <c r="K317" s="47"/>
      <c r="L317" s="47"/>
      <c r="M317" s="47"/>
      <c r="N317" s="47"/>
      <c r="O317" s="47"/>
      <c r="P317" s="47"/>
      <c r="Q317" s="47"/>
      <c r="R317" s="47"/>
      <c r="S317" s="47"/>
      <c r="T317" s="47"/>
      <c r="U317" s="47"/>
      <c r="V317" s="47"/>
      <c r="W317" s="47"/>
      <c r="X317" s="47"/>
      <c r="Y317" s="47"/>
      <c r="Z317" s="47"/>
      <c r="AA317" s="47"/>
      <c r="AB317" s="47"/>
      <c r="AC317" s="47"/>
      <c r="AD317" s="47"/>
    </row>
    <row r="318" spans="11:30" x14ac:dyDescent="0.25">
      <c r="K318" s="47"/>
      <c r="L318" s="47"/>
      <c r="M318" s="47"/>
      <c r="N318" s="47"/>
      <c r="O318" s="47"/>
      <c r="P318" s="47"/>
      <c r="Q318" s="47"/>
      <c r="R318" s="47"/>
      <c r="S318" s="47"/>
      <c r="T318" s="47"/>
      <c r="U318" s="47"/>
      <c r="V318" s="47"/>
      <c r="W318" s="47"/>
      <c r="X318" s="47"/>
      <c r="Y318" s="47"/>
      <c r="Z318" s="47"/>
      <c r="AA318" s="47"/>
      <c r="AB318" s="47"/>
      <c r="AC318" s="48"/>
      <c r="AD318" s="47"/>
    </row>
    <row r="319" spans="11:30" x14ac:dyDescent="0.25">
      <c r="K319" s="47"/>
      <c r="L319" s="47"/>
      <c r="M319" s="47"/>
      <c r="N319" s="47"/>
      <c r="O319" s="47"/>
      <c r="P319" s="47"/>
      <c r="Q319" s="47"/>
      <c r="R319" s="47"/>
      <c r="S319" s="47"/>
      <c r="T319" s="47"/>
      <c r="U319" s="47"/>
      <c r="V319" s="47"/>
      <c r="W319" s="47"/>
      <c r="X319" s="47"/>
      <c r="Y319" s="47"/>
      <c r="Z319" s="47"/>
      <c r="AA319" s="47"/>
      <c r="AB319" s="47"/>
      <c r="AC319" s="47"/>
      <c r="AD319" s="47"/>
    </row>
    <row r="320" spans="11:30" x14ac:dyDescent="0.25">
      <c r="K320" s="47"/>
      <c r="L320" s="47"/>
      <c r="M320" s="47"/>
      <c r="N320" s="47"/>
      <c r="O320" s="47"/>
      <c r="P320" s="47"/>
      <c r="Q320" s="47"/>
      <c r="R320" s="47"/>
      <c r="S320" s="47"/>
      <c r="T320" s="47"/>
      <c r="U320" s="47"/>
      <c r="V320" s="47"/>
      <c r="W320" s="47"/>
      <c r="X320" s="47"/>
      <c r="Y320" s="47"/>
      <c r="Z320" s="47"/>
      <c r="AA320" s="47"/>
      <c r="AB320" s="47"/>
      <c r="AC320" s="47"/>
      <c r="AD320" s="47"/>
    </row>
    <row r="321" spans="11:30" x14ac:dyDescent="0.25">
      <c r="K321" s="47"/>
      <c r="L321" s="47"/>
      <c r="M321" s="47"/>
      <c r="N321" s="47"/>
      <c r="O321" s="47"/>
      <c r="P321" s="47"/>
      <c r="Q321" s="47"/>
      <c r="R321" s="47"/>
      <c r="S321" s="47"/>
      <c r="T321" s="47"/>
      <c r="U321" s="47"/>
      <c r="V321" s="47"/>
      <c r="W321" s="47"/>
      <c r="X321" s="47"/>
      <c r="Y321" s="47"/>
      <c r="Z321" s="47"/>
      <c r="AA321" s="47"/>
      <c r="AB321" s="47"/>
      <c r="AC321" s="47"/>
      <c r="AD321" s="47"/>
    </row>
    <row r="322" spans="11:30" x14ac:dyDescent="0.25">
      <c r="K322" s="47"/>
      <c r="L322" s="47"/>
      <c r="M322" s="47"/>
      <c r="N322" s="47"/>
      <c r="O322" s="47"/>
      <c r="P322" s="47"/>
      <c r="Q322" s="47"/>
      <c r="R322" s="47"/>
      <c r="S322" s="47"/>
      <c r="T322" s="47"/>
      <c r="U322" s="47"/>
      <c r="V322" s="47"/>
      <c r="W322" s="47"/>
      <c r="X322" s="47"/>
      <c r="Y322" s="47"/>
      <c r="Z322" s="47"/>
      <c r="AA322" s="47"/>
      <c r="AB322" s="47"/>
      <c r="AC322" s="48"/>
      <c r="AD322" s="47"/>
    </row>
    <row r="323" spans="11:30" x14ac:dyDescent="0.25">
      <c r="K323" s="47"/>
      <c r="L323" s="47"/>
      <c r="M323" s="47"/>
      <c r="N323" s="47"/>
      <c r="O323" s="47"/>
      <c r="P323" s="47"/>
      <c r="Q323" s="47"/>
      <c r="R323" s="47"/>
      <c r="S323" s="47"/>
      <c r="T323" s="47"/>
      <c r="U323" s="47"/>
      <c r="V323" s="47"/>
      <c r="W323" s="47"/>
      <c r="X323" s="47"/>
      <c r="Y323" s="47"/>
      <c r="Z323" s="47"/>
      <c r="AA323" s="47"/>
      <c r="AB323" s="47"/>
      <c r="AC323" s="47"/>
      <c r="AD323" s="47"/>
    </row>
    <row r="324" spans="11:30" x14ac:dyDescent="0.25">
      <c r="K324" s="47"/>
      <c r="L324" s="47"/>
      <c r="M324" s="47"/>
      <c r="N324" s="47"/>
      <c r="O324" s="47"/>
      <c r="P324" s="47"/>
      <c r="Q324" s="47"/>
      <c r="R324" s="47"/>
      <c r="S324" s="47"/>
      <c r="T324" s="47"/>
      <c r="U324" s="47"/>
      <c r="V324" s="47"/>
      <c r="W324" s="47"/>
      <c r="X324" s="47"/>
      <c r="Y324" s="47"/>
      <c r="Z324" s="47"/>
      <c r="AA324" s="47"/>
      <c r="AB324" s="47"/>
      <c r="AC324" s="47"/>
      <c r="AD324" s="47"/>
    </row>
    <row r="325" spans="11:30" x14ac:dyDescent="0.25">
      <c r="K325" s="47"/>
      <c r="L325" s="47"/>
      <c r="M325" s="47"/>
      <c r="N325" s="47"/>
      <c r="O325" s="47"/>
      <c r="P325" s="47"/>
      <c r="Q325" s="47"/>
      <c r="R325" s="47"/>
      <c r="S325" s="47"/>
      <c r="T325" s="47"/>
      <c r="U325" s="47"/>
      <c r="V325" s="47"/>
      <c r="W325" s="47"/>
      <c r="X325" s="47"/>
      <c r="Y325" s="47"/>
      <c r="Z325" s="47"/>
      <c r="AA325" s="47"/>
      <c r="AB325" s="47"/>
      <c r="AC325" s="47"/>
      <c r="AD325" s="47"/>
    </row>
    <row r="326" spans="11:30" x14ac:dyDescent="0.25">
      <c r="K326" s="47"/>
      <c r="L326" s="47"/>
      <c r="M326" s="47"/>
      <c r="N326" s="47"/>
      <c r="O326" s="47"/>
      <c r="P326" s="47"/>
      <c r="Q326" s="47"/>
      <c r="R326" s="47"/>
      <c r="S326" s="47"/>
      <c r="T326" s="47"/>
      <c r="U326" s="47"/>
      <c r="V326" s="47"/>
      <c r="W326" s="47"/>
      <c r="X326" s="47"/>
      <c r="Y326" s="47"/>
      <c r="Z326" s="47"/>
      <c r="AA326" s="47"/>
      <c r="AB326" s="47"/>
      <c r="AC326" s="47"/>
      <c r="AD326" s="47"/>
    </row>
    <row r="327" spans="11:30" x14ac:dyDescent="0.25">
      <c r="K327" s="47"/>
      <c r="L327" s="47"/>
      <c r="M327" s="47"/>
      <c r="N327" s="47"/>
      <c r="O327" s="47"/>
      <c r="P327" s="47"/>
      <c r="Q327" s="47"/>
      <c r="R327" s="47"/>
      <c r="S327" s="47"/>
      <c r="T327" s="47"/>
      <c r="U327" s="47"/>
      <c r="V327" s="47"/>
      <c r="W327" s="47"/>
      <c r="X327" s="47"/>
      <c r="Y327" s="47"/>
      <c r="Z327" s="47"/>
      <c r="AA327" s="47"/>
      <c r="AB327" s="47"/>
      <c r="AC327" s="48"/>
      <c r="AD327" s="47"/>
    </row>
    <row r="328" spans="11:30" x14ac:dyDescent="0.25">
      <c r="K328" s="47"/>
      <c r="L328" s="47"/>
      <c r="M328" s="47"/>
      <c r="N328" s="47"/>
      <c r="O328" s="47"/>
      <c r="P328" s="47"/>
      <c r="Q328" s="47"/>
      <c r="R328" s="47"/>
      <c r="S328" s="47"/>
      <c r="T328" s="47"/>
      <c r="U328" s="47"/>
      <c r="V328" s="47"/>
      <c r="W328" s="47"/>
      <c r="X328" s="47"/>
      <c r="Y328" s="47"/>
      <c r="Z328" s="47"/>
      <c r="AA328" s="47"/>
      <c r="AB328" s="47"/>
      <c r="AC328" s="48"/>
      <c r="AD328" s="47"/>
    </row>
    <row r="329" spans="11:30" x14ac:dyDescent="0.25">
      <c r="K329" s="47"/>
      <c r="L329" s="47"/>
      <c r="M329" s="47"/>
      <c r="N329" s="47"/>
      <c r="O329" s="47"/>
      <c r="P329" s="47"/>
      <c r="Q329" s="47"/>
      <c r="R329" s="47"/>
      <c r="S329" s="47"/>
      <c r="T329" s="47"/>
      <c r="U329" s="47"/>
      <c r="V329" s="47"/>
      <c r="W329" s="47"/>
      <c r="X329" s="47"/>
      <c r="Y329" s="47"/>
      <c r="Z329" s="47"/>
      <c r="AA329" s="47"/>
      <c r="AB329" s="47"/>
      <c r="AC329" s="47"/>
      <c r="AD329" s="47"/>
    </row>
    <row r="330" spans="11:30" x14ac:dyDescent="0.25">
      <c r="K330" s="47"/>
      <c r="L330" s="47"/>
      <c r="M330" s="47"/>
      <c r="N330" s="47"/>
      <c r="O330" s="47"/>
      <c r="P330" s="47"/>
      <c r="Q330" s="47"/>
      <c r="R330" s="47"/>
      <c r="S330" s="47"/>
      <c r="T330" s="47"/>
      <c r="U330" s="47"/>
      <c r="V330" s="47"/>
      <c r="W330" s="47"/>
      <c r="X330" s="47"/>
      <c r="Y330" s="47"/>
      <c r="Z330" s="47"/>
      <c r="AA330" s="47"/>
      <c r="AB330" s="47"/>
      <c r="AC330" s="47"/>
      <c r="AD330" s="47"/>
    </row>
    <row r="331" spans="11:30" x14ac:dyDescent="0.25">
      <c r="K331" s="47"/>
      <c r="L331" s="47"/>
      <c r="M331" s="47"/>
      <c r="N331" s="47"/>
      <c r="O331" s="47"/>
      <c r="P331" s="47"/>
      <c r="Q331" s="47"/>
      <c r="R331" s="47"/>
      <c r="S331" s="47"/>
      <c r="T331" s="47"/>
      <c r="U331" s="47"/>
      <c r="V331" s="47"/>
      <c r="W331" s="47"/>
      <c r="X331" s="47"/>
      <c r="Y331" s="47"/>
      <c r="Z331" s="47"/>
      <c r="AA331" s="47"/>
      <c r="AB331" s="47"/>
      <c r="AC331" s="47"/>
      <c r="AD331" s="47"/>
    </row>
    <row r="332" spans="11:30" x14ac:dyDescent="0.25">
      <c r="K332" s="47"/>
      <c r="L332" s="47"/>
      <c r="M332" s="47"/>
      <c r="N332" s="47"/>
      <c r="O332" s="47"/>
      <c r="P332" s="47"/>
      <c r="Q332" s="47"/>
      <c r="R332" s="47"/>
      <c r="S332" s="47"/>
      <c r="T332" s="47"/>
      <c r="U332" s="47"/>
      <c r="V332" s="47"/>
      <c r="W332" s="47"/>
      <c r="X332" s="47"/>
      <c r="Y332" s="47"/>
      <c r="Z332" s="47"/>
      <c r="AA332" s="47"/>
      <c r="AB332" s="47"/>
      <c r="AC332" s="47"/>
      <c r="AD332" s="47"/>
    </row>
    <row r="333" spans="11:30" x14ac:dyDescent="0.25">
      <c r="K333" s="47"/>
      <c r="L333" s="47"/>
      <c r="M333" s="47"/>
      <c r="N333" s="47"/>
      <c r="O333" s="47"/>
      <c r="P333" s="47"/>
      <c r="Q333" s="47"/>
      <c r="R333" s="47"/>
      <c r="S333" s="47"/>
      <c r="T333" s="47"/>
      <c r="U333" s="47"/>
      <c r="V333" s="47"/>
      <c r="W333" s="47"/>
      <c r="X333" s="47"/>
      <c r="Y333" s="47"/>
      <c r="Z333" s="47"/>
      <c r="AA333" s="47"/>
      <c r="AB333" s="47"/>
      <c r="AC333" s="47"/>
      <c r="AD333" s="47"/>
    </row>
    <row r="334" spans="11:30" x14ac:dyDescent="0.25">
      <c r="K334" s="47"/>
      <c r="L334" s="47"/>
      <c r="M334" s="47"/>
      <c r="N334" s="47"/>
      <c r="O334" s="47"/>
      <c r="P334" s="47"/>
      <c r="Q334" s="47"/>
      <c r="R334" s="47"/>
      <c r="S334" s="47"/>
      <c r="T334" s="47"/>
      <c r="U334" s="47"/>
      <c r="V334" s="47"/>
      <c r="W334" s="47"/>
      <c r="X334" s="47"/>
      <c r="Y334" s="47"/>
      <c r="Z334" s="47"/>
      <c r="AA334" s="47"/>
      <c r="AB334" s="47"/>
      <c r="AC334" s="47"/>
      <c r="AD334" s="47"/>
    </row>
    <row r="335" spans="11:30" x14ac:dyDescent="0.25">
      <c r="K335" s="47"/>
      <c r="L335" s="47"/>
      <c r="M335" s="47"/>
      <c r="N335" s="47"/>
      <c r="O335" s="47"/>
      <c r="P335" s="47"/>
      <c r="Q335" s="47"/>
      <c r="R335" s="47"/>
      <c r="S335" s="47"/>
      <c r="T335" s="47"/>
      <c r="U335" s="47"/>
      <c r="V335" s="47"/>
      <c r="W335" s="47"/>
      <c r="X335" s="47"/>
      <c r="Y335" s="47"/>
      <c r="Z335" s="47"/>
      <c r="AA335" s="47"/>
      <c r="AB335" s="47"/>
      <c r="AC335" s="47"/>
      <c r="AD335" s="47"/>
    </row>
    <row r="336" spans="11:30" x14ac:dyDescent="0.25">
      <c r="K336" s="47"/>
      <c r="L336" s="47"/>
      <c r="M336" s="47"/>
      <c r="N336" s="47"/>
      <c r="O336" s="47"/>
      <c r="P336" s="47"/>
      <c r="Q336" s="47"/>
      <c r="R336" s="47"/>
      <c r="S336" s="47"/>
      <c r="T336" s="47"/>
      <c r="U336" s="47"/>
      <c r="V336" s="47"/>
      <c r="W336" s="47"/>
      <c r="X336" s="47"/>
      <c r="Y336" s="47"/>
      <c r="Z336" s="47"/>
      <c r="AA336" s="47"/>
      <c r="AB336" s="47"/>
      <c r="AC336" s="47"/>
      <c r="AD336" s="47"/>
    </row>
    <row r="337" spans="11:30" x14ac:dyDescent="0.25">
      <c r="K337" s="47"/>
      <c r="L337" s="47"/>
      <c r="M337" s="47"/>
      <c r="N337" s="47"/>
      <c r="O337" s="47"/>
      <c r="P337" s="47"/>
      <c r="Q337" s="47"/>
      <c r="R337" s="47"/>
      <c r="S337" s="47"/>
      <c r="T337" s="47"/>
      <c r="U337" s="47"/>
      <c r="V337" s="47"/>
      <c r="W337" s="47"/>
      <c r="X337" s="47"/>
      <c r="Y337" s="47"/>
      <c r="Z337" s="47"/>
      <c r="AA337" s="47"/>
      <c r="AB337" s="47"/>
      <c r="AC337" s="47"/>
      <c r="AD337" s="47"/>
    </row>
    <row r="338" spans="11:30" x14ac:dyDescent="0.25">
      <c r="K338" s="47"/>
      <c r="L338" s="47"/>
      <c r="M338" s="47"/>
      <c r="N338" s="47"/>
      <c r="O338" s="47"/>
      <c r="P338" s="47"/>
      <c r="Q338" s="47"/>
      <c r="R338" s="47"/>
      <c r="S338" s="47"/>
      <c r="T338" s="47"/>
      <c r="U338" s="47"/>
      <c r="V338" s="47"/>
      <c r="W338" s="47"/>
      <c r="X338" s="47"/>
      <c r="Y338" s="47"/>
      <c r="Z338" s="47"/>
      <c r="AA338" s="47"/>
      <c r="AB338" s="47"/>
      <c r="AC338" s="48"/>
      <c r="AD338" s="47"/>
    </row>
    <row r="339" spans="11:30" x14ac:dyDescent="0.25">
      <c r="K339" s="47"/>
      <c r="L339" s="47"/>
      <c r="M339" s="47"/>
      <c r="N339" s="47"/>
      <c r="O339" s="47"/>
      <c r="P339" s="47"/>
      <c r="Q339" s="47"/>
      <c r="R339" s="47"/>
      <c r="S339" s="47"/>
      <c r="T339" s="47"/>
      <c r="U339" s="47"/>
      <c r="V339" s="47"/>
      <c r="W339" s="47"/>
      <c r="X339" s="47"/>
      <c r="Y339" s="47"/>
      <c r="Z339" s="47"/>
      <c r="AA339" s="47"/>
      <c r="AB339" s="47"/>
      <c r="AC339" s="48"/>
      <c r="AD339" s="47"/>
    </row>
    <row r="340" spans="11:30" x14ac:dyDescent="0.25">
      <c r="K340" s="47"/>
      <c r="L340" s="47"/>
      <c r="M340" s="47"/>
      <c r="N340" s="47"/>
      <c r="O340" s="47"/>
      <c r="P340" s="47"/>
      <c r="Q340" s="47"/>
      <c r="R340" s="47"/>
      <c r="S340" s="47"/>
      <c r="T340" s="47"/>
      <c r="U340" s="47"/>
      <c r="V340" s="47"/>
      <c r="W340" s="47"/>
      <c r="X340" s="47"/>
      <c r="Y340" s="47"/>
      <c r="Z340" s="47"/>
      <c r="AA340" s="47"/>
      <c r="AB340" s="47"/>
      <c r="AC340" s="48"/>
      <c r="AD340" s="47"/>
    </row>
    <row r="341" spans="11:30" x14ac:dyDescent="0.25">
      <c r="K341" s="47"/>
      <c r="L341" s="47"/>
      <c r="M341" s="47"/>
      <c r="N341" s="47"/>
      <c r="O341" s="47"/>
      <c r="P341" s="47"/>
      <c r="Q341" s="47"/>
      <c r="R341" s="47"/>
      <c r="S341" s="47"/>
      <c r="T341" s="47"/>
      <c r="U341" s="47"/>
      <c r="V341" s="47"/>
      <c r="W341" s="47"/>
      <c r="X341" s="47"/>
      <c r="Y341" s="47"/>
      <c r="Z341" s="47"/>
      <c r="AA341" s="47"/>
      <c r="AB341" s="47"/>
      <c r="AC341" s="47"/>
      <c r="AD341" s="47"/>
    </row>
    <row r="342" spans="11:30" x14ac:dyDescent="0.25">
      <c r="K342" s="47"/>
      <c r="L342" s="47"/>
      <c r="M342" s="47"/>
      <c r="N342" s="47"/>
      <c r="O342" s="47"/>
      <c r="P342" s="47"/>
      <c r="Q342" s="47"/>
      <c r="R342" s="47"/>
      <c r="S342" s="47"/>
      <c r="T342" s="47"/>
      <c r="U342" s="47"/>
      <c r="V342" s="47"/>
      <c r="W342" s="47"/>
      <c r="X342" s="47"/>
      <c r="Y342" s="47"/>
      <c r="Z342" s="47"/>
      <c r="AA342" s="47"/>
      <c r="AB342" s="47"/>
      <c r="AC342" s="47"/>
      <c r="AD342" s="47"/>
    </row>
    <row r="343" spans="11:30" x14ac:dyDescent="0.25">
      <c r="K343" s="47"/>
      <c r="L343" s="47"/>
      <c r="M343" s="47"/>
      <c r="N343" s="47"/>
      <c r="O343" s="47"/>
      <c r="P343" s="47"/>
      <c r="Q343" s="47"/>
      <c r="R343" s="47"/>
      <c r="S343" s="47"/>
      <c r="T343" s="47"/>
      <c r="U343" s="47"/>
      <c r="V343" s="47"/>
      <c r="W343" s="47"/>
      <c r="X343" s="47"/>
      <c r="Y343" s="47"/>
      <c r="Z343" s="47"/>
      <c r="AA343" s="47"/>
      <c r="AB343" s="47"/>
      <c r="AC343" s="47"/>
      <c r="AD343" s="47"/>
    </row>
    <row r="344" spans="11:30" x14ac:dyDescent="0.25">
      <c r="K344" s="47"/>
      <c r="L344" s="47"/>
      <c r="M344" s="47"/>
      <c r="N344" s="47"/>
      <c r="O344" s="47"/>
      <c r="P344" s="47"/>
      <c r="Q344" s="47"/>
      <c r="R344" s="47"/>
      <c r="S344" s="47"/>
      <c r="T344" s="47"/>
      <c r="U344" s="47"/>
      <c r="V344" s="47"/>
      <c r="W344" s="47"/>
      <c r="X344" s="47"/>
      <c r="Y344" s="47"/>
      <c r="Z344" s="47"/>
      <c r="AA344" s="47"/>
      <c r="AB344" s="47"/>
      <c r="AC344" s="47"/>
      <c r="AD344" s="47"/>
    </row>
    <row r="345" spans="11:30" x14ac:dyDescent="0.25">
      <c r="K345" s="47"/>
      <c r="L345" s="47"/>
      <c r="M345" s="47"/>
      <c r="N345" s="47"/>
      <c r="O345" s="47"/>
      <c r="P345" s="47"/>
      <c r="Q345" s="47"/>
      <c r="R345" s="47"/>
      <c r="S345" s="47"/>
      <c r="T345" s="47"/>
      <c r="U345" s="47"/>
      <c r="V345" s="47"/>
      <c r="W345" s="47"/>
      <c r="X345" s="47"/>
      <c r="Y345" s="47"/>
      <c r="Z345" s="47"/>
      <c r="AA345" s="47"/>
      <c r="AB345" s="47"/>
      <c r="AC345" s="48"/>
      <c r="AD345" s="47"/>
    </row>
    <row r="346" spans="11:30" x14ac:dyDescent="0.25">
      <c r="K346" s="47"/>
      <c r="L346" s="47"/>
      <c r="M346" s="47"/>
      <c r="N346" s="47"/>
      <c r="O346" s="47"/>
      <c r="P346" s="47"/>
      <c r="Q346" s="47"/>
      <c r="R346" s="47"/>
      <c r="S346" s="47"/>
      <c r="T346" s="47"/>
      <c r="U346" s="47"/>
      <c r="V346" s="47"/>
      <c r="W346" s="47"/>
      <c r="X346" s="47"/>
      <c r="Y346" s="47"/>
      <c r="Z346" s="47"/>
      <c r="AA346" s="47"/>
      <c r="AB346" s="47"/>
      <c r="AC346" s="47"/>
      <c r="AD346" s="47"/>
    </row>
    <row r="347" spans="11:30" x14ac:dyDescent="0.25">
      <c r="K347" s="47"/>
      <c r="L347" s="47"/>
      <c r="M347" s="47"/>
      <c r="N347" s="47"/>
      <c r="O347" s="47"/>
      <c r="P347" s="47"/>
      <c r="Q347" s="47"/>
      <c r="R347" s="47"/>
      <c r="S347" s="47"/>
      <c r="T347" s="47"/>
      <c r="U347" s="47"/>
      <c r="V347" s="47"/>
      <c r="W347" s="47"/>
      <c r="X347" s="47"/>
      <c r="Y347" s="47"/>
      <c r="Z347" s="47"/>
      <c r="AA347" s="47"/>
      <c r="AB347" s="47"/>
      <c r="AC347" s="48"/>
      <c r="AD347" s="47"/>
    </row>
    <row r="348" spans="11:30" x14ac:dyDescent="0.25">
      <c r="K348" s="47"/>
      <c r="L348" s="47"/>
      <c r="M348" s="47"/>
      <c r="N348" s="47"/>
      <c r="O348" s="47"/>
      <c r="P348" s="47"/>
      <c r="Q348" s="47"/>
      <c r="R348" s="47"/>
      <c r="S348" s="47"/>
      <c r="T348" s="47"/>
      <c r="U348" s="47"/>
      <c r="V348" s="47"/>
      <c r="W348" s="47"/>
      <c r="X348" s="47"/>
      <c r="Y348" s="47"/>
      <c r="Z348" s="47"/>
      <c r="AA348" s="47"/>
      <c r="AB348" s="47"/>
      <c r="AC348" s="47"/>
      <c r="AD348" s="47"/>
    </row>
    <row r="349" spans="11:30" x14ac:dyDescent="0.25">
      <c r="K349" s="47"/>
      <c r="L349" s="47"/>
      <c r="M349" s="47"/>
      <c r="N349" s="47"/>
      <c r="O349" s="47"/>
      <c r="P349" s="47"/>
      <c r="Q349" s="47"/>
      <c r="R349" s="47"/>
      <c r="S349" s="47"/>
      <c r="T349" s="47"/>
      <c r="U349" s="47"/>
      <c r="V349" s="47"/>
      <c r="W349" s="47"/>
      <c r="X349" s="47"/>
      <c r="Y349" s="47"/>
      <c r="Z349" s="47"/>
      <c r="AA349" s="47"/>
      <c r="AB349" s="47"/>
      <c r="AC349" s="47"/>
      <c r="AD349" s="47"/>
    </row>
    <row r="350" spans="11:30" x14ac:dyDescent="0.25">
      <c r="K350" s="47"/>
      <c r="L350" s="47"/>
      <c r="M350" s="47"/>
      <c r="N350" s="47"/>
      <c r="O350" s="47"/>
      <c r="P350" s="47"/>
      <c r="Q350" s="47"/>
      <c r="R350" s="47"/>
      <c r="S350" s="47"/>
      <c r="T350" s="47"/>
      <c r="U350" s="47"/>
      <c r="V350" s="47"/>
      <c r="W350" s="47"/>
      <c r="X350" s="47"/>
      <c r="Y350" s="47"/>
      <c r="Z350" s="47"/>
      <c r="AA350" s="47"/>
      <c r="AB350" s="47"/>
      <c r="AC350" s="47"/>
      <c r="AD350" s="47"/>
    </row>
    <row r="351" spans="11:30" x14ac:dyDescent="0.25">
      <c r="K351" s="47"/>
      <c r="L351" s="47"/>
      <c r="M351" s="47"/>
      <c r="N351" s="47"/>
      <c r="O351" s="47"/>
      <c r="P351" s="47"/>
      <c r="Q351" s="47"/>
      <c r="R351" s="47"/>
      <c r="S351" s="47"/>
      <c r="T351" s="47"/>
      <c r="U351" s="47"/>
      <c r="V351" s="47"/>
      <c r="W351" s="47"/>
      <c r="X351" s="47"/>
      <c r="Y351" s="47"/>
      <c r="Z351" s="47"/>
      <c r="AA351" s="47"/>
      <c r="AB351" s="47"/>
      <c r="AC351" s="48"/>
      <c r="AD351" s="47"/>
    </row>
    <row r="352" spans="11:30" x14ac:dyDescent="0.25">
      <c r="K352" s="47"/>
      <c r="L352" s="47"/>
      <c r="M352" s="47"/>
      <c r="N352" s="47"/>
      <c r="O352" s="47"/>
      <c r="P352" s="47"/>
      <c r="Q352" s="47"/>
      <c r="R352" s="47"/>
      <c r="S352" s="47"/>
      <c r="T352" s="47"/>
      <c r="U352" s="47"/>
      <c r="V352" s="47"/>
      <c r="W352" s="47"/>
      <c r="X352" s="47"/>
      <c r="Y352" s="47"/>
      <c r="Z352" s="47"/>
      <c r="AA352" s="47"/>
      <c r="AB352" s="47"/>
      <c r="AC352" s="48"/>
      <c r="AD352" s="47"/>
    </row>
    <row r="353" spans="11:30" x14ac:dyDescent="0.25">
      <c r="K353" s="47"/>
      <c r="L353" s="47"/>
      <c r="M353" s="47"/>
      <c r="N353" s="47"/>
      <c r="O353" s="47"/>
      <c r="P353" s="47"/>
      <c r="Q353" s="47"/>
      <c r="R353" s="47"/>
      <c r="S353" s="47"/>
      <c r="T353" s="47"/>
      <c r="U353" s="47"/>
      <c r="V353" s="47"/>
      <c r="W353" s="47"/>
      <c r="X353" s="47"/>
      <c r="Y353" s="47"/>
      <c r="Z353" s="47"/>
      <c r="AA353" s="47"/>
      <c r="AB353" s="47"/>
      <c r="AC353" s="47"/>
      <c r="AD353" s="47"/>
    </row>
    <row r="354" spans="11:30" x14ac:dyDescent="0.25">
      <c r="K354" s="47"/>
      <c r="L354" s="47"/>
      <c r="M354" s="47"/>
      <c r="N354" s="47"/>
      <c r="O354" s="47"/>
      <c r="P354" s="47"/>
      <c r="Q354" s="47"/>
      <c r="R354" s="47"/>
      <c r="S354" s="47"/>
      <c r="T354" s="47"/>
      <c r="U354" s="47"/>
      <c r="V354" s="47"/>
      <c r="W354" s="47"/>
      <c r="X354" s="47"/>
      <c r="Y354" s="47"/>
      <c r="Z354" s="47"/>
      <c r="AA354" s="47"/>
      <c r="AB354" s="47"/>
      <c r="AC354" s="47"/>
      <c r="AD354" s="47"/>
    </row>
    <row r="355" spans="11:30" x14ac:dyDescent="0.25">
      <c r="K355" s="47"/>
      <c r="L355" s="47"/>
      <c r="M355" s="47"/>
      <c r="N355" s="47"/>
      <c r="O355" s="47"/>
      <c r="P355" s="47"/>
      <c r="Q355" s="47"/>
      <c r="R355" s="47"/>
      <c r="S355" s="47"/>
      <c r="T355" s="47"/>
      <c r="U355" s="47"/>
      <c r="V355" s="47"/>
      <c r="W355" s="47"/>
      <c r="X355" s="47"/>
      <c r="Y355" s="47"/>
      <c r="Z355" s="47"/>
      <c r="AA355" s="47"/>
      <c r="AB355" s="47"/>
      <c r="AC355" s="47"/>
      <c r="AD355" s="47"/>
    </row>
    <row r="356" spans="11:30" x14ac:dyDescent="0.25">
      <c r="K356" s="47"/>
      <c r="L356" s="47"/>
      <c r="M356" s="47"/>
      <c r="N356" s="47"/>
      <c r="O356" s="47"/>
      <c r="P356" s="47"/>
      <c r="Q356" s="47"/>
      <c r="R356" s="47"/>
      <c r="S356" s="47"/>
      <c r="T356" s="47"/>
      <c r="U356" s="47"/>
      <c r="V356" s="47"/>
      <c r="W356" s="47"/>
      <c r="X356" s="47"/>
      <c r="Y356" s="47"/>
      <c r="Z356" s="47"/>
      <c r="AA356" s="47"/>
      <c r="AB356" s="47"/>
      <c r="AC356" s="47"/>
      <c r="AD356" s="47"/>
    </row>
    <row r="357" spans="11:30" x14ac:dyDescent="0.25">
      <c r="K357" s="47"/>
      <c r="L357" s="47"/>
      <c r="M357" s="47"/>
      <c r="N357" s="47"/>
      <c r="O357" s="47"/>
      <c r="P357" s="47"/>
      <c r="Q357" s="47"/>
      <c r="R357" s="47"/>
      <c r="S357" s="47"/>
      <c r="T357" s="47"/>
      <c r="U357" s="47"/>
      <c r="V357" s="47"/>
      <c r="W357" s="47"/>
      <c r="X357" s="47"/>
      <c r="Y357" s="47"/>
      <c r="Z357" s="47"/>
      <c r="AA357" s="47"/>
      <c r="AB357" s="47"/>
      <c r="AC357" s="48"/>
      <c r="AD357" s="47"/>
    </row>
    <row r="358" spans="11:30" x14ac:dyDescent="0.25">
      <c r="K358" s="47"/>
      <c r="L358" s="47"/>
      <c r="M358" s="47"/>
      <c r="N358" s="47"/>
      <c r="O358" s="47"/>
      <c r="P358" s="47"/>
      <c r="Q358" s="47"/>
      <c r="R358" s="47"/>
      <c r="S358" s="47"/>
      <c r="T358" s="47"/>
      <c r="U358" s="47"/>
      <c r="V358" s="47"/>
      <c r="W358" s="47"/>
      <c r="X358" s="47"/>
      <c r="Y358" s="47"/>
      <c r="Z358" s="47"/>
      <c r="AA358" s="47"/>
      <c r="AB358" s="47"/>
      <c r="AC358" s="48"/>
      <c r="AD358" s="47"/>
    </row>
    <row r="359" spans="11:30" x14ac:dyDescent="0.25">
      <c r="K359" s="47"/>
      <c r="L359" s="47"/>
      <c r="M359" s="47"/>
      <c r="N359" s="47"/>
      <c r="O359" s="47"/>
      <c r="P359" s="47"/>
      <c r="Q359" s="47"/>
      <c r="R359" s="47"/>
      <c r="S359" s="47"/>
      <c r="T359" s="47"/>
      <c r="U359" s="47"/>
      <c r="V359" s="47"/>
      <c r="W359" s="47"/>
      <c r="X359" s="47"/>
      <c r="Y359" s="47"/>
      <c r="Z359" s="47"/>
      <c r="AA359" s="47"/>
      <c r="AB359" s="47"/>
      <c r="AC359" s="47"/>
      <c r="AD359" s="47"/>
    </row>
    <row r="360" spans="11:30" x14ac:dyDescent="0.25">
      <c r="K360" s="47"/>
      <c r="L360" s="47"/>
      <c r="M360" s="47"/>
      <c r="N360" s="47"/>
      <c r="O360" s="47"/>
      <c r="P360" s="47"/>
      <c r="Q360" s="47"/>
      <c r="R360" s="47"/>
      <c r="S360" s="47"/>
      <c r="T360" s="47"/>
      <c r="U360" s="47"/>
      <c r="V360" s="47"/>
      <c r="W360" s="47"/>
      <c r="X360" s="47"/>
      <c r="Y360" s="47"/>
      <c r="Z360" s="47"/>
      <c r="AA360" s="47"/>
      <c r="AB360" s="47"/>
      <c r="AC360" s="47"/>
      <c r="AD360" s="47"/>
    </row>
    <row r="361" spans="11:30" x14ac:dyDescent="0.25">
      <c r="K361" s="47"/>
      <c r="L361" s="47"/>
      <c r="M361" s="47"/>
      <c r="N361" s="47"/>
      <c r="O361" s="47"/>
      <c r="P361" s="47"/>
      <c r="Q361" s="47"/>
      <c r="R361" s="47"/>
      <c r="S361" s="47"/>
      <c r="T361" s="47"/>
      <c r="U361" s="47"/>
      <c r="V361" s="47"/>
      <c r="W361" s="47"/>
      <c r="X361" s="47"/>
      <c r="Y361" s="47"/>
      <c r="Z361" s="47"/>
      <c r="AA361" s="47"/>
      <c r="AB361" s="47"/>
      <c r="AC361" s="47"/>
      <c r="AD361" s="47"/>
    </row>
    <row r="362" spans="11:30" x14ac:dyDescent="0.25">
      <c r="K362" s="47"/>
      <c r="L362" s="47"/>
      <c r="M362" s="47"/>
      <c r="N362" s="47"/>
      <c r="O362" s="47"/>
      <c r="P362" s="47"/>
      <c r="Q362" s="47"/>
      <c r="R362" s="47"/>
      <c r="S362" s="47"/>
      <c r="T362" s="47"/>
      <c r="U362" s="47"/>
      <c r="V362" s="47"/>
      <c r="W362" s="47"/>
      <c r="X362" s="47"/>
      <c r="Y362" s="47"/>
      <c r="Z362" s="47"/>
      <c r="AA362" s="47"/>
      <c r="AB362" s="47"/>
      <c r="AC362" s="48"/>
      <c r="AD362" s="47"/>
    </row>
    <row r="363" spans="11:30" x14ac:dyDescent="0.25">
      <c r="K363" s="47"/>
      <c r="L363" s="47"/>
      <c r="M363" s="47"/>
      <c r="N363" s="47"/>
      <c r="O363" s="47"/>
      <c r="P363" s="47"/>
      <c r="Q363" s="47"/>
      <c r="R363" s="47"/>
      <c r="S363" s="47"/>
      <c r="T363" s="47"/>
      <c r="U363" s="47"/>
      <c r="V363" s="47"/>
      <c r="W363" s="47"/>
      <c r="X363" s="47"/>
      <c r="Y363" s="47"/>
      <c r="Z363" s="47"/>
      <c r="AA363" s="47"/>
      <c r="AB363" s="47"/>
      <c r="AC363" s="48"/>
      <c r="AD363" s="47"/>
    </row>
    <row r="364" spans="11:30" x14ac:dyDescent="0.25">
      <c r="K364" s="47"/>
      <c r="L364" s="47"/>
      <c r="M364" s="47"/>
      <c r="N364" s="47"/>
      <c r="O364" s="47"/>
      <c r="P364" s="47"/>
      <c r="Q364" s="47"/>
      <c r="R364" s="47"/>
      <c r="S364" s="47"/>
      <c r="T364" s="47"/>
      <c r="U364" s="47"/>
      <c r="V364" s="47"/>
      <c r="W364" s="47"/>
      <c r="X364" s="47"/>
      <c r="Y364" s="47"/>
      <c r="Z364" s="47"/>
      <c r="AA364" s="47"/>
      <c r="AB364" s="47"/>
      <c r="AC364" s="48"/>
      <c r="AD364" s="47"/>
    </row>
    <row r="365" spans="11:30" x14ac:dyDescent="0.25">
      <c r="K365" s="47"/>
      <c r="L365" s="47"/>
      <c r="M365" s="47"/>
      <c r="N365" s="47"/>
      <c r="O365" s="47"/>
      <c r="P365" s="47"/>
      <c r="Q365" s="47"/>
      <c r="R365" s="47"/>
      <c r="S365" s="47"/>
      <c r="T365" s="47"/>
      <c r="U365" s="47"/>
      <c r="V365" s="47"/>
      <c r="W365" s="47"/>
      <c r="X365" s="47"/>
      <c r="Y365" s="47"/>
      <c r="Z365" s="47"/>
      <c r="AA365" s="47"/>
      <c r="AB365" s="47"/>
      <c r="AC365" s="48"/>
      <c r="AD365" s="47"/>
    </row>
    <row r="366" spans="11:30" x14ac:dyDescent="0.25">
      <c r="K366" s="47"/>
      <c r="L366" s="47"/>
      <c r="M366" s="47"/>
      <c r="N366" s="47"/>
      <c r="O366" s="47"/>
      <c r="P366" s="47"/>
      <c r="Q366" s="47"/>
      <c r="R366" s="47"/>
      <c r="S366" s="47"/>
      <c r="T366" s="47"/>
      <c r="U366" s="47"/>
      <c r="V366" s="47"/>
      <c r="W366" s="47"/>
      <c r="X366" s="47"/>
      <c r="Y366" s="47"/>
      <c r="Z366" s="47"/>
      <c r="AA366" s="47"/>
      <c r="AB366" s="47"/>
      <c r="AC366" s="48"/>
      <c r="AD366" s="47"/>
    </row>
    <row r="367" spans="11:30" x14ac:dyDescent="0.25">
      <c r="K367" s="47"/>
      <c r="L367" s="47"/>
      <c r="M367" s="47"/>
      <c r="N367" s="47"/>
      <c r="O367" s="47"/>
      <c r="P367" s="47"/>
      <c r="Q367" s="47"/>
      <c r="R367" s="47"/>
      <c r="S367" s="47"/>
      <c r="T367" s="47"/>
      <c r="U367" s="47"/>
      <c r="V367" s="47"/>
      <c r="W367" s="47"/>
      <c r="X367" s="47"/>
      <c r="Y367" s="47"/>
      <c r="Z367" s="47"/>
      <c r="AA367" s="47"/>
      <c r="AB367" s="47"/>
      <c r="AC367" s="47"/>
      <c r="AD367" s="47"/>
    </row>
    <row r="368" spans="11:30" x14ac:dyDescent="0.25">
      <c r="K368" s="47"/>
      <c r="L368" s="47"/>
      <c r="M368" s="47"/>
      <c r="N368" s="47"/>
      <c r="O368" s="47"/>
      <c r="P368" s="47"/>
      <c r="Q368" s="47"/>
      <c r="R368" s="47"/>
      <c r="S368" s="47"/>
      <c r="T368" s="47"/>
      <c r="U368" s="47"/>
      <c r="V368" s="47"/>
      <c r="W368" s="47"/>
      <c r="X368" s="47"/>
      <c r="Y368" s="47"/>
      <c r="Z368" s="47"/>
      <c r="AA368" s="47"/>
      <c r="AB368" s="47"/>
      <c r="AC368" s="48"/>
      <c r="AD368" s="47"/>
    </row>
    <row r="369" spans="11:30" x14ac:dyDescent="0.25">
      <c r="K369" s="47"/>
      <c r="L369" s="47"/>
      <c r="M369" s="47"/>
      <c r="N369" s="47"/>
      <c r="O369" s="47"/>
      <c r="P369" s="47"/>
      <c r="Q369" s="47"/>
      <c r="R369" s="47"/>
      <c r="S369" s="47"/>
      <c r="T369" s="47"/>
      <c r="U369" s="47"/>
      <c r="V369" s="47"/>
      <c r="W369" s="47"/>
      <c r="X369" s="47"/>
      <c r="Y369" s="47"/>
      <c r="Z369" s="47"/>
      <c r="AA369" s="47"/>
      <c r="AB369" s="47"/>
      <c r="AC369" s="47"/>
      <c r="AD369" s="47"/>
    </row>
    <row r="370" spans="11:30" x14ac:dyDescent="0.25">
      <c r="K370" s="47"/>
      <c r="L370" s="47"/>
      <c r="M370" s="47"/>
      <c r="N370" s="47"/>
      <c r="O370" s="47"/>
      <c r="P370" s="47"/>
      <c r="Q370" s="47"/>
      <c r="R370" s="47"/>
      <c r="S370" s="47"/>
      <c r="T370" s="47"/>
      <c r="U370" s="47"/>
      <c r="V370" s="47"/>
      <c r="W370" s="47"/>
      <c r="X370" s="47"/>
      <c r="Y370" s="47"/>
      <c r="Z370" s="47"/>
      <c r="AA370" s="47"/>
      <c r="AB370" s="47"/>
      <c r="AC370" s="47"/>
      <c r="AD370" s="47"/>
    </row>
    <row r="371" spans="11:30" x14ac:dyDescent="0.25">
      <c r="K371" s="47"/>
      <c r="L371" s="47"/>
      <c r="M371" s="47"/>
      <c r="N371" s="47"/>
      <c r="O371" s="47"/>
      <c r="P371" s="47"/>
      <c r="Q371" s="47"/>
      <c r="R371" s="47"/>
      <c r="S371" s="47"/>
      <c r="T371" s="47"/>
      <c r="U371" s="47"/>
      <c r="V371" s="47"/>
      <c r="W371" s="47"/>
      <c r="X371" s="47"/>
      <c r="Y371" s="47"/>
      <c r="Z371" s="47"/>
      <c r="AA371" s="47"/>
      <c r="AB371" s="47"/>
      <c r="AC371" s="47"/>
      <c r="AD371" s="47"/>
    </row>
    <row r="372" spans="11:30" x14ac:dyDescent="0.25">
      <c r="K372" s="47"/>
      <c r="L372" s="47"/>
      <c r="M372" s="47"/>
      <c r="N372" s="47"/>
      <c r="O372" s="47"/>
      <c r="P372" s="47"/>
      <c r="Q372" s="47"/>
      <c r="R372" s="47"/>
      <c r="S372" s="47"/>
      <c r="T372" s="47"/>
      <c r="U372" s="47"/>
      <c r="V372" s="47"/>
      <c r="W372" s="47"/>
      <c r="X372" s="47"/>
      <c r="Y372" s="47"/>
      <c r="Z372" s="47"/>
      <c r="AA372" s="47"/>
      <c r="AB372" s="47"/>
      <c r="AC372" s="47"/>
      <c r="AD372" s="47"/>
    </row>
    <row r="373" spans="11:30" x14ac:dyDescent="0.25">
      <c r="K373" s="47"/>
      <c r="L373" s="47"/>
      <c r="M373" s="47"/>
      <c r="N373" s="47"/>
      <c r="O373" s="47"/>
      <c r="P373" s="47"/>
      <c r="Q373" s="47"/>
      <c r="R373" s="47"/>
      <c r="S373" s="47"/>
      <c r="T373" s="47"/>
      <c r="U373" s="47"/>
      <c r="V373" s="47"/>
      <c r="W373" s="47"/>
      <c r="X373" s="47"/>
      <c r="Y373" s="47"/>
      <c r="Z373" s="47"/>
      <c r="AA373" s="47"/>
      <c r="AB373" s="47"/>
      <c r="AC373" s="47"/>
      <c r="AD373" s="47"/>
    </row>
    <row r="374" spans="11:30" x14ac:dyDescent="0.25">
      <c r="K374" s="47"/>
      <c r="L374" s="47"/>
      <c r="M374" s="47"/>
      <c r="N374" s="47"/>
      <c r="O374" s="47"/>
      <c r="P374" s="47"/>
      <c r="Q374" s="47"/>
      <c r="R374" s="47"/>
      <c r="S374" s="47"/>
      <c r="T374" s="47"/>
      <c r="U374" s="47"/>
      <c r="V374" s="47"/>
      <c r="W374" s="47"/>
      <c r="X374" s="47"/>
      <c r="Y374" s="47"/>
      <c r="Z374" s="47"/>
      <c r="AA374" s="47"/>
      <c r="AB374" s="47"/>
      <c r="AC374" s="48"/>
      <c r="AD374" s="47"/>
    </row>
    <row r="375" spans="11:30" x14ac:dyDescent="0.25">
      <c r="K375" s="47"/>
      <c r="L375" s="47"/>
      <c r="M375" s="47"/>
      <c r="N375" s="47"/>
      <c r="O375" s="47"/>
      <c r="P375" s="47"/>
      <c r="Q375" s="47"/>
      <c r="R375" s="47"/>
      <c r="S375" s="47"/>
      <c r="T375" s="47"/>
      <c r="U375" s="47"/>
      <c r="V375" s="47"/>
      <c r="W375" s="47"/>
      <c r="X375" s="47"/>
      <c r="Y375" s="47"/>
      <c r="Z375" s="47"/>
      <c r="AA375" s="47"/>
      <c r="AB375" s="47"/>
      <c r="AC375" s="48"/>
      <c r="AD375" s="47"/>
    </row>
    <row r="376" spans="11:30" x14ac:dyDescent="0.25">
      <c r="K376" s="47"/>
      <c r="L376" s="47"/>
      <c r="M376" s="47"/>
      <c r="N376" s="47"/>
      <c r="O376" s="47"/>
      <c r="P376" s="47"/>
      <c r="Q376" s="47"/>
      <c r="R376" s="47"/>
      <c r="S376" s="47"/>
      <c r="T376" s="47"/>
      <c r="U376" s="47"/>
      <c r="V376" s="47"/>
      <c r="W376" s="47"/>
      <c r="X376" s="47"/>
      <c r="Y376" s="47"/>
      <c r="Z376" s="47"/>
      <c r="AA376" s="47"/>
      <c r="AB376" s="47"/>
      <c r="AC376" s="47"/>
      <c r="AD376" s="47"/>
    </row>
    <row r="377" spans="11:30" x14ac:dyDescent="0.25">
      <c r="K377" s="47"/>
      <c r="L377" s="47"/>
      <c r="M377" s="47"/>
      <c r="N377" s="47"/>
      <c r="O377" s="47"/>
      <c r="P377" s="47"/>
      <c r="Q377" s="47"/>
      <c r="R377" s="47"/>
      <c r="S377" s="47"/>
      <c r="T377" s="47"/>
      <c r="U377" s="47"/>
      <c r="V377" s="47"/>
      <c r="W377" s="47"/>
      <c r="X377" s="47"/>
      <c r="Y377" s="47"/>
      <c r="Z377" s="47"/>
      <c r="AA377" s="47"/>
      <c r="AB377" s="47"/>
      <c r="AC377" s="48"/>
      <c r="AD377" s="47"/>
    </row>
    <row r="378" spans="11:30" x14ac:dyDescent="0.25">
      <c r="K378" s="47"/>
      <c r="L378" s="47"/>
      <c r="M378" s="47"/>
      <c r="N378" s="47"/>
      <c r="O378" s="47"/>
      <c r="P378" s="47"/>
      <c r="Q378" s="47"/>
      <c r="R378" s="47"/>
      <c r="S378" s="47"/>
      <c r="T378" s="47"/>
      <c r="U378" s="47"/>
      <c r="V378" s="47"/>
      <c r="W378" s="47"/>
      <c r="X378" s="47"/>
      <c r="Y378" s="47"/>
      <c r="Z378" s="47"/>
      <c r="AA378" s="47"/>
      <c r="AB378" s="47"/>
      <c r="AC378" s="47"/>
      <c r="AD378" s="47"/>
    </row>
    <row r="379" spans="11:30" x14ac:dyDescent="0.25">
      <c r="K379" s="47"/>
      <c r="L379" s="47"/>
      <c r="M379" s="47"/>
      <c r="N379" s="47"/>
      <c r="O379" s="47"/>
      <c r="P379" s="47"/>
      <c r="Q379" s="47"/>
      <c r="R379" s="47"/>
      <c r="S379" s="47"/>
      <c r="T379" s="47"/>
      <c r="U379" s="47"/>
      <c r="V379" s="47"/>
      <c r="W379" s="47"/>
      <c r="X379" s="47"/>
      <c r="Y379" s="47"/>
      <c r="Z379" s="47"/>
      <c r="AA379" s="47"/>
      <c r="AB379" s="47"/>
      <c r="AC379" s="47"/>
      <c r="AD379" s="47"/>
    </row>
    <row r="380" spans="11:30" x14ac:dyDescent="0.25">
      <c r="K380" s="47"/>
      <c r="L380" s="47"/>
      <c r="M380" s="47"/>
      <c r="N380" s="47"/>
      <c r="O380" s="47"/>
      <c r="P380" s="47"/>
      <c r="Q380" s="47"/>
      <c r="R380" s="47"/>
      <c r="S380" s="47"/>
      <c r="T380" s="47"/>
      <c r="U380" s="47"/>
      <c r="V380" s="47"/>
      <c r="W380" s="47"/>
      <c r="X380" s="47"/>
      <c r="Y380" s="47"/>
      <c r="Z380" s="47"/>
      <c r="AA380" s="47"/>
      <c r="AB380" s="47"/>
      <c r="AC380" s="47"/>
      <c r="AD380" s="47"/>
    </row>
    <row r="381" spans="11:30" x14ac:dyDescent="0.25">
      <c r="K381" s="47"/>
      <c r="L381" s="47"/>
      <c r="M381" s="47"/>
      <c r="N381" s="47"/>
      <c r="O381" s="47"/>
      <c r="P381" s="47"/>
      <c r="Q381" s="47"/>
      <c r="R381" s="47"/>
      <c r="S381" s="47"/>
      <c r="T381" s="47"/>
      <c r="U381" s="47"/>
      <c r="V381" s="47"/>
      <c r="W381" s="47"/>
      <c r="X381" s="47"/>
      <c r="Y381" s="47"/>
      <c r="Z381" s="47"/>
      <c r="AA381" s="47"/>
      <c r="AB381" s="47"/>
      <c r="AC381" s="47"/>
      <c r="AD381" s="47"/>
    </row>
    <row r="382" spans="11:30" x14ac:dyDescent="0.25">
      <c r="K382" s="47"/>
      <c r="L382" s="47"/>
      <c r="M382" s="47"/>
      <c r="N382" s="47"/>
      <c r="O382" s="47"/>
      <c r="P382" s="47"/>
      <c r="Q382" s="47"/>
      <c r="R382" s="47"/>
      <c r="S382" s="47"/>
      <c r="T382" s="47"/>
      <c r="U382" s="47"/>
      <c r="V382" s="47"/>
      <c r="W382" s="47"/>
      <c r="X382" s="47"/>
      <c r="Y382" s="47"/>
      <c r="Z382" s="47"/>
      <c r="AA382" s="47"/>
      <c r="AB382" s="47"/>
      <c r="AC382" s="47"/>
      <c r="AD382" s="47"/>
    </row>
    <row r="383" spans="11:30" x14ac:dyDescent="0.25">
      <c r="K383" s="47"/>
      <c r="L383" s="47"/>
      <c r="M383" s="47"/>
      <c r="N383" s="47"/>
      <c r="O383" s="47"/>
      <c r="P383" s="47"/>
      <c r="Q383" s="47"/>
      <c r="R383" s="47"/>
      <c r="S383" s="47"/>
      <c r="T383" s="47"/>
      <c r="U383" s="47"/>
      <c r="V383" s="47"/>
      <c r="W383" s="47"/>
      <c r="X383" s="47"/>
      <c r="Y383" s="47"/>
      <c r="Z383" s="47"/>
      <c r="AA383" s="47"/>
      <c r="AB383" s="47"/>
      <c r="AC383" s="47"/>
      <c r="AD383" s="47"/>
    </row>
    <row r="384" spans="11:30" x14ac:dyDescent="0.25">
      <c r="K384" s="47"/>
      <c r="L384" s="47"/>
      <c r="M384" s="47"/>
      <c r="N384" s="47"/>
      <c r="O384" s="47"/>
      <c r="P384" s="47"/>
      <c r="Q384" s="47"/>
      <c r="R384" s="47"/>
      <c r="S384" s="47"/>
      <c r="T384" s="47"/>
      <c r="U384" s="47"/>
      <c r="V384" s="47"/>
      <c r="W384" s="47"/>
      <c r="X384" s="47"/>
      <c r="Y384" s="47"/>
      <c r="Z384" s="47"/>
      <c r="AA384" s="47"/>
      <c r="AB384" s="47"/>
      <c r="AC384" s="47"/>
      <c r="AD384" s="47"/>
    </row>
    <row r="385" spans="11:30" x14ac:dyDescent="0.25">
      <c r="K385" s="47"/>
      <c r="L385" s="47"/>
      <c r="M385" s="47"/>
      <c r="N385" s="47"/>
      <c r="O385" s="47"/>
      <c r="P385" s="47"/>
      <c r="Q385" s="47"/>
      <c r="R385" s="47"/>
      <c r="S385" s="47"/>
      <c r="T385" s="47"/>
      <c r="U385" s="47"/>
      <c r="V385" s="47"/>
      <c r="W385" s="47"/>
      <c r="X385" s="47"/>
      <c r="Y385" s="47"/>
      <c r="Z385" s="47"/>
      <c r="AA385" s="47"/>
      <c r="AB385" s="47"/>
      <c r="AC385" s="47"/>
      <c r="AD385" s="47"/>
    </row>
    <row r="386" spans="11:30" x14ac:dyDescent="0.25">
      <c r="K386" s="47"/>
      <c r="L386" s="47"/>
      <c r="M386" s="47"/>
      <c r="N386" s="47"/>
      <c r="O386" s="47"/>
      <c r="P386" s="47"/>
      <c r="Q386" s="47"/>
      <c r="R386" s="47"/>
      <c r="S386" s="47"/>
      <c r="T386" s="47"/>
      <c r="U386" s="47"/>
      <c r="V386" s="47"/>
      <c r="W386" s="47"/>
      <c r="X386" s="47"/>
      <c r="Y386" s="47"/>
      <c r="Z386" s="47"/>
      <c r="AA386" s="47"/>
      <c r="AB386" s="47"/>
      <c r="AC386" s="47"/>
      <c r="AD386" s="47"/>
    </row>
    <row r="387" spans="11:30" x14ac:dyDescent="0.25">
      <c r="K387" s="47"/>
      <c r="L387" s="47"/>
      <c r="M387" s="47"/>
      <c r="N387" s="47"/>
      <c r="O387" s="47"/>
      <c r="P387" s="47"/>
      <c r="Q387" s="47"/>
      <c r="R387" s="47"/>
      <c r="S387" s="47"/>
      <c r="T387" s="47"/>
      <c r="U387" s="47"/>
      <c r="V387" s="47"/>
      <c r="W387" s="47"/>
      <c r="X387" s="47"/>
      <c r="Y387" s="47"/>
      <c r="Z387" s="47"/>
      <c r="AA387" s="47"/>
      <c r="AB387" s="47"/>
      <c r="AC387" s="47"/>
      <c r="AD387" s="47"/>
    </row>
    <row r="388" spans="11:30" x14ac:dyDescent="0.25">
      <c r="K388" s="47"/>
      <c r="L388" s="47"/>
      <c r="M388" s="47"/>
      <c r="N388" s="47"/>
      <c r="O388" s="47"/>
      <c r="P388" s="47"/>
      <c r="Q388" s="47"/>
      <c r="R388" s="47"/>
      <c r="S388" s="47"/>
      <c r="T388" s="47"/>
      <c r="U388" s="47"/>
      <c r="V388" s="47"/>
      <c r="W388" s="47"/>
      <c r="X388" s="47"/>
      <c r="Y388" s="47"/>
      <c r="Z388" s="47"/>
      <c r="AA388" s="47"/>
      <c r="AB388" s="47"/>
      <c r="AC388" s="47"/>
      <c r="AD388" s="47"/>
    </row>
    <row r="389" spans="11:30" x14ac:dyDescent="0.25">
      <c r="K389" s="47"/>
      <c r="L389" s="47"/>
      <c r="M389" s="47"/>
      <c r="N389" s="47"/>
      <c r="O389" s="47"/>
      <c r="P389" s="47"/>
      <c r="Q389" s="47"/>
      <c r="R389" s="47"/>
      <c r="S389" s="47"/>
      <c r="T389" s="47"/>
      <c r="U389" s="47"/>
      <c r="V389" s="47"/>
      <c r="W389" s="47"/>
      <c r="X389" s="47"/>
      <c r="Y389" s="47"/>
      <c r="Z389" s="47"/>
      <c r="AA389" s="47"/>
      <c r="AB389" s="47"/>
      <c r="AC389" s="48"/>
      <c r="AD389" s="47"/>
    </row>
    <row r="390" spans="11:30" x14ac:dyDescent="0.25">
      <c r="K390" s="47"/>
      <c r="L390" s="47"/>
      <c r="M390" s="47"/>
      <c r="N390" s="47"/>
      <c r="O390" s="47"/>
      <c r="P390" s="47"/>
      <c r="Q390" s="47"/>
      <c r="R390" s="47"/>
      <c r="S390" s="47"/>
      <c r="T390" s="47"/>
      <c r="U390" s="47"/>
      <c r="V390" s="47"/>
      <c r="W390" s="47"/>
      <c r="X390" s="47"/>
      <c r="Y390" s="47"/>
      <c r="Z390" s="47"/>
      <c r="AA390" s="47"/>
      <c r="AB390" s="47"/>
      <c r="AC390" s="47"/>
      <c r="AD390" s="47"/>
    </row>
    <row r="391" spans="11:30" x14ac:dyDescent="0.25">
      <c r="K391" s="47"/>
      <c r="L391" s="47"/>
      <c r="M391" s="47"/>
      <c r="N391" s="47"/>
      <c r="O391" s="47"/>
      <c r="P391" s="47"/>
      <c r="Q391" s="47"/>
      <c r="R391" s="47"/>
      <c r="S391" s="47"/>
      <c r="T391" s="47"/>
      <c r="U391" s="47"/>
      <c r="V391" s="47"/>
      <c r="W391" s="47"/>
      <c r="X391" s="47"/>
      <c r="Y391" s="47"/>
      <c r="Z391" s="47"/>
      <c r="AA391" s="47"/>
      <c r="AB391" s="47"/>
      <c r="AC391" s="48"/>
      <c r="AD391" s="47"/>
    </row>
    <row r="392" spans="11:30" x14ac:dyDescent="0.25">
      <c r="K392" s="47"/>
      <c r="L392" s="47"/>
      <c r="M392" s="47"/>
      <c r="N392" s="47"/>
      <c r="O392" s="47"/>
      <c r="P392" s="47"/>
      <c r="Q392" s="47"/>
      <c r="R392" s="47"/>
      <c r="S392" s="47"/>
      <c r="T392" s="47"/>
      <c r="U392" s="47"/>
      <c r="V392" s="47"/>
      <c r="W392" s="47"/>
      <c r="X392" s="47"/>
      <c r="Y392" s="47"/>
      <c r="Z392" s="47"/>
      <c r="AA392" s="47"/>
      <c r="AB392" s="47"/>
      <c r="AC392" s="47"/>
      <c r="AD392" s="47"/>
    </row>
    <row r="393" spans="11:30" x14ac:dyDescent="0.25">
      <c r="K393" s="47"/>
      <c r="L393" s="47"/>
      <c r="M393" s="47"/>
      <c r="N393" s="47"/>
      <c r="O393" s="47"/>
      <c r="P393" s="47"/>
      <c r="Q393" s="47"/>
      <c r="R393" s="47"/>
      <c r="S393" s="47"/>
      <c r="T393" s="47"/>
      <c r="U393" s="47"/>
      <c r="V393" s="47"/>
      <c r="W393" s="47"/>
      <c r="X393" s="47"/>
      <c r="Y393" s="47"/>
      <c r="Z393" s="47"/>
      <c r="AA393" s="47"/>
      <c r="AB393" s="47"/>
      <c r="AC393" s="47"/>
      <c r="AD393" s="47"/>
    </row>
    <row r="394" spans="11:30" x14ac:dyDescent="0.25">
      <c r="K394" s="47"/>
      <c r="L394" s="47"/>
      <c r="M394" s="47"/>
      <c r="N394" s="47"/>
      <c r="O394" s="47"/>
      <c r="P394" s="47"/>
      <c r="Q394" s="47"/>
      <c r="R394" s="47"/>
      <c r="S394" s="47"/>
      <c r="T394" s="47"/>
      <c r="U394" s="47"/>
      <c r="V394" s="47"/>
      <c r="W394" s="47"/>
      <c r="X394" s="47"/>
      <c r="Y394" s="47"/>
      <c r="Z394" s="47"/>
      <c r="AA394" s="47"/>
      <c r="AB394" s="47"/>
      <c r="AC394" s="47"/>
      <c r="AD394" s="47"/>
    </row>
    <row r="395" spans="11:30" x14ac:dyDescent="0.25">
      <c r="K395" s="47"/>
      <c r="L395" s="47"/>
      <c r="M395" s="47"/>
      <c r="N395" s="47"/>
      <c r="O395" s="47"/>
      <c r="P395" s="47"/>
      <c r="Q395" s="47"/>
      <c r="R395" s="47"/>
      <c r="S395" s="47"/>
      <c r="T395" s="47"/>
      <c r="U395" s="47"/>
      <c r="V395" s="47"/>
      <c r="W395" s="47"/>
      <c r="X395" s="47"/>
      <c r="Y395" s="47"/>
      <c r="Z395" s="47"/>
      <c r="AA395" s="47"/>
      <c r="AB395" s="47"/>
      <c r="AC395" s="47"/>
      <c r="AD395" s="47"/>
    </row>
    <row r="396" spans="11:30" x14ac:dyDescent="0.25">
      <c r="K396" s="47"/>
      <c r="L396" s="47"/>
      <c r="M396" s="47"/>
      <c r="N396" s="47"/>
      <c r="O396" s="47"/>
      <c r="P396" s="47"/>
      <c r="Q396" s="47"/>
      <c r="R396" s="47"/>
      <c r="S396" s="47"/>
      <c r="T396" s="47"/>
      <c r="U396" s="47"/>
      <c r="V396" s="47"/>
      <c r="W396" s="47"/>
      <c r="X396" s="47"/>
      <c r="Y396" s="47"/>
      <c r="Z396" s="47"/>
      <c r="AA396" s="47"/>
      <c r="AB396" s="47"/>
      <c r="AC396" s="47"/>
      <c r="AD396" s="47"/>
    </row>
    <row r="397" spans="11:30" x14ac:dyDescent="0.25">
      <c r="K397" s="47"/>
      <c r="L397" s="47"/>
      <c r="M397" s="47"/>
      <c r="N397" s="47"/>
      <c r="O397" s="47"/>
      <c r="P397" s="47"/>
      <c r="Q397" s="47"/>
      <c r="R397" s="47"/>
      <c r="S397" s="47"/>
      <c r="T397" s="47"/>
      <c r="U397" s="47"/>
      <c r="V397" s="47"/>
      <c r="W397" s="47"/>
      <c r="X397" s="47"/>
      <c r="Y397" s="47"/>
      <c r="Z397" s="47"/>
      <c r="AA397" s="47"/>
      <c r="AB397" s="47"/>
      <c r="AC397" s="47"/>
      <c r="AD397" s="47"/>
    </row>
    <row r="398" spans="11:30" x14ac:dyDescent="0.25">
      <c r="K398" s="47"/>
      <c r="L398" s="47"/>
      <c r="M398" s="47"/>
      <c r="N398" s="47"/>
      <c r="O398" s="47"/>
      <c r="P398" s="47"/>
      <c r="Q398" s="47"/>
      <c r="R398" s="47"/>
      <c r="S398" s="47"/>
      <c r="T398" s="47"/>
      <c r="U398" s="47"/>
      <c r="V398" s="47"/>
      <c r="W398" s="47"/>
      <c r="X398" s="47"/>
      <c r="Y398" s="47"/>
      <c r="Z398" s="47"/>
      <c r="AA398" s="47"/>
      <c r="AB398" s="47"/>
      <c r="AC398" s="47"/>
      <c r="AD398" s="47"/>
    </row>
    <row r="399" spans="11:30" x14ac:dyDescent="0.25">
      <c r="K399" s="47"/>
      <c r="L399" s="47"/>
      <c r="M399" s="47"/>
      <c r="N399" s="47"/>
      <c r="O399" s="47"/>
      <c r="P399" s="47"/>
      <c r="Q399" s="47"/>
      <c r="R399" s="47"/>
      <c r="S399" s="47"/>
      <c r="T399" s="47"/>
      <c r="U399" s="47"/>
      <c r="V399" s="47"/>
      <c r="W399" s="47"/>
      <c r="X399" s="47"/>
      <c r="Y399" s="47"/>
      <c r="Z399" s="47"/>
      <c r="AA399" s="47"/>
      <c r="AB399" s="47"/>
      <c r="AC399" s="47"/>
      <c r="AD399" s="47"/>
    </row>
    <row r="400" spans="11:30" x14ac:dyDescent="0.25">
      <c r="K400" s="47"/>
      <c r="L400" s="47"/>
      <c r="M400" s="47"/>
      <c r="N400" s="47"/>
      <c r="O400" s="47"/>
      <c r="P400" s="47"/>
      <c r="Q400" s="47"/>
      <c r="R400" s="47"/>
      <c r="S400" s="47"/>
      <c r="T400" s="47"/>
      <c r="U400" s="47"/>
      <c r="V400" s="47"/>
      <c r="W400" s="47"/>
      <c r="X400" s="47"/>
      <c r="Y400" s="47"/>
      <c r="Z400" s="47"/>
      <c r="AA400" s="47"/>
      <c r="AB400" s="47"/>
      <c r="AC400" s="47"/>
      <c r="AD400" s="47"/>
    </row>
    <row r="401" spans="11:30" x14ac:dyDescent="0.25">
      <c r="K401" s="47"/>
      <c r="L401" s="47"/>
      <c r="M401" s="47"/>
      <c r="N401" s="47"/>
      <c r="O401" s="47"/>
      <c r="P401" s="47"/>
      <c r="Q401" s="47"/>
      <c r="R401" s="47"/>
      <c r="S401" s="47"/>
      <c r="T401" s="47"/>
      <c r="U401" s="47"/>
      <c r="V401" s="47"/>
      <c r="W401" s="47"/>
      <c r="X401" s="47"/>
      <c r="Y401" s="47"/>
      <c r="Z401" s="47"/>
      <c r="AA401" s="47"/>
      <c r="AB401" s="47"/>
      <c r="AC401" s="47"/>
      <c r="AD401" s="47"/>
    </row>
    <row r="402" spans="11:30" x14ac:dyDescent="0.25">
      <c r="K402" s="47"/>
      <c r="L402" s="47"/>
      <c r="M402" s="47"/>
      <c r="N402" s="47"/>
      <c r="O402" s="47"/>
      <c r="P402" s="47"/>
      <c r="Q402" s="47"/>
      <c r="R402" s="47"/>
      <c r="S402" s="47"/>
      <c r="T402" s="47"/>
      <c r="U402" s="47"/>
      <c r="V402" s="47"/>
      <c r="W402" s="47"/>
      <c r="X402" s="47"/>
      <c r="Y402" s="47"/>
      <c r="Z402" s="47"/>
      <c r="AA402" s="47"/>
      <c r="AB402" s="47"/>
      <c r="AC402" s="47"/>
      <c r="AD402" s="47"/>
    </row>
    <row r="403" spans="11:30" x14ac:dyDescent="0.25">
      <c r="K403" s="47"/>
      <c r="L403" s="47"/>
      <c r="M403" s="47"/>
      <c r="N403" s="47"/>
      <c r="O403" s="47"/>
      <c r="P403" s="47"/>
      <c r="Q403" s="47"/>
      <c r="R403" s="47"/>
      <c r="S403" s="47"/>
      <c r="T403" s="47"/>
      <c r="U403" s="47"/>
      <c r="V403" s="47"/>
      <c r="W403" s="47"/>
      <c r="X403" s="47"/>
      <c r="Y403" s="47"/>
      <c r="Z403" s="47"/>
      <c r="AA403" s="47"/>
      <c r="AB403" s="47"/>
      <c r="AC403" s="47"/>
      <c r="AD403" s="47"/>
    </row>
    <row r="404" spans="11:30" x14ac:dyDescent="0.25">
      <c r="K404" s="47"/>
      <c r="L404" s="47"/>
      <c r="M404" s="47"/>
      <c r="N404" s="47"/>
      <c r="O404" s="47"/>
      <c r="P404" s="47"/>
      <c r="Q404" s="47"/>
      <c r="R404" s="47"/>
      <c r="S404" s="47"/>
      <c r="T404" s="47"/>
      <c r="U404" s="47"/>
      <c r="V404" s="47"/>
      <c r="W404" s="47"/>
      <c r="X404" s="47"/>
      <c r="Y404" s="47"/>
      <c r="Z404" s="47"/>
      <c r="AA404" s="47"/>
      <c r="AB404" s="47"/>
      <c r="AC404" s="47"/>
      <c r="AD404" s="47"/>
    </row>
    <row r="405" spans="11:30" x14ac:dyDescent="0.25">
      <c r="K405" s="47"/>
      <c r="L405" s="47"/>
      <c r="M405" s="47"/>
      <c r="N405" s="47"/>
      <c r="O405" s="47"/>
      <c r="P405" s="47"/>
      <c r="Q405" s="47"/>
      <c r="R405" s="47"/>
      <c r="S405" s="47"/>
      <c r="T405" s="47"/>
      <c r="U405" s="47"/>
      <c r="V405" s="47"/>
      <c r="W405" s="47"/>
      <c r="X405" s="47"/>
      <c r="Y405" s="47"/>
      <c r="Z405" s="47"/>
      <c r="AA405" s="47"/>
      <c r="AB405" s="47"/>
      <c r="AC405" s="47"/>
      <c r="AD405" s="47"/>
    </row>
    <row r="406" spans="11:30" x14ac:dyDescent="0.25">
      <c r="K406" s="47"/>
      <c r="L406" s="47"/>
      <c r="M406" s="47"/>
      <c r="N406" s="47"/>
      <c r="O406" s="47"/>
      <c r="P406" s="47"/>
      <c r="Q406" s="47"/>
      <c r="R406" s="47"/>
      <c r="S406" s="47"/>
      <c r="T406" s="47"/>
      <c r="U406" s="47"/>
      <c r="V406" s="47"/>
      <c r="W406" s="47"/>
      <c r="X406" s="47"/>
      <c r="Y406" s="47"/>
      <c r="Z406" s="47"/>
      <c r="AA406" s="47"/>
      <c r="AB406" s="47"/>
      <c r="AC406" s="47"/>
      <c r="AD406" s="47"/>
    </row>
    <row r="407" spans="11:30" x14ac:dyDescent="0.25">
      <c r="K407" s="47"/>
      <c r="L407" s="47"/>
      <c r="M407" s="47"/>
      <c r="N407" s="47"/>
      <c r="O407" s="47"/>
      <c r="P407" s="47"/>
      <c r="Q407" s="47"/>
      <c r="R407" s="47"/>
      <c r="S407" s="47"/>
      <c r="T407" s="47"/>
      <c r="U407" s="47"/>
      <c r="V407" s="47"/>
      <c r="W407" s="47"/>
      <c r="X407" s="47"/>
      <c r="Y407" s="47"/>
      <c r="Z407" s="47"/>
      <c r="AA407" s="47"/>
      <c r="AB407" s="47"/>
      <c r="AC407" s="47"/>
      <c r="AD407" s="47"/>
    </row>
    <row r="408" spans="11:30" x14ac:dyDescent="0.25">
      <c r="K408" s="47"/>
      <c r="L408" s="47"/>
      <c r="M408" s="47"/>
      <c r="N408" s="47"/>
      <c r="O408" s="47"/>
      <c r="P408" s="47"/>
      <c r="Q408" s="47"/>
      <c r="R408" s="47"/>
      <c r="S408" s="47"/>
      <c r="T408" s="47"/>
      <c r="U408" s="47"/>
      <c r="V408" s="47"/>
      <c r="W408" s="47"/>
      <c r="X408" s="47"/>
      <c r="Y408" s="47"/>
      <c r="Z408" s="47"/>
      <c r="AA408" s="47"/>
      <c r="AB408" s="47"/>
      <c r="AC408" s="47"/>
      <c r="AD408" s="47"/>
    </row>
    <row r="409" spans="11:30" x14ac:dyDescent="0.25">
      <c r="K409" s="47"/>
      <c r="L409" s="47"/>
      <c r="M409" s="47"/>
      <c r="N409" s="47"/>
      <c r="O409" s="47"/>
      <c r="P409" s="47"/>
      <c r="Q409" s="47"/>
      <c r="R409" s="47"/>
      <c r="S409" s="47"/>
      <c r="T409" s="47"/>
      <c r="U409" s="47"/>
      <c r="V409" s="47"/>
      <c r="W409" s="47"/>
      <c r="X409" s="47"/>
      <c r="Y409" s="47"/>
      <c r="Z409" s="47"/>
      <c r="AA409" s="47"/>
      <c r="AB409" s="47"/>
      <c r="AC409" s="47"/>
      <c r="AD409" s="47"/>
    </row>
    <row r="410" spans="11:30" x14ac:dyDescent="0.25">
      <c r="K410" s="47"/>
      <c r="L410" s="47"/>
      <c r="M410" s="47"/>
      <c r="N410" s="47"/>
      <c r="O410" s="47"/>
      <c r="P410" s="47"/>
      <c r="Q410" s="47"/>
      <c r="R410" s="47"/>
      <c r="S410" s="47"/>
      <c r="T410" s="47"/>
      <c r="U410" s="47"/>
      <c r="V410" s="47"/>
      <c r="W410" s="47"/>
      <c r="X410" s="47"/>
      <c r="Y410" s="47"/>
      <c r="Z410" s="47"/>
      <c r="AA410" s="47"/>
      <c r="AB410" s="47"/>
      <c r="AC410" s="47"/>
      <c r="AD410" s="4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499984740745262"/>
  </sheetPr>
  <dimension ref="A1:I28"/>
  <sheetViews>
    <sheetView showGridLines="0" zoomScale="130" zoomScaleNormal="130" workbookViewId="0">
      <selection sqref="A1:E28"/>
    </sheetView>
  </sheetViews>
  <sheetFormatPr baseColWidth="10" defaultRowHeight="15" x14ac:dyDescent="0.25"/>
  <cols>
    <col min="1" max="1" width="25.140625" customWidth="1"/>
    <col min="2" max="4" width="19.7109375" customWidth="1"/>
    <col min="5" max="5" width="15.85546875" customWidth="1"/>
    <col min="7" max="7" width="21.85546875" customWidth="1"/>
    <col min="8" max="8" width="17.140625" customWidth="1"/>
    <col min="9" max="9" width="17.28515625" customWidth="1"/>
    <col min="10" max="10" width="17" customWidth="1"/>
    <col min="11" max="11" width="13.7109375" customWidth="1"/>
    <col min="12" max="12" width="5.7109375" customWidth="1"/>
    <col min="13" max="13" width="21.85546875" customWidth="1"/>
    <col min="14" max="15" width="17.140625" customWidth="1"/>
    <col min="16" max="16" width="17" customWidth="1"/>
    <col min="17" max="17" width="15.7109375" customWidth="1"/>
    <col min="18" max="18" width="5.7109375" customWidth="1"/>
    <col min="19" max="19" width="21.85546875" customWidth="1"/>
    <col min="20" max="20" width="17.140625" customWidth="1"/>
    <col min="21" max="21" width="18" customWidth="1"/>
    <col min="22" max="22" width="17" customWidth="1"/>
    <col min="23" max="23" width="14.28515625" customWidth="1"/>
    <col min="24" max="24" width="5.7109375" customWidth="1"/>
    <col min="25" max="25" width="21.85546875" customWidth="1"/>
    <col min="26" max="26" width="17.140625" customWidth="1"/>
    <col min="27" max="27" width="18" customWidth="1"/>
    <col min="28" max="28" width="17" customWidth="1"/>
    <col min="29" max="29" width="13.42578125" customWidth="1"/>
    <col min="30" max="30" width="5.7109375" customWidth="1"/>
    <col min="31" max="31" width="21.85546875" customWidth="1"/>
    <col min="32" max="32" width="17" customWidth="1"/>
    <col min="33" max="33" width="17.7109375" customWidth="1"/>
    <col min="34" max="34" width="17" customWidth="1"/>
    <col min="35" max="35" width="17.140625" customWidth="1"/>
    <col min="36" max="36" width="5.7109375" customWidth="1"/>
    <col min="37" max="37" width="21.85546875" customWidth="1"/>
    <col min="38" max="38" width="17.140625" customWidth="1"/>
    <col min="39" max="39" width="18.42578125" customWidth="1"/>
    <col min="40" max="40" width="17" customWidth="1"/>
    <col min="41" max="41" width="16" customWidth="1"/>
    <col min="42" max="42" width="5.7109375" customWidth="1"/>
    <col min="43" max="43" width="21.85546875" customWidth="1"/>
    <col min="44" max="44" width="17.140625" customWidth="1"/>
    <col min="45" max="45" width="18" customWidth="1"/>
    <col min="46" max="46" width="17" customWidth="1"/>
    <col min="47" max="47" width="13.5703125" customWidth="1"/>
    <col min="48" max="48" width="5.7109375" customWidth="1"/>
    <col min="49" max="49" width="21.85546875" customWidth="1"/>
    <col min="50" max="50" width="17.140625" customWidth="1"/>
    <col min="51" max="51" width="17.7109375" customWidth="1"/>
    <col min="52" max="52" width="17" customWidth="1"/>
    <col min="53" max="53" width="14.85546875" customWidth="1"/>
    <col min="54" max="54" width="5.7109375" customWidth="1"/>
    <col min="55" max="55" width="21.85546875" customWidth="1"/>
    <col min="56" max="56" width="17.140625" customWidth="1"/>
    <col min="57" max="57" width="18" customWidth="1"/>
    <col min="58" max="58" width="17" customWidth="1"/>
    <col min="59" max="59" width="14.85546875" customWidth="1"/>
    <col min="60" max="60" width="5.7109375" customWidth="1"/>
    <col min="61" max="61" width="21.85546875" customWidth="1"/>
    <col min="62" max="62" width="17.140625" customWidth="1"/>
    <col min="63" max="64" width="17" customWidth="1"/>
    <col min="65" max="65" width="15.5703125" customWidth="1"/>
  </cols>
  <sheetData>
    <row r="1" spans="1:9" ht="18.75" x14ac:dyDescent="0.3">
      <c r="A1" s="140" t="s">
        <v>365</v>
      </c>
      <c r="B1" s="140"/>
      <c r="C1" s="140"/>
      <c r="D1" s="140"/>
      <c r="E1" s="140"/>
    </row>
    <row r="2" spans="1:9" ht="19.5" customHeight="1" x14ac:dyDescent="0.25">
      <c r="A2" s="137" t="s">
        <v>262</v>
      </c>
      <c r="B2" s="137"/>
      <c r="C2" s="137"/>
      <c r="D2" s="137"/>
      <c r="E2" s="137"/>
    </row>
    <row r="3" spans="1:9" x14ac:dyDescent="0.25">
      <c r="A3" s="144" t="s">
        <v>1021</v>
      </c>
      <c r="B3" s="144"/>
      <c r="C3" s="144"/>
      <c r="D3" s="144"/>
      <c r="E3" s="144"/>
    </row>
    <row r="4" spans="1:9" x14ac:dyDescent="0.25">
      <c r="A4" s="138" t="s">
        <v>359</v>
      </c>
      <c r="B4" s="138"/>
      <c r="C4" s="138"/>
      <c r="D4" s="138"/>
      <c r="E4" s="138"/>
    </row>
    <row r="5" spans="1:9" ht="15.75" thickBot="1" x14ac:dyDescent="0.3">
      <c r="A5" s="139" t="s">
        <v>274</v>
      </c>
      <c r="B5" s="139"/>
      <c r="C5" s="139"/>
      <c r="D5" s="139"/>
      <c r="E5" s="139"/>
    </row>
    <row r="6" spans="1:9" ht="9" customHeight="1" thickTop="1" x14ac:dyDescent="0.25"/>
    <row r="7" spans="1:9" ht="31.5" x14ac:dyDescent="0.25">
      <c r="A7" s="11" t="s">
        <v>263</v>
      </c>
      <c r="B7" s="12" t="s">
        <v>353</v>
      </c>
      <c r="C7" s="12" t="s">
        <v>354</v>
      </c>
      <c r="D7" s="12" t="s">
        <v>355</v>
      </c>
      <c r="E7" s="12" t="s">
        <v>352</v>
      </c>
    </row>
    <row r="8" spans="1:9" ht="7.5" customHeight="1" x14ac:dyDescent="0.25">
      <c r="A8" s="13"/>
      <c r="B8" s="13"/>
      <c r="C8" s="13"/>
      <c r="D8" s="13"/>
      <c r="E8" s="13"/>
    </row>
    <row r="9" spans="1:9" ht="15.75" customHeight="1" thickBot="1" x14ac:dyDescent="0.3">
      <c r="A9" s="14" t="s">
        <v>261</v>
      </c>
      <c r="B9" s="15">
        <f>B13+B11</f>
        <v>13317000000</v>
      </c>
      <c r="C9" s="15">
        <f t="shared" ref="C9:D9" si="0">C13+C11</f>
        <v>11900180843</v>
      </c>
      <c r="D9" s="15">
        <f t="shared" si="0"/>
        <v>11242660410.559998</v>
      </c>
      <c r="E9" s="16">
        <f t="shared" ref="E9" si="1">D9/C9</f>
        <v>0.94474702182137227</v>
      </c>
    </row>
    <row r="10" spans="1:9" ht="7.5" customHeight="1" x14ac:dyDescent="0.25">
      <c r="A10" s="13"/>
      <c r="B10" s="13"/>
      <c r="C10" s="13"/>
      <c r="D10" s="13"/>
      <c r="E10" s="13"/>
    </row>
    <row r="11" spans="1:9" ht="15.75" customHeight="1" x14ac:dyDescent="0.25">
      <c r="A11" s="13" t="s">
        <v>275</v>
      </c>
      <c r="B11" s="18">
        <v>0</v>
      </c>
      <c r="C11" s="18">
        <v>0</v>
      </c>
      <c r="D11" s="18">
        <v>0</v>
      </c>
      <c r="E11" s="17" t="e">
        <f t="shared" ref="E11" si="2">D11/C11</f>
        <v>#DIV/0!</v>
      </c>
    </row>
    <row r="12" spans="1:9" ht="7.5" customHeight="1" x14ac:dyDescent="0.25">
      <c r="A12" s="13"/>
      <c r="B12" s="13"/>
      <c r="C12" s="13"/>
      <c r="D12" s="13"/>
      <c r="E12" s="13"/>
    </row>
    <row r="13" spans="1:9" ht="16.5" thickBot="1" x14ac:dyDescent="0.3">
      <c r="A13" s="14" t="s">
        <v>276</v>
      </c>
      <c r="B13" s="15">
        <f>SUM(B15:B24)</f>
        <v>13317000000</v>
      </c>
      <c r="C13" s="15">
        <f>SUM(C15:C24)</f>
        <v>11900180843</v>
      </c>
      <c r="D13" s="15">
        <f>SUM(D15:D24)</f>
        <v>11242660410.559998</v>
      </c>
      <c r="E13" s="16">
        <f t="shared" ref="E13" si="3">D13/C13</f>
        <v>0.94474702182137227</v>
      </c>
    </row>
    <row r="14" spans="1:9" ht="7.5" customHeight="1" x14ac:dyDescent="0.25">
      <c r="A14" s="13"/>
      <c r="B14" s="13"/>
      <c r="C14" s="13"/>
      <c r="D14" s="13"/>
      <c r="E14" s="17"/>
    </row>
    <row r="15" spans="1:9" ht="15.75" x14ac:dyDescent="0.25">
      <c r="A15" s="13" t="s">
        <v>264</v>
      </c>
      <c r="B15" s="90">
        <v>10871055334</v>
      </c>
      <c r="C15" s="90">
        <v>10081828895</v>
      </c>
      <c r="D15" s="90">
        <v>9859952006.2999992</v>
      </c>
      <c r="E15" s="17">
        <f>D15/C15</f>
        <v>0.9779923969142108</v>
      </c>
      <c r="I15" s="24"/>
    </row>
    <row r="16" spans="1:9" ht="15.75" x14ac:dyDescent="0.25">
      <c r="A16" s="13" t="s">
        <v>265</v>
      </c>
      <c r="B16" s="47">
        <v>1134962969</v>
      </c>
      <c r="C16" s="47">
        <v>1110354879</v>
      </c>
      <c r="D16" s="47">
        <v>968565030.95999992</v>
      </c>
      <c r="E16" s="17">
        <f t="shared" ref="E16:E24" si="4">D16/C16</f>
        <v>0.87230222452149908</v>
      </c>
      <c r="I16" s="24"/>
    </row>
    <row r="17" spans="1:9" ht="15.75" x14ac:dyDescent="0.25">
      <c r="A17" s="13" t="s">
        <v>273</v>
      </c>
      <c r="B17" s="47">
        <v>248964374</v>
      </c>
      <c r="C17" s="47">
        <v>224832168</v>
      </c>
      <c r="D17" s="47">
        <v>146177164.74000001</v>
      </c>
      <c r="E17" s="17">
        <f t="shared" si="4"/>
        <v>0.65016125601742192</v>
      </c>
      <c r="I17" s="24"/>
    </row>
    <row r="18" spans="1:9" ht="15.75" x14ac:dyDescent="0.25">
      <c r="A18" s="13" t="s">
        <v>266</v>
      </c>
      <c r="B18" s="18">
        <v>0</v>
      </c>
      <c r="C18" s="18">
        <v>0</v>
      </c>
      <c r="D18" s="18">
        <v>0</v>
      </c>
      <c r="E18" s="17" t="e">
        <f t="shared" si="4"/>
        <v>#DIV/0!</v>
      </c>
      <c r="I18" s="24"/>
    </row>
    <row r="19" spans="1:9" ht="15.75" x14ac:dyDescent="0.25">
      <c r="A19" s="13" t="s">
        <v>267</v>
      </c>
      <c r="B19" s="18">
        <v>0</v>
      </c>
      <c r="C19" s="18">
        <v>0</v>
      </c>
      <c r="D19" s="18">
        <v>0</v>
      </c>
      <c r="E19" s="17" t="e">
        <f t="shared" si="4"/>
        <v>#DIV/0!</v>
      </c>
      <c r="I19" s="24"/>
    </row>
    <row r="20" spans="1:9" ht="15.75" x14ac:dyDescent="0.25">
      <c r="A20" s="13" t="s">
        <v>268</v>
      </c>
      <c r="B20" s="47">
        <v>127564413</v>
      </c>
      <c r="C20" s="47">
        <v>108922764</v>
      </c>
      <c r="D20" s="47">
        <v>106236372.58</v>
      </c>
      <c r="E20" s="17">
        <f t="shared" si="4"/>
        <v>0.97533673108038277</v>
      </c>
      <c r="I20" s="24"/>
    </row>
    <row r="21" spans="1:9" ht="15.75" x14ac:dyDescent="0.25">
      <c r="A21" s="13" t="s">
        <v>272</v>
      </c>
      <c r="B21" s="47">
        <v>160605925</v>
      </c>
      <c r="C21" s="47">
        <v>209442137</v>
      </c>
      <c r="D21" s="47">
        <v>155479835.98000002</v>
      </c>
      <c r="E21" s="17">
        <f t="shared" si="4"/>
        <v>0.74235222294356185</v>
      </c>
      <c r="I21" s="24"/>
    </row>
    <row r="22" spans="1:9" ht="15.75" x14ac:dyDescent="0.25">
      <c r="A22" s="13" t="s">
        <v>269</v>
      </c>
      <c r="B22" s="47">
        <v>773846985</v>
      </c>
      <c r="C22" s="47">
        <v>164800000</v>
      </c>
      <c r="D22" s="47">
        <v>6250000</v>
      </c>
      <c r="E22" s="17">
        <f t="shared" si="4"/>
        <v>3.7924757281553395E-2</v>
      </c>
      <c r="I22" s="24"/>
    </row>
    <row r="23" spans="1:9" ht="15.75" x14ac:dyDescent="0.25">
      <c r="A23" s="13" t="s">
        <v>270</v>
      </c>
      <c r="B23" s="18">
        <v>0</v>
      </c>
      <c r="C23" s="18">
        <v>0</v>
      </c>
      <c r="D23" s="18">
        <v>0</v>
      </c>
      <c r="E23" s="17" t="e">
        <f t="shared" si="4"/>
        <v>#DIV/0!</v>
      </c>
      <c r="I23" s="24"/>
    </row>
    <row r="24" spans="1:9" ht="16.5" thickBot="1" x14ac:dyDescent="0.3">
      <c r="A24" s="19" t="s">
        <v>271</v>
      </c>
      <c r="B24" s="20">
        <v>0</v>
      </c>
      <c r="C24" s="20">
        <v>0</v>
      </c>
      <c r="D24" s="20">
        <v>0</v>
      </c>
      <c r="E24" s="21" t="e">
        <f t="shared" si="4"/>
        <v>#DIV/0!</v>
      </c>
      <c r="I24" s="24"/>
    </row>
    <row r="25" spans="1:9" x14ac:dyDescent="0.25">
      <c r="A25" s="35" t="s">
        <v>294</v>
      </c>
      <c r="B25" s="22"/>
      <c r="I25" s="24"/>
    </row>
    <row r="26" spans="1:9" x14ac:dyDescent="0.25">
      <c r="A26" s="39" t="s">
        <v>360</v>
      </c>
    </row>
    <row r="27" spans="1:9" x14ac:dyDescent="0.25">
      <c r="A27" s="39" t="s">
        <v>361</v>
      </c>
    </row>
    <row r="28" spans="1:9" ht="26.25" customHeight="1" x14ac:dyDescent="0.25">
      <c r="A28" s="136" t="s">
        <v>293</v>
      </c>
      <c r="B28" s="136"/>
      <c r="C28" s="136"/>
      <c r="D28" s="136"/>
      <c r="E28" s="136"/>
    </row>
  </sheetData>
  <mergeCells count="6">
    <mergeCell ref="A28:E28"/>
    <mergeCell ref="A1:E1"/>
    <mergeCell ref="A2:E2"/>
    <mergeCell ref="A3:E3"/>
    <mergeCell ref="A4:E4"/>
    <mergeCell ref="A5:E5"/>
  </mergeCells>
  <dataValidations count="1">
    <dataValidation type="custom" allowBlank="1" showInputMessage="1" showErrorMessage="1" sqref="E9:E24 B9:D9 B13:D13" xr:uid="{00000000-0002-0000-0F00-000000000000}">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7"/>
  <sheetViews>
    <sheetView showGridLines="0" workbookViewId="0">
      <selection activeCell="R9" sqref="R9"/>
    </sheetView>
  </sheetViews>
  <sheetFormatPr baseColWidth="10" defaultRowHeight="15" x14ac:dyDescent="0.25"/>
  <cols>
    <col min="1" max="1" width="12.42578125" customWidth="1"/>
    <col min="5" max="5" width="24.140625" customWidth="1"/>
    <col min="13" max="13" width="24.140625" customWidth="1"/>
  </cols>
  <sheetData>
    <row r="1" spans="1:15" s="120" customFormat="1" ht="18.75" x14ac:dyDescent="0.3">
      <c r="A1" s="156" t="s">
        <v>1027</v>
      </c>
      <c r="B1" s="156"/>
      <c r="C1" s="156"/>
      <c r="D1" s="156"/>
      <c r="E1" s="156"/>
      <c r="F1" s="156"/>
      <c r="G1" s="156"/>
      <c r="I1" s="157" t="s">
        <v>1028</v>
      </c>
      <c r="J1" s="157"/>
      <c r="K1" s="157"/>
      <c r="L1" s="157"/>
      <c r="M1" s="157"/>
      <c r="N1" s="157"/>
      <c r="O1" s="157"/>
    </row>
    <row r="2" spans="1:15" x14ac:dyDescent="0.25">
      <c r="A2" s="131" t="s">
        <v>994</v>
      </c>
      <c r="B2" s="131"/>
      <c r="C2" s="131"/>
      <c r="D2" s="131"/>
      <c r="E2" s="131"/>
      <c r="F2" s="131"/>
      <c r="G2" s="131"/>
      <c r="I2" s="131" t="s">
        <v>994</v>
      </c>
      <c r="J2" s="131"/>
      <c r="K2" s="131"/>
      <c r="L2" s="131"/>
      <c r="M2" s="131"/>
      <c r="N2" s="131"/>
      <c r="O2" s="131"/>
    </row>
    <row r="3" spans="1:15" x14ac:dyDescent="0.25">
      <c r="A3" s="132" t="s">
        <v>1019</v>
      </c>
      <c r="B3" s="132"/>
      <c r="C3" s="132"/>
      <c r="D3" s="132"/>
      <c r="E3" s="132"/>
      <c r="F3" s="132"/>
      <c r="G3" s="132"/>
      <c r="I3" s="132" t="s">
        <v>1019</v>
      </c>
      <c r="J3" s="132"/>
      <c r="K3" s="132"/>
      <c r="L3" s="132"/>
      <c r="M3" s="132"/>
      <c r="N3" s="132"/>
      <c r="O3" s="132"/>
    </row>
    <row r="4" spans="1:15" x14ac:dyDescent="0.25">
      <c r="A4" s="133" t="s">
        <v>995</v>
      </c>
      <c r="B4" s="133"/>
      <c r="C4" s="133"/>
      <c r="D4" s="133"/>
      <c r="E4" s="133"/>
      <c r="F4" s="133"/>
      <c r="G4" s="133"/>
      <c r="I4" s="133" t="s">
        <v>995</v>
      </c>
      <c r="J4" s="133"/>
      <c r="K4" s="133"/>
      <c r="L4" s="133"/>
      <c r="M4" s="133"/>
      <c r="N4" s="133"/>
      <c r="O4" s="133"/>
    </row>
    <row r="5" spans="1:15" ht="15.75" thickBot="1" x14ac:dyDescent="0.3">
      <c r="A5" s="145" t="s">
        <v>359</v>
      </c>
      <c r="B5" s="145"/>
      <c r="C5" s="145"/>
      <c r="D5" s="145"/>
      <c r="E5" s="145"/>
      <c r="F5" s="145"/>
      <c r="G5" s="145"/>
      <c r="I5" s="145" t="s">
        <v>359</v>
      </c>
      <c r="J5" s="145"/>
      <c r="K5" s="145"/>
      <c r="L5" s="145"/>
      <c r="M5" s="145"/>
      <c r="N5" s="145"/>
      <c r="O5" s="145"/>
    </row>
    <row r="6" spans="1:15" ht="30" thickBot="1" x14ac:dyDescent="0.3">
      <c r="A6" s="103" t="s">
        <v>996</v>
      </c>
      <c r="B6" s="104" t="s">
        <v>997</v>
      </c>
      <c r="C6" s="104" t="s">
        <v>998</v>
      </c>
      <c r="D6" s="104" t="s">
        <v>999</v>
      </c>
      <c r="E6" s="104" t="s">
        <v>1000</v>
      </c>
      <c r="F6" s="104" t="s">
        <v>1001</v>
      </c>
      <c r="G6" s="104" t="s">
        <v>1002</v>
      </c>
      <c r="I6" s="103" t="s">
        <v>996</v>
      </c>
      <c r="J6" s="104" t="s">
        <v>997</v>
      </c>
      <c r="K6" s="104" t="s">
        <v>998</v>
      </c>
      <c r="L6" s="104" t="s">
        <v>999</v>
      </c>
      <c r="M6" s="104" t="s">
        <v>1000</v>
      </c>
      <c r="N6" s="104" t="s">
        <v>1001</v>
      </c>
      <c r="O6" s="104" t="s">
        <v>1002</v>
      </c>
    </row>
    <row r="7" spans="1:15" ht="73.5" customHeight="1" thickBot="1" x14ac:dyDescent="0.3">
      <c r="A7" s="117" t="s">
        <v>265</v>
      </c>
      <c r="B7" s="118">
        <v>0.23488212972700084</v>
      </c>
      <c r="C7" s="118">
        <v>0.87230222452149908</v>
      </c>
      <c r="D7" s="119" t="s">
        <v>1010</v>
      </c>
      <c r="E7" s="147" t="s">
        <v>1020</v>
      </c>
      <c r="F7" s="150" t="s">
        <v>1012</v>
      </c>
      <c r="G7" s="153" t="s">
        <v>1013</v>
      </c>
      <c r="I7" s="117" t="s">
        <v>265</v>
      </c>
      <c r="J7" s="118">
        <v>0.23488212972700084</v>
      </c>
      <c r="K7" s="118">
        <v>0.87230222452149908</v>
      </c>
      <c r="L7" s="119" t="s">
        <v>1010</v>
      </c>
      <c r="M7" s="147" t="s">
        <v>1030</v>
      </c>
      <c r="N7" s="150" t="s">
        <v>1012</v>
      </c>
      <c r="O7" s="147" t="s">
        <v>1013</v>
      </c>
    </row>
    <row r="8" spans="1:15" ht="73.5" customHeight="1" thickBot="1" x14ac:dyDescent="0.3">
      <c r="A8" s="117" t="s">
        <v>273</v>
      </c>
      <c r="B8" s="118">
        <v>0.19454109430130756</v>
      </c>
      <c r="C8" s="118">
        <v>0.65016125601742192</v>
      </c>
      <c r="D8" s="119" t="s">
        <v>1010</v>
      </c>
      <c r="E8" s="148"/>
      <c r="F8" s="151"/>
      <c r="G8" s="154"/>
      <c r="I8" s="117" t="s">
        <v>273</v>
      </c>
      <c r="J8" s="118">
        <v>0.19454109430130756</v>
      </c>
      <c r="K8" s="118">
        <v>0.65016125601742192</v>
      </c>
      <c r="L8" s="119" t="s">
        <v>1010</v>
      </c>
      <c r="M8" s="148"/>
      <c r="N8" s="151"/>
      <c r="O8" s="148"/>
    </row>
    <row r="9" spans="1:15" ht="73.5" customHeight="1" thickBot="1" x14ac:dyDescent="0.3">
      <c r="A9" s="111" t="s">
        <v>1014</v>
      </c>
      <c r="B9" s="113">
        <v>0.53167189877597032</v>
      </c>
      <c r="C9" s="113">
        <v>0.74235222294356185</v>
      </c>
      <c r="D9" s="114" t="s">
        <v>1010</v>
      </c>
      <c r="E9" s="148"/>
      <c r="F9" s="151"/>
      <c r="G9" s="154"/>
      <c r="I9" s="111" t="s">
        <v>1014</v>
      </c>
      <c r="J9" s="113">
        <v>0.53167189877597032</v>
      </c>
      <c r="K9" s="113">
        <v>0.74235222294356185</v>
      </c>
      <c r="L9" s="114" t="s">
        <v>1010</v>
      </c>
      <c r="M9" s="148"/>
      <c r="N9" s="151"/>
      <c r="O9" s="148"/>
    </row>
    <row r="10" spans="1:15" ht="73.5" customHeight="1" thickBot="1" x14ac:dyDescent="0.3">
      <c r="A10" s="111" t="s">
        <v>1009</v>
      </c>
      <c r="B10" s="113">
        <v>0</v>
      </c>
      <c r="C10" s="113">
        <v>3.7924757281553395E-2</v>
      </c>
      <c r="D10" s="114" t="s">
        <v>1010</v>
      </c>
      <c r="E10" s="149"/>
      <c r="F10" s="152"/>
      <c r="G10" s="155"/>
      <c r="I10" s="111" t="s">
        <v>1009</v>
      </c>
      <c r="J10" s="113">
        <v>0</v>
      </c>
      <c r="K10" s="113">
        <v>3.7924757281553395E-2</v>
      </c>
      <c r="L10" s="119" t="s">
        <v>1010</v>
      </c>
      <c r="M10" s="149"/>
      <c r="N10" s="152"/>
      <c r="O10" s="149"/>
    </row>
    <row r="11" spans="1:15" ht="15" customHeight="1" x14ac:dyDescent="0.25">
      <c r="A11" s="112" t="s">
        <v>1007</v>
      </c>
      <c r="D11" s="115"/>
      <c r="I11" s="158" t="s">
        <v>1029</v>
      </c>
      <c r="J11" s="158"/>
      <c r="K11" s="158"/>
      <c r="L11" s="158"/>
      <c r="M11" s="158"/>
      <c r="N11" s="158"/>
      <c r="O11" s="158"/>
    </row>
    <row r="12" spans="1:15" x14ac:dyDescent="0.25">
      <c r="I12" s="112" t="s">
        <v>1007</v>
      </c>
      <c r="L12" s="125"/>
    </row>
    <row r="13" spans="1:15" ht="15" customHeight="1" x14ac:dyDescent="0.25">
      <c r="A13" s="146" t="s">
        <v>1003</v>
      </c>
      <c r="B13" s="146"/>
      <c r="C13" s="146"/>
      <c r="D13" s="146"/>
      <c r="E13" s="146"/>
      <c r="F13" s="146"/>
      <c r="G13" s="146"/>
    </row>
    <row r="14" spans="1:15" ht="15" customHeight="1" x14ac:dyDescent="0.25">
      <c r="A14" s="146" t="s">
        <v>1004</v>
      </c>
      <c r="B14" s="146"/>
      <c r="C14" s="146"/>
      <c r="D14" s="146"/>
      <c r="E14" s="146"/>
      <c r="F14" s="146"/>
      <c r="G14" s="146"/>
      <c r="I14" s="146" t="s">
        <v>1003</v>
      </c>
      <c r="J14" s="146"/>
      <c r="K14" s="146"/>
      <c r="L14" s="146"/>
      <c r="M14" s="146"/>
      <c r="N14" s="146"/>
      <c r="O14" s="146"/>
    </row>
    <row r="15" spans="1:15" ht="15" customHeight="1" x14ac:dyDescent="0.25">
      <c r="A15" s="146" t="s">
        <v>1005</v>
      </c>
      <c r="B15" s="146"/>
      <c r="C15" s="146"/>
      <c r="D15" s="146"/>
      <c r="E15" s="146"/>
      <c r="F15" s="146"/>
      <c r="G15" s="146"/>
      <c r="I15" s="146" t="s">
        <v>1004</v>
      </c>
      <c r="J15" s="146"/>
      <c r="K15" s="146"/>
      <c r="L15" s="146"/>
      <c r="M15" s="146"/>
      <c r="N15" s="146"/>
      <c r="O15" s="146"/>
    </row>
    <row r="16" spans="1:15" x14ac:dyDescent="0.25">
      <c r="A16" s="146" t="s">
        <v>1006</v>
      </c>
      <c r="B16" s="146"/>
      <c r="C16" s="146"/>
      <c r="D16" s="146"/>
      <c r="E16" s="146"/>
      <c r="F16" s="146"/>
      <c r="G16" s="146"/>
      <c r="I16" s="146" t="s">
        <v>1005</v>
      </c>
      <c r="J16" s="146"/>
      <c r="K16" s="146"/>
      <c r="L16" s="146"/>
      <c r="M16" s="146"/>
      <c r="N16" s="146"/>
      <c r="O16" s="146"/>
    </row>
    <row r="17" spans="9:15" x14ac:dyDescent="0.25">
      <c r="I17" s="146" t="s">
        <v>1006</v>
      </c>
      <c r="J17" s="146"/>
      <c r="K17" s="146"/>
      <c r="L17" s="146"/>
      <c r="M17" s="146"/>
      <c r="N17" s="146"/>
      <c r="O17" s="146"/>
    </row>
  </sheetData>
  <mergeCells count="25">
    <mergeCell ref="I15:O15"/>
    <mergeCell ref="I16:O16"/>
    <mergeCell ref="I17:O17"/>
    <mergeCell ref="I11:O11"/>
    <mergeCell ref="I5:O5"/>
    <mergeCell ref="M7:M10"/>
    <mergeCell ref="N7:N10"/>
    <mergeCell ref="O7:O10"/>
    <mergeCell ref="I14:O14"/>
    <mergeCell ref="A1:G1"/>
    <mergeCell ref="I1:O1"/>
    <mergeCell ref="I2:O2"/>
    <mergeCell ref="I3:O3"/>
    <mergeCell ref="I4:O4"/>
    <mergeCell ref="A13:G13"/>
    <mergeCell ref="A14:G14"/>
    <mergeCell ref="A15:G15"/>
    <mergeCell ref="A16:G16"/>
    <mergeCell ref="A2:G2"/>
    <mergeCell ref="A3:G3"/>
    <mergeCell ref="A4:G4"/>
    <mergeCell ref="A5:G5"/>
    <mergeCell ref="E7:E10"/>
    <mergeCell ref="F7:F10"/>
    <mergeCell ref="G7:G1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S442"/>
  <sheetViews>
    <sheetView topLeftCell="E1" workbookViewId="0">
      <selection activeCell="AS54" sqref="AS54"/>
    </sheetView>
  </sheetViews>
  <sheetFormatPr baseColWidth="10" defaultColWidth="11.42578125" defaultRowHeight="15" x14ac:dyDescent="0.25"/>
  <cols>
    <col min="1" max="1" width="10.42578125" style="43" hidden="1" customWidth="1"/>
    <col min="2" max="2" width="8.42578125" style="43" hidden="1" customWidth="1"/>
    <col min="3" max="3" width="13.28515625" style="43" hidden="1" customWidth="1"/>
    <col min="4" max="4" width="22.42578125" style="43" bestFit="1" customWidth="1"/>
    <col min="5" max="5" width="29.85546875" style="43" bestFit="1" customWidth="1"/>
    <col min="6" max="6" width="7.42578125" style="43" hidden="1" customWidth="1"/>
    <col min="7" max="7" width="10.5703125" style="43" hidden="1" customWidth="1"/>
    <col min="8" max="8" width="11.140625" style="43" hidden="1" customWidth="1"/>
    <col min="9" max="9" width="23.85546875" style="43" hidden="1" customWidth="1"/>
    <col min="10" max="10" width="54.42578125" style="43" hidden="1" customWidth="1"/>
    <col min="11" max="11" width="18.42578125" style="43" bestFit="1" customWidth="1"/>
    <col min="12" max="12" width="18.28515625" style="43" bestFit="1" customWidth="1"/>
    <col min="13" max="13" width="16.42578125" style="43" hidden="1" customWidth="1"/>
    <col min="14" max="14" width="13.7109375" style="43" hidden="1" customWidth="1"/>
    <col min="15" max="15" width="14.42578125" style="43" hidden="1" customWidth="1"/>
    <col min="16" max="16" width="17" style="43" hidden="1" customWidth="1"/>
    <col min="17" max="17" width="16.42578125" style="43" bestFit="1" customWidth="1"/>
    <col min="18" max="18" width="16.42578125" style="43" hidden="1" customWidth="1"/>
    <col min="19" max="19" width="8.5703125" style="43" hidden="1" customWidth="1"/>
    <col min="20" max="21" width="16.42578125" style="43" hidden="1" customWidth="1"/>
    <col min="22" max="22" width="15.28515625" style="43" hidden="1" customWidth="1"/>
    <col min="23" max="23" width="17.140625" style="43" hidden="1" customWidth="1"/>
    <col min="24" max="24" width="15.7109375" style="43" hidden="1" customWidth="1"/>
    <col min="25" max="25" width="15.28515625" style="43" hidden="1" customWidth="1"/>
    <col min="26" max="26" width="8.42578125" style="43" hidden="1" customWidth="1"/>
    <col min="27" max="28" width="0" style="43" hidden="1" customWidth="1"/>
    <col min="29" max="29" width="21.42578125" style="43" hidden="1" customWidth="1"/>
    <col min="30" max="30" width="23.7109375" style="43" hidden="1" customWidth="1"/>
    <col min="31" max="31" width="6.140625" style="43" hidden="1" customWidth="1"/>
    <col min="32" max="32" width="7.28515625" style="43" hidden="1" customWidth="1"/>
    <col min="33" max="33" width="10" style="43" hidden="1" customWidth="1"/>
    <col min="34" max="34" width="10.140625" style="43" hidden="1" customWidth="1"/>
    <col min="35" max="35" width="10.5703125" style="43" hidden="1" customWidth="1"/>
    <col min="36" max="36" width="17.5703125" style="43" hidden="1" customWidth="1"/>
    <col min="37" max="37" width="7.140625" style="43" hidden="1" customWidth="1"/>
    <col min="38" max="38" width="8" style="43" hidden="1" customWidth="1"/>
    <col min="39" max="39" width="50.28515625" style="43" hidden="1" customWidth="1"/>
    <col min="40" max="40" width="49.5703125" style="43" hidden="1" customWidth="1"/>
    <col min="41" max="41" width="53.85546875" style="43" hidden="1" customWidth="1"/>
    <col min="42" max="42" width="55" style="43" hidden="1" customWidth="1"/>
    <col min="43" max="43" width="12.42578125" style="43" hidden="1" customWidth="1"/>
    <col min="44" max="44" width="31.140625" style="43" hidden="1" customWidth="1"/>
    <col min="45" max="16384" width="11.42578125" style="43"/>
  </cols>
  <sheetData>
    <row r="1" spans="1:45" ht="45" x14ac:dyDescent="0.25">
      <c r="A1" s="45" t="s">
        <v>302</v>
      </c>
      <c r="B1" s="45" t="s">
        <v>303</v>
      </c>
      <c r="C1" s="50" t="s">
        <v>304</v>
      </c>
      <c r="D1" s="45" t="s">
        <v>305</v>
      </c>
      <c r="E1" s="50" t="s">
        <v>340</v>
      </c>
      <c r="F1" s="45" t="s">
        <v>306</v>
      </c>
      <c r="G1" s="46" t="s">
        <v>307</v>
      </c>
      <c r="H1" s="46" t="s">
        <v>308</v>
      </c>
      <c r="I1" s="45" t="s">
        <v>309</v>
      </c>
      <c r="J1" s="45" t="s">
        <v>310</v>
      </c>
      <c r="K1" s="50" t="s">
        <v>311</v>
      </c>
      <c r="L1" s="50" t="s">
        <v>312</v>
      </c>
      <c r="M1" s="45" t="s">
        <v>313</v>
      </c>
      <c r="N1" s="45" t="s">
        <v>314</v>
      </c>
      <c r="O1" s="45" t="s">
        <v>315</v>
      </c>
      <c r="P1" s="45" t="s">
        <v>316</v>
      </c>
      <c r="Q1" s="50" t="s">
        <v>317</v>
      </c>
      <c r="R1" s="45" t="s">
        <v>318</v>
      </c>
      <c r="S1" s="46" t="s">
        <v>319</v>
      </c>
      <c r="T1" s="45" t="s">
        <v>320</v>
      </c>
      <c r="U1" s="45" t="s">
        <v>321</v>
      </c>
      <c r="V1" s="45" t="s">
        <v>322</v>
      </c>
      <c r="W1" s="45" t="s">
        <v>323</v>
      </c>
      <c r="X1" s="45" t="s">
        <v>324</v>
      </c>
      <c r="Y1" s="45" t="s">
        <v>325</v>
      </c>
      <c r="Z1" s="45" t="s">
        <v>326</v>
      </c>
      <c r="AA1" s="46" t="s">
        <v>327</v>
      </c>
      <c r="AB1" s="46" t="s">
        <v>328</v>
      </c>
      <c r="AC1" s="45" t="s">
        <v>329</v>
      </c>
      <c r="AD1" s="45" t="s">
        <v>330</v>
      </c>
      <c r="AE1" s="45" t="s">
        <v>331</v>
      </c>
      <c r="AF1" s="45" t="s">
        <v>263</v>
      </c>
      <c r="AG1" s="45" t="s">
        <v>332</v>
      </c>
      <c r="AH1" s="45" t="s">
        <v>333</v>
      </c>
      <c r="AI1" s="46" t="s">
        <v>334</v>
      </c>
      <c r="AJ1" s="45" t="s">
        <v>335</v>
      </c>
      <c r="AK1" s="45" t="s">
        <v>336</v>
      </c>
      <c r="AL1" s="45" t="s">
        <v>337</v>
      </c>
      <c r="AM1" s="45" t="s">
        <v>338</v>
      </c>
      <c r="AN1" s="45" t="s">
        <v>339</v>
      </c>
      <c r="AO1" s="50" t="s">
        <v>341</v>
      </c>
      <c r="AP1" s="50" t="s">
        <v>342</v>
      </c>
      <c r="AQ1" s="50" t="s">
        <v>343</v>
      </c>
      <c r="AR1" s="50" t="s">
        <v>344</v>
      </c>
      <c r="AS1" s="97" t="s">
        <v>352</v>
      </c>
    </row>
    <row r="2" spans="1:45" s="85" customFormat="1" x14ac:dyDescent="0.25">
      <c r="A2" s="83"/>
      <c r="B2" s="83"/>
      <c r="C2" s="83"/>
      <c r="D2" s="83"/>
      <c r="E2" s="43" t="s">
        <v>381</v>
      </c>
      <c r="F2" s="83"/>
      <c r="G2" s="84"/>
      <c r="H2" s="84"/>
      <c r="I2" s="83"/>
      <c r="J2" s="83"/>
      <c r="K2" s="90">
        <f>SUM(K3:K16)</f>
        <v>10871055334</v>
      </c>
      <c r="L2" s="90">
        <f t="shared" ref="L2:Q2" si="0">SUM(L3:L16)</f>
        <v>10081828895</v>
      </c>
      <c r="M2" s="90">
        <f t="shared" si="0"/>
        <v>10080580845</v>
      </c>
      <c r="N2" s="90">
        <f t="shared" si="0"/>
        <v>0</v>
      </c>
      <c r="O2" s="90">
        <f t="shared" si="0"/>
        <v>0</v>
      </c>
      <c r="P2" s="90">
        <f t="shared" si="0"/>
        <v>0</v>
      </c>
      <c r="Q2" s="90">
        <f t="shared" si="0"/>
        <v>9859952006.2999992</v>
      </c>
      <c r="R2" s="83"/>
      <c r="S2" s="84"/>
      <c r="T2" s="83"/>
      <c r="U2" s="83"/>
      <c r="V2" s="83"/>
      <c r="W2" s="83"/>
      <c r="X2" s="83"/>
      <c r="Y2" s="83"/>
      <c r="Z2" s="83"/>
      <c r="AA2" s="84"/>
      <c r="AB2" s="84"/>
      <c r="AC2" s="83"/>
      <c r="AD2" s="83"/>
      <c r="AE2" s="83"/>
      <c r="AF2" s="83"/>
      <c r="AG2" s="83"/>
      <c r="AH2" s="83"/>
      <c r="AI2" s="84"/>
      <c r="AJ2" s="83"/>
      <c r="AK2" s="83"/>
      <c r="AL2" s="83"/>
      <c r="AM2" s="83"/>
      <c r="AN2" s="83"/>
      <c r="AO2" s="83"/>
      <c r="AP2" s="83"/>
      <c r="AQ2" s="83"/>
      <c r="AR2" s="83"/>
      <c r="AS2" s="99">
        <f>+Q2/L2</f>
        <v>0.9779923969142108</v>
      </c>
    </row>
    <row r="3" spans="1:45" hidden="1" x14ac:dyDescent="0.25">
      <c r="A3" s="43" t="s">
        <v>369</v>
      </c>
      <c r="B3" s="43" t="s">
        <v>370</v>
      </c>
      <c r="C3" s="43" t="s">
        <v>876</v>
      </c>
      <c r="D3" s="43" t="s">
        <v>372</v>
      </c>
      <c r="E3" s="43" t="s">
        <v>381</v>
      </c>
      <c r="F3" s="43" t="s">
        <v>373</v>
      </c>
      <c r="G3" s="43" t="s">
        <v>374</v>
      </c>
      <c r="H3" s="43" t="s">
        <v>375</v>
      </c>
      <c r="I3" s="43" t="s">
        <v>376</v>
      </c>
      <c r="J3" s="43" t="s">
        <v>377</v>
      </c>
      <c r="K3" s="47">
        <v>3972453800</v>
      </c>
      <c r="L3" s="47">
        <v>3674929700</v>
      </c>
      <c r="M3" s="47">
        <v>3673681650</v>
      </c>
      <c r="N3" s="47">
        <v>0</v>
      </c>
      <c r="O3" s="47">
        <v>0</v>
      </c>
      <c r="P3" s="47">
        <v>0</v>
      </c>
      <c r="Q3" s="47">
        <v>3554275972.8099999</v>
      </c>
      <c r="R3" s="47">
        <v>3554275972.8099999</v>
      </c>
      <c r="S3" s="47">
        <v>0</v>
      </c>
      <c r="T3" s="47">
        <v>3554275972.8099999</v>
      </c>
      <c r="U3" s="47">
        <v>3554275972.8099999</v>
      </c>
      <c r="V3" s="47">
        <v>119405677.19</v>
      </c>
      <c r="W3" s="47">
        <v>120653727.19</v>
      </c>
      <c r="X3" s="47">
        <v>120653727.19</v>
      </c>
      <c r="Y3" s="47">
        <v>120653727.19</v>
      </c>
      <c r="Z3" s="47">
        <v>0</v>
      </c>
      <c r="AA3" s="47">
        <v>0</v>
      </c>
      <c r="AB3" s="47">
        <v>0</v>
      </c>
      <c r="AC3" s="48">
        <v>-297524100</v>
      </c>
      <c r="AD3" s="47">
        <v>0</v>
      </c>
      <c r="AE3" s="43" t="s">
        <v>242</v>
      </c>
      <c r="AF3" s="43" t="s">
        <v>378</v>
      </c>
      <c r="AG3" s="43" t="s">
        <v>373</v>
      </c>
      <c r="AH3" s="43" t="s">
        <v>379</v>
      </c>
      <c r="AI3" s="43" t="s">
        <v>380</v>
      </c>
      <c r="AJ3" s="43" t="s">
        <v>380</v>
      </c>
      <c r="AK3" s="43" t="s">
        <v>380</v>
      </c>
      <c r="AL3" s="43" t="s">
        <v>378</v>
      </c>
      <c r="AM3" s="43" t="s">
        <v>380</v>
      </c>
      <c r="AN3" s="43" t="s">
        <v>380</v>
      </c>
      <c r="AO3" s="43" t="s">
        <v>382</v>
      </c>
      <c r="AP3" s="43" t="s">
        <v>377</v>
      </c>
      <c r="AQ3" s="43" t="s">
        <v>383</v>
      </c>
      <c r="AR3" s="43" t="s">
        <v>384</v>
      </c>
      <c r="AS3" s="99">
        <f t="shared" ref="AS3:AS65" si="1">+Q3/L3</f>
        <v>0.96716842578240336</v>
      </c>
    </row>
    <row r="4" spans="1:45" hidden="1" x14ac:dyDescent="0.25">
      <c r="A4" s="43" t="s">
        <v>369</v>
      </c>
      <c r="B4" s="43" t="s">
        <v>370</v>
      </c>
      <c r="C4" s="43" t="s">
        <v>876</v>
      </c>
      <c r="D4" s="43" t="s">
        <v>388</v>
      </c>
      <c r="E4" s="43" t="s">
        <v>381</v>
      </c>
      <c r="F4" s="43" t="s">
        <v>373</v>
      </c>
      <c r="G4" s="43" t="s">
        <v>374</v>
      </c>
      <c r="H4" s="43" t="s">
        <v>375</v>
      </c>
      <c r="I4" s="43" t="s">
        <v>389</v>
      </c>
      <c r="J4" s="43" t="s">
        <v>390</v>
      </c>
      <c r="K4" s="47">
        <v>2000000</v>
      </c>
      <c r="L4" s="47">
        <v>587709</v>
      </c>
      <c r="M4" s="47">
        <v>587709</v>
      </c>
      <c r="N4" s="47">
        <v>0</v>
      </c>
      <c r="O4" s="47">
        <v>0</v>
      </c>
      <c r="P4" s="47">
        <v>0</v>
      </c>
      <c r="Q4" s="47">
        <v>586343.06999999995</v>
      </c>
      <c r="R4" s="47">
        <v>586343.06999999995</v>
      </c>
      <c r="S4" s="47">
        <v>0</v>
      </c>
      <c r="T4" s="47">
        <v>586343.06999999995</v>
      </c>
      <c r="U4" s="47">
        <v>586343.06999999995</v>
      </c>
      <c r="V4" s="47">
        <v>1365.93</v>
      </c>
      <c r="W4" s="47">
        <v>1365.93</v>
      </c>
      <c r="X4" s="47">
        <v>1365.93</v>
      </c>
      <c r="Y4" s="47">
        <v>1365.93</v>
      </c>
      <c r="Z4" s="47">
        <v>0</v>
      </c>
      <c r="AA4" s="47">
        <v>0</v>
      </c>
      <c r="AB4" s="47">
        <v>0</v>
      </c>
      <c r="AC4" s="48">
        <v>-1412291</v>
      </c>
      <c r="AD4" s="47">
        <v>0</v>
      </c>
      <c r="AE4" s="43" t="s">
        <v>242</v>
      </c>
      <c r="AF4" s="43" t="s">
        <v>378</v>
      </c>
      <c r="AG4" s="43" t="s">
        <v>391</v>
      </c>
      <c r="AH4" s="43" t="s">
        <v>392</v>
      </c>
      <c r="AI4" s="43" t="s">
        <v>380</v>
      </c>
      <c r="AJ4" s="43" t="s">
        <v>380</v>
      </c>
      <c r="AK4" s="43" t="s">
        <v>380</v>
      </c>
      <c r="AL4" s="43" t="s">
        <v>378</v>
      </c>
      <c r="AM4" s="43" t="s">
        <v>380</v>
      </c>
      <c r="AN4" s="43" t="s">
        <v>380</v>
      </c>
      <c r="AO4" s="43" t="s">
        <v>393</v>
      </c>
      <c r="AP4" s="43" t="s">
        <v>390</v>
      </c>
      <c r="AQ4" s="43" t="s">
        <v>383</v>
      </c>
      <c r="AR4" s="43" t="s">
        <v>384</v>
      </c>
      <c r="AS4" s="99">
        <f t="shared" si="1"/>
        <v>0.99767583957366646</v>
      </c>
    </row>
    <row r="5" spans="1:45" hidden="1" x14ac:dyDescent="0.25">
      <c r="A5" s="43" t="s">
        <v>369</v>
      </c>
      <c r="B5" s="43" t="s">
        <v>370</v>
      </c>
      <c r="C5" s="43" t="s">
        <v>876</v>
      </c>
      <c r="D5" s="43" t="s">
        <v>394</v>
      </c>
      <c r="E5" s="43" t="s">
        <v>381</v>
      </c>
      <c r="F5" s="43" t="s">
        <v>373</v>
      </c>
      <c r="G5" s="43" t="s">
        <v>374</v>
      </c>
      <c r="H5" s="43" t="s">
        <v>375</v>
      </c>
      <c r="I5" s="43" t="s">
        <v>395</v>
      </c>
      <c r="J5" s="43" t="s">
        <v>395</v>
      </c>
      <c r="K5" s="47">
        <v>750000</v>
      </c>
      <c r="L5" s="47">
        <v>0</v>
      </c>
      <c r="M5" s="47">
        <v>0</v>
      </c>
      <c r="N5" s="47">
        <v>0</v>
      </c>
      <c r="O5" s="47">
        <v>0</v>
      </c>
      <c r="P5" s="47">
        <v>0</v>
      </c>
      <c r="Q5" s="47">
        <v>0</v>
      </c>
      <c r="R5" s="47">
        <v>0</v>
      </c>
      <c r="S5" s="47">
        <v>0</v>
      </c>
      <c r="T5" s="47">
        <v>0</v>
      </c>
      <c r="U5" s="47">
        <v>0</v>
      </c>
      <c r="V5" s="47">
        <v>0</v>
      </c>
      <c r="W5" s="47">
        <v>0</v>
      </c>
      <c r="X5" s="47">
        <v>0</v>
      </c>
      <c r="Y5" s="47">
        <v>0</v>
      </c>
      <c r="Z5" s="47">
        <v>0</v>
      </c>
      <c r="AA5" s="47">
        <v>0</v>
      </c>
      <c r="AB5" s="47">
        <v>0</v>
      </c>
      <c r="AC5" s="48">
        <v>-750000</v>
      </c>
      <c r="AD5" s="47">
        <v>0</v>
      </c>
      <c r="AE5" s="43" t="s">
        <v>242</v>
      </c>
      <c r="AF5" s="43" t="s">
        <v>378</v>
      </c>
      <c r="AG5" s="43" t="s">
        <v>391</v>
      </c>
      <c r="AH5" s="43" t="s">
        <v>396</v>
      </c>
      <c r="AI5" s="43" t="s">
        <v>380</v>
      </c>
      <c r="AJ5" s="43" t="s">
        <v>380</v>
      </c>
      <c r="AK5" s="43" t="s">
        <v>380</v>
      </c>
      <c r="AL5" s="43" t="s">
        <v>378</v>
      </c>
      <c r="AM5" s="43" t="s">
        <v>380</v>
      </c>
      <c r="AN5" s="43" t="s">
        <v>380</v>
      </c>
      <c r="AO5" s="43" t="s">
        <v>393</v>
      </c>
      <c r="AP5" s="43" t="s">
        <v>395</v>
      </c>
      <c r="AQ5" s="43" t="s">
        <v>383</v>
      </c>
      <c r="AR5" s="43" t="s">
        <v>384</v>
      </c>
      <c r="AS5" s="99" t="e">
        <f t="shared" si="1"/>
        <v>#DIV/0!</v>
      </c>
    </row>
    <row r="6" spans="1:45" hidden="1" x14ac:dyDescent="0.25">
      <c r="A6" s="43" t="s">
        <v>369</v>
      </c>
      <c r="B6" s="43" t="s">
        <v>370</v>
      </c>
      <c r="C6" s="43" t="s">
        <v>876</v>
      </c>
      <c r="D6" s="43" t="s">
        <v>397</v>
      </c>
      <c r="E6" s="43" t="s">
        <v>381</v>
      </c>
      <c r="F6" s="43" t="s">
        <v>373</v>
      </c>
      <c r="G6" s="43" t="s">
        <v>374</v>
      </c>
      <c r="H6" s="43" t="s">
        <v>375</v>
      </c>
      <c r="I6" s="43" t="s">
        <v>398</v>
      </c>
      <c r="J6" s="43" t="s">
        <v>399</v>
      </c>
      <c r="K6" s="47">
        <v>1587172468</v>
      </c>
      <c r="L6" s="47">
        <v>1495172468</v>
      </c>
      <c r="M6" s="47">
        <v>1495172468</v>
      </c>
      <c r="N6" s="47">
        <v>0</v>
      </c>
      <c r="O6" s="47">
        <v>0</v>
      </c>
      <c r="P6" s="47">
        <v>0</v>
      </c>
      <c r="Q6" s="47">
        <v>1453537356.9300001</v>
      </c>
      <c r="R6" s="47">
        <v>1453537356.9300001</v>
      </c>
      <c r="S6" s="47">
        <v>0</v>
      </c>
      <c r="T6" s="47">
        <v>1453537356.9300001</v>
      </c>
      <c r="U6" s="47">
        <v>1453537356.9300001</v>
      </c>
      <c r="V6" s="47">
        <v>41635111.07</v>
      </c>
      <c r="W6" s="47">
        <v>41635111.07</v>
      </c>
      <c r="X6" s="47">
        <v>41635111.07</v>
      </c>
      <c r="Y6" s="47">
        <v>41635111.07</v>
      </c>
      <c r="Z6" s="47">
        <v>0</v>
      </c>
      <c r="AA6" s="47">
        <v>0</v>
      </c>
      <c r="AB6" s="47">
        <v>0</v>
      </c>
      <c r="AC6" s="47">
        <v>-92000000</v>
      </c>
      <c r="AD6" s="47">
        <v>0</v>
      </c>
      <c r="AE6" s="43" t="s">
        <v>242</v>
      </c>
      <c r="AF6" s="43" t="s">
        <v>378</v>
      </c>
      <c r="AG6" s="43" t="s">
        <v>400</v>
      </c>
      <c r="AH6" s="43" t="s">
        <v>401</v>
      </c>
      <c r="AI6" s="43" t="s">
        <v>380</v>
      </c>
      <c r="AJ6" s="43" t="s">
        <v>380</v>
      </c>
      <c r="AK6" s="43" t="s">
        <v>380</v>
      </c>
      <c r="AL6" s="43" t="s">
        <v>378</v>
      </c>
      <c r="AM6" s="43" t="s">
        <v>380</v>
      </c>
      <c r="AN6" s="43" t="s">
        <v>380</v>
      </c>
      <c r="AO6" s="43" t="s">
        <v>402</v>
      </c>
      <c r="AP6" s="43" t="s">
        <v>399</v>
      </c>
      <c r="AQ6" s="43" t="s">
        <v>383</v>
      </c>
      <c r="AR6" s="43" t="s">
        <v>384</v>
      </c>
      <c r="AS6" s="99">
        <f t="shared" si="1"/>
        <v>0.97215363982344283</v>
      </c>
    </row>
    <row r="7" spans="1:45" hidden="1" x14ac:dyDescent="0.25">
      <c r="A7" s="43" t="s">
        <v>369</v>
      </c>
      <c r="B7" s="43" t="s">
        <v>370</v>
      </c>
      <c r="C7" s="43" t="s">
        <v>876</v>
      </c>
      <c r="D7" s="43" t="s">
        <v>403</v>
      </c>
      <c r="E7" s="43" t="s">
        <v>381</v>
      </c>
      <c r="F7" s="43" t="s">
        <v>373</v>
      </c>
      <c r="G7" s="43" t="s">
        <v>374</v>
      </c>
      <c r="H7" s="43" t="s">
        <v>375</v>
      </c>
      <c r="I7" s="43" t="s">
        <v>404</v>
      </c>
      <c r="J7" s="43" t="s">
        <v>405</v>
      </c>
      <c r="K7" s="47">
        <v>1529733592</v>
      </c>
      <c r="L7" s="47">
        <v>1385601595</v>
      </c>
      <c r="M7" s="47">
        <v>1385601595</v>
      </c>
      <c r="N7" s="47">
        <v>0</v>
      </c>
      <c r="O7" s="47">
        <v>0</v>
      </c>
      <c r="P7" s="47">
        <v>0</v>
      </c>
      <c r="Q7" s="47">
        <v>1369521258.5</v>
      </c>
      <c r="R7" s="47">
        <v>1369521258.5</v>
      </c>
      <c r="S7" s="47">
        <v>0</v>
      </c>
      <c r="T7" s="47">
        <v>1369521258.5</v>
      </c>
      <c r="U7" s="47">
        <v>1369521258.5</v>
      </c>
      <c r="V7" s="47">
        <v>16080336.5</v>
      </c>
      <c r="W7" s="47">
        <v>16080336.5</v>
      </c>
      <c r="X7" s="47">
        <v>16080336.5</v>
      </c>
      <c r="Y7" s="47">
        <v>16080336.5</v>
      </c>
      <c r="Z7" s="47">
        <v>0</v>
      </c>
      <c r="AA7" s="47">
        <v>0</v>
      </c>
      <c r="AB7" s="47">
        <v>0</v>
      </c>
      <c r="AC7" s="48">
        <v>-144131997</v>
      </c>
      <c r="AD7" s="47">
        <v>0</v>
      </c>
      <c r="AE7" s="43" t="s">
        <v>242</v>
      </c>
      <c r="AF7" s="43" t="s">
        <v>378</v>
      </c>
      <c r="AG7" s="43" t="s">
        <v>400</v>
      </c>
      <c r="AH7" s="43" t="s">
        <v>406</v>
      </c>
      <c r="AI7" s="43" t="s">
        <v>380</v>
      </c>
      <c r="AJ7" s="43" t="s">
        <v>380</v>
      </c>
      <c r="AK7" s="43" t="s">
        <v>380</v>
      </c>
      <c r="AL7" s="43" t="s">
        <v>378</v>
      </c>
      <c r="AM7" s="43" t="s">
        <v>380</v>
      </c>
      <c r="AN7" s="43" t="s">
        <v>380</v>
      </c>
      <c r="AO7" s="43" t="s">
        <v>402</v>
      </c>
      <c r="AP7" s="43" t="s">
        <v>405</v>
      </c>
      <c r="AQ7" s="43" t="s">
        <v>383</v>
      </c>
      <c r="AR7" s="43" t="s">
        <v>384</v>
      </c>
      <c r="AS7" s="99">
        <f t="shared" si="1"/>
        <v>0.98839468967268329</v>
      </c>
    </row>
    <row r="8" spans="1:45" hidden="1" x14ac:dyDescent="0.25">
      <c r="A8" s="43" t="s">
        <v>369</v>
      </c>
      <c r="B8" s="43" t="s">
        <v>370</v>
      </c>
      <c r="C8" s="43" t="s">
        <v>876</v>
      </c>
      <c r="D8" s="43" t="s">
        <v>407</v>
      </c>
      <c r="E8" s="43" t="s">
        <v>381</v>
      </c>
      <c r="F8" s="43" t="s">
        <v>408</v>
      </c>
      <c r="G8" s="43" t="s">
        <v>374</v>
      </c>
      <c r="H8" s="43" t="s">
        <v>375</v>
      </c>
      <c r="I8" s="43" t="s">
        <v>409</v>
      </c>
      <c r="J8" s="43" t="s">
        <v>409</v>
      </c>
      <c r="K8" s="47">
        <v>691270444</v>
      </c>
      <c r="L8" s="47">
        <v>632967013</v>
      </c>
      <c r="M8" s="47">
        <v>632967013</v>
      </c>
      <c r="N8" s="47">
        <v>0</v>
      </c>
      <c r="O8" s="47">
        <v>0</v>
      </c>
      <c r="P8" s="47">
        <v>0</v>
      </c>
      <c r="Q8" s="47">
        <v>612079294.44000006</v>
      </c>
      <c r="R8" s="47">
        <v>612079294.44000006</v>
      </c>
      <c r="S8" s="47">
        <v>0</v>
      </c>
      <c r="T8" s="47">
        <v>612079294.44000006</v>
      </c>
      <c r="U8" s="47">
        <v>612079294.44000006</v>
      </c>
      <c r="V8" s="47">
        <v>20887718.559999999</v>
      </c>
      <c r="W8" s="47">
        <v>20887718.559999999</v>
      </c>
      <c r="X8" s="47">
        <v>20887718.559999999</v>
      </c>
      <c r="Y8" s="47">
        <v>20887718.559999999</v>
      </c>
      <c r="Z8" s="47">
        <v>0</v>
      </c>
      <c r="AA8" s="47">
        <v>0</v>
      </c>
      <c r="AB8" s="47">
        <v>0</v>
      </c>
      <c r="AC8" s="47">
        <v>-58303431</v>
      </c>
      <c r="AD8" s="47">
        <v>0</v>
      </c>
      <c r="AE8" s="43" t="s">
        <v>242</v>
      </c>
      <c r="AF8" s="43" t="s">
        <v>378</v>
      </c>
      <c r="AG8" s="43" t="s">
        <v>400</v>
      </c>
      <c r="AH8" s="43" t="s">
        <v>410</v>
      </c>
      <c r="AI8" s="43" t="s">
        <v>380</v>
      </c>
      <c r="AJ8" s="43" t="s">
        <v>380</v>
      </c>
      <c r="AK8" s="43" t="s">
        <v>380</v>
      </c>
      <c r="AL8" s="43" t="s">
        <v>378</v>
      </c>
      <c r="AM8" s="43" t="s">
        <v>380</v>
      </c>
      <c r="AN8" s="43" t="s">
        <v>380</v>
      </c>
      <c r="AO8" s="43" t="s">
        <v>402</v>
      </c>
      <c r="AP8" s="43" t="s">
        <v>409</v>
      </c>
      <c r="AQ8" s="43" t="s">
        <v>383</v>
      </c>
      <c r="AR8" s="43" t="s">
        <v>411</v>
      </c>
      <c r="AS8" s="99">
        <f t="shared" si="1"/>
        <v>0.96700030470624232</v>
      </c>
    </row>
    <row r="9" spans="1:45" hidden="1" x14ac:dyDescent="0.25">
      <c r="A9" s="43" t="s">
        <v>369</v>
      </c>
      <c r="B9" s="43" t="s">
        <v>370</v>
      </c>
      <c r="C9" s="43" t="s">
        <v>876</v>
      </c>
      <c r="D9" s="43" t="s">
        <v>412</v>
      </c>
      <c r="E9" s="43" t="s">
        <v>381</v>
      </c>
      <c r="F9" s="43" t="s">
        <v>373</v>
      </c>
      <c r="G9" s="43" t="s">
        <v>374</v>
      </c>
      <c r="H9" s="43" t="s">
        <v>375</v>
      </c>
      <c r="I9" s="43" t="s">
        <v>413</v>
      </c>
      <c r="J9" s="43" t="s">
        <v>413</v>
      </c>
      <c r="K9" s="47">
        <v>604000000</v>
      </c>
      <c r="L9" s="47">
        <v>604000000</v>
      </c>
      <c r="M9" s="47">
        <v>604000000</v>
      </c>
      <c r="N9" s="47">
        <v>0</v>
      </c>
      <c r="O9" s="47">
        <v>0</v>
      </c>
      <c r="P9" s="47">
        <v>0</v>
      </c>
      <c r="Q9" s="47">
        <v>597657109.22000003</v>
      </c>
      <c r="R9" s="47">
        <v>597657109.22000003</v>
      </c>
      <c r="S9" s="47">
        <v>0</v>
      </c>
      <c r="T9" s="47">
        <v>597657109.22000003</v>
      </c>
      <c r="U9" s="47">
        <v>597657109.22000003</v>
      </c>
      <c r="V9" s="47">
        <v>6342890.7800000003</v>
      </c>
      <c r="W9" s="47">
        <v>6342890.7800000003</v>
      </c>
      <c r="X9" s="47">
        <v>6342890.7800000003</v>
      </c>
      <c r="Y9" s="47">
        <v>6342890.7800000003</v>
      </c>
      <c r="Z9" s="47">
        <v>0</v>
      </c>
      <c r="AA9" s="47">
        <v>0</v>
      </c>
      <c r="AB9" s="47">
        <v>0</v>
      </c>
      <c r="AC9" s="48">
        <v>0</v>
      </c>
      <c r="AD9" s="47">
        <v>0</v>
      </c>
      <c r="AE9" s="43" t="s">
        <v>242</v>
      </c>
      <c r="AF9" s="43" t="s">
        <v>378</v>
      </c>
      <c r="AG9" s="43" t="s">
        <v>400</v>
      </c>
      <c r="AH9" s="43" t="s">
        <v>414</v>
      </c>
      <c r="AI9" s="43" t="s">
        <v>380</v>
      </c>
      <c r="AJ9" s="43" t="s">
        <v>380</v>
      </c>
      <c r="AK9" s="43" t="s">
        <v>380</v>
      </c>
      <c r="AL9" s="43" t="s">
        <v>378</v>
      </c>
      <c r="AM9" s="43" t="s">
        <v>380</v>
      </c>
      <c r="AN9" s="43" t="s">
        <v>380</v>
      </c>
      <c r="AO9" s="43" t="s">
        <v>402</v>
      </c>
      <c r="AP9" s="43" t="s">
        <v>413</v>
      </c>
      <c r="AQ9" s="43" t="s">
        <v>383</v>
      </c>
      <c r="AR9" s="43" t="s">
        <v>384</v>
      </c>
      <c r="AS9" s="99">
        <f t="shared" si="1"/>
        <v>0.98949852519867554</v>
      </c>
    </row>
    <row r="10" spans="1:45" hidden="1" x14ac:dyDescent="0.25">
      <c r="A10" s="43" t="s">
        <v>369</v>
      </c>
      <c r="B10" s="43" t="s">
        <v>370</v>
      </c>
      <c r="C10" s="43" t="s">
        <v>876</v>
      </c>
      <c r="D10" s="43" t="s">
        <v>415</v>
      </c>
      <c r="E10" s="43" t="s">
        <v>381</v>
      </c>
      <c r="F10" s="43" t="s">
        <v>373</v>
      </c>
      <c r="G10" s="43" t="s">
        <v>374</v>
      </c>
      <c r="H10" s="43" t="s">
        <v>375</v>
      </c>
      <c r="I10" s="43" t="s">
        <v>416</v>
      </c>
      <c r="J10" s="43" t="s">
        <v>417</v>
      </c>
      <c r="K10" s="47">
        <v>602454902</v>
      </c>
      <c r="L10" s="47">
        <v>546954902</v>
      </c>
      <c r="M10" s="47">
        <v>546954902</v>
      </c>
      <c r="N10" s="47">
        <v>0</v>
      </c>
      <c r="O10" s="47">
        <v>0</v>
      </c>
      <c r="P10" s="47">
        <v>0</v>
      </c>
      <c r="Q10" s="47">
        <v>533537229.44999999</v>
      </c>
      <c r="R10" s="47">
        <v>533537229.44999999</v>
      </c>
      <c r="S10" s="47">
        <v>0</v>
      </c>
      <c r="T10" s="47">
        <v>533537229.44999999</v>
      </c>
      <c r="U10" s="47">
        <v>533537229.44999999</v>
      </c>
      <c r="V10" s="47">
        <v>13417672.550000001</v>
      </c>
      <c r="W10" s="47">
        <v>13417672.550000001</v>
      </c>
      <c r="X10" s="47">
        <v>13417672.550000001</v>
      </c>
      <c r="Y10" s="47">
        <v>13417672.550000001</v>
      </c>
      <c r="Z10" s="47">
        <v>0</v>
      </c>
      <c r="AA10" s="47">
        <v>0</v>
      </c>
      <c r="AB10" s="47">
        <v>0</v>
      </c>
      <c r="AC10" s="48">
        <v>-55500000</v>
      </c>
      <c r="AD10" s="47">
        <v>0</v>
      </c>
      <c r="AE10" s="43" t="s">
        <v>242</v>
      </c>
      <c r="AF10" s="43" t="s">
        <v>378</v>
      </c>
      <c r="AG10" s="43" t="s">
        <v>400</v>
      </c>
      <c r="AH10" s="43" t="s">
        <v>418</v>
      </c>
      <c r="AI10" s="43" t="s">
        <v>380</v>
      </c>
      <c r="AJ10" s="43" t="s">
        <v>380</v>
      </c>
      <c r="AK10" s="43" t="s">
        <v>380</v>
      </c>
      <c r="AL10" s="43" t="s">
        <v>378</v>
      </c>
      <c r="AM10" s="43" t="s">
        <v>380</v>
      </c>
      <c r="AN10" s="43" t="s">
        <v>380</v>
      </c>
      <c r="AO10" s="43" t="s">
        <v>402</v>
      </c>
      <c r="AP10" s="43" t="s">
        <v>417</v>
      </c>
      <c r="AQ10" s="43" t="s">
        <v>383</v>
      </c>
      <c r="AR10" s="43" t="s">
        <v>384</v>
      </c>
      <c r="AS10" s="99">
        <f t="shared" si="1"/>
        <v>0.97546841156201936</v>
      </c>
    </row>
    <row r="11" spans="1:45" hidden="1" x14ac:dyDescent="0.25">
      <c r="A11" s="43" t="s">
        <v>369</v>
      </c>
      <c r="B11" s="43" t="s">
        <v>370</v>
      </c>
      <c r="C11" s="43" t="s">
        <v>876</v>
      </c>
      <c r="D11" s="43" t="s">
        <v>877</v>
      </c>
      <c r="E11" s="43" t="s">
        <v>381</v>
      </c>
      <c r="F11" s="43" t="s">
        <v>373</v>
      </c>
      <c r="G11" s="43" t="s">
        <v>420</v>
      </c>
      <c r="H11" s="43" t="s">
        <v>375</v>
      </c>
      <c r="I11" s="43" t="s">
        <v>421</v>
      </c>
      <c r="J11" s="43" t="s">
        <v>422</v>
      </c>
      <c r="K11" s="47">
        <v>767617240</v>
      </c>
      <c r="L11" s="47">
        <v>701394535</v>
      </c>
      <c r="M11" s="47">
        <v>701394535</v>
      </c>
      <c r="N11" s="47">
        <v>0</v>
      </c>
      <c r="O11" s="47">
        <v>0</v>
      </c>
      <c r="P11" s="47">
        <v>0</v>
      </c>
      <c r="Q11" s="47">
        <v>701394534.88</v>
      </c>
      <c r="R11" s="47">
        <v>701394534.88</v>
      </c>
      <c r="S11" s="47">
        <v>0</v>
      </c>
      <c r="T11" s="47">
        <v>701394534.88</v>
      </c>
      <c r="U11" s="47">
        <v>701394534.88</v>
      </c>
      <c r="V11" s="47">
        <v>0.12</v>
      </c>
      <c r="W11" s="47">
        <v>0.12</v>
      </c>
      <c r="X11" s="47">
        <v>0.12</v>
      </c>
      <c r="Y11" s="47">
        <v>0.12</v>
      </c>
      <c r="Z11" s="47">
        <v>0</v>
      </c>
      <c r="AA11" s="47">
        <v>0</v>
      </c>
      <c r="AB11" s="47">
        <v>0</v>
      </c>
      <c r="AC11" s="47">
        <v>-66222705</v>
      </c>
      <c r="AD11" s="47">
        <v>0</v>
      </c>
      <c r="AE11" s="43" t="s">
        <v>242</v>
      </c>
      <c r="AF11" s="43" t="s">
        <v>378</v>
      </c>
      <c r="AG11" s="43" t="s">
        <v>423</v>
      </c>
      <c r="AH11" s="43" t="s">
        <v>424</v>
      </c>
      <c r="AI11" s="43" t="s">
        <v>425</v>
      </c>
      <c r="AJ11" s="43" t="s">
        <v>380</v>
      </c>
      <c r="AK11" s="43" t="s">
        <v>380</v>
      </c>
      <c r="AL11" s="43" t="s">
        <v>378</v>
      </c>
      <c r="AM11" s="43" t="s">
        <v>426</v>
      </c>
      <c r="AN11" s="43" t="s">
        <v>427</v>
      </c>
      <c r="AO11" s="43" t="s">
        <v>428</v>
      </c>
      <c r="AP11" s="43" t="s">
        <v>429</v>
      </c>
      <c r="AQ11" s="43" t="s">
        <v>383</v>
      </c>
      <c r="AR11" s="43" t="s">
        <v>384</v>
      </c>
      <c r="AS11" s="99">
        <f t="shared" si="1"/>
        <v>0.9999999998289123</v>
      </c>
    </row>
    <row r="12" spans="1:45" hidden="1" x14ac:dyDescent="0.25">
      <c r="A12" s="43" t="s">
        <v>369</v>
      </c>
      <c r="B12" s="43" t="s">
        <v>370</v>
      </c>
      <c r="C12" s="43" t="s">
        <v>876</v>
      </c>
      <c r="D12" s="43" t="s">
        <v>878</v>
      </c>
      <c r="E12" s="43" t="s">
        <v>381</v>
      </c>
      <c r="F12" s="43" t="s">
        <v>373</v>
      </c>
      <c r="G12" s="43" t="s">
        <v>420</v>
      </c>
      <c r="H12" s="43" t="s">
        <v>375</v>
      </c>
      <c r="I12" s="43" t="s">
        <v>431</v>
      </c>
      <c r="J12" s="43" t="s">
        <v>432</v>
      </c>
      <c r="K12" s="47">
        <v>41492824</v>
      </c>
      <c r="L12" s="47">
        <v>37913219</v>
      </c>
      <c r="M12" s="47">
        <v>37913219</v>
      </c>
      <c r="N12" s="47">
        <v>0</v>
      </c>
      <c r="O12" s="47">
        <v>0</v>
      </c>
      <c r="P12" s="47">
        <v>0</v>
      </c>
      <c r="Q12" s="47">
        <v>37913219</v>
      </c>
      <c r="R12" s="47">
        <v>37913219</v>
      </c>
      <c r="S12" s="47">
        <v>0</v>
      </c>
      <c r="T12" s="47">
        <v>37913219</v>
      </c>
      <c r="U12" s="47">
        <v>37913219</v>
      </c>
      <c r="V12" s="47">
        <v>0</v>
      </c>
      <c r="W12" s="47">
        <v>0</v>
      </c>
      <c r="X12" s="47">
        <v>0</v>
      </c>
      <c r="Y12" s="47">
        <v>0</v>
      </c>
      <c r="Z12" s="47">
        <v>0</v>
      </c>
      <c r="AA12" s="47">
        <v>0</v>
      </c>
      <c r="AB12" s="47">
        <v>0</v>
      </c>
      <c r="AC12" s="47">
        <v>-3579605</v>
      </c>
      <c r="AD12" s="47">
        <v>0</v>
      </c>
      <c r="AE12" s="43" t="s">
        <v>242</v>
      </c>
      <c r="AF12" s="43" t="s">
        <v>378</v>
      </c>
      <c r="AG12" s="43" t="s">
        <v>423</v>
      </c>
      <c r="AH12" s="43" t="s">
        <v>433</v>
      </c>
      <c r="AI12" s="43" t="s">
        <v>425</v>
      </c>
      <c r="AJ12" s="43" t="s">
        <v>380</v>
      </c>
      <c r="AK12" s="43" t="s">
        <v>380</v>
      </c>
      <c r="AL12" s="43" t="s">
        <v>378</v>
      </c>
      <c r="AM12" s="43" t="s">
        <v>434</v>
      </c>
      <c r="AN12" s="43" t="s">
        <v>435</v>
      </c>
      <c r="AO12" s="43" t="s">
        <v>428</v>
      </c>
      <c r="AP12" s="43" t="s">
        <v>436</v>
      </c>
      <c r="AQ12" s="43" t="s">
        <v>383</v>
      </c>
      <c r="AR12" s="43" t="s">
        <v>384</v>
      </c>
      <c r="AS12" s="99">
        <f t="shared" si="1"/>
        <v>1</v>
      </c>
    </row>
    <row r="13" spans="1:45" hidden="1" x14ac:dyDescent="0.25">
      <c r="A13" s="43" t="s">
        <v>369</v>
      </c>
      <c r="B13" s="43" t="s">
        <v>370</v>
      </c>
      <c r="C13" s="43" t="s">
        <v>876</v>
      </c>
      <c r="D13" s="43" t="s">
        <v>879</v>
      </c>
      <c r="E13" s="43" t="s">
        <v>381</v>
      </c>
      <c r="F13" s="43" t="s">
        <v>373</v>
      </c>
      <c r="G13" s="43" t="s">
        <v>420</v>
      </c>
      <c r="H13" s="43" t="s">
        <v>375</v>
      </c>
      <c r="I13" s="43" t="s">
        <v>438</v>
      </c>
      <c r="J13" s="43" t="s">
        <v>439</v>
      </c>
      <c r="K13" s="47">
        <v>435674650</v>
      </c>
      <c r="L13" s="47">
        <v>398088791</v>
      </c>
      <c r="M13" s="47">
        <v>398088791</v>
      </c>
      <c r="N13" s="47">
        <v>0</v>
      </c>
      <c r="O13" s="47">
        <v>0</v>
      </c>
      <c r="P13" s="47">
        <v>0</v>
      </c>
      <c r="Q13" s="47">
        <v>395230725</v>
      </c>
      <c r="R13" s="47">
        <v>395230725</v>
      </c>
      <c r="S13" s="47">
        <v>0</v>
      </c>
      <c r="T13" s="47">
        <v>395230725</v>
      </c>
      <c r="U13" s="47">
        <v>395230725</v>
      </c>
      <c r="V13" s="47">
        <v>2858066</v>
      </c>
      <c r="W13" s="47">
        <v>2858066</v>
      </c>
      <c r="X13" s="47">
        <v>2858066</v>
      </c>
      <c r="Y13" s="47">
        <v>2858066</v>
      </c>
      <c r="Z13" s="47">
        <v>0</v>
      </c>
      <c r="AA13" s="47">
        <v>0</v>
      </c>
      <c r="AB13" s="47">
        <v>0</v>
      </c>
      <c r="AC13" s="48">
        <v>-37585859</v>
      </c>
      <c r="AD13" s="47">
        <v>0</v>
      </c>
      <c r="AE13" s="43" t="s">
        <v>242</v>
      </c>
      <c r="AF13" s="43" t="s">
        <v>378</v>
      </c>
      <c r="AG13" s="43" t="s">
        <v>440</v>
      </c>
      <c r="AH13" s="43" t="s">
        <v>441</v>
      </c>
      <c r="AI13" s="43" t="s">
        <v>425</v>
      </c>
      <c r="AJ13" s="43" t="s">
        <v>380</v>
      </c>
      <c r="AK13" s="43" t="s">
        <v>380</v>
      </c>
      <c r="AL13" s="43" t="s">
        <v>378</v>
      </c>
      <c r="AM13" s="43" t="s">
        <v>442</v>
      </c>
      <c r="AN13" s="43" t="s">
        <v>443</v>
      </c>
      <c r="AO13" s="43" t="s">
        <v>444</v>
      </c>
      <c r="AP13" s="43" t="s">
        <v>445</v>
      </c>
      <c r="AQ13" s="43" t="s">
        <v>383</v>
      </c>
      <c r="AR13" s="43" t="s">
        <v>384</v>
      </c>
      <c r="AS13" s="99">
        <f t="shared" si="1"/>
        <v>0.99282053133719106</v>
      </c>
    </row>
    <row r="14" spans="1:45" hidden="1" x14ac:dyDescent="0.25">
      <c r="A14" s="43" t="s">
        <v>369</v>
      </c>
      <c r="B14" s="43" t="s">
        <v>370</v>
      </c>
      <c r="C14" s="43" t="s">
        <v>876</v>
      </c>
      <c r="D14" s="43" t="s">
        <v>880</v>
      </c>
      <c r="E14" s="43" t="s">
        <v>381</v>
      </c>
      <c r="F14" s="43" t="s">
        <v>373</v>
      </c>
      <c r="G14" s="43" t="s">
        <v>420</v>
      </c>
      <c r="H14" s="43" t="s">
        <v>375</v>
      </c>
      <c r="I14" s="43" t="s">
        <v>447</v>
      </c>
      <c r="J14" s="43" t="s">
        <v>448</v>
      </c>
      <c r="K14" s="47">
        <v>124478471</v>
      </c>
      <c r="L14" s="47">
        <v>130839654</v>
      </c>
      <c r="M14" s="47">
        <v>130839654</v>
      </c>
      <c r="N14" s="47">
        <v>0</v>
      </c>
      <c r="O14" s="47">
        <v>0</v>
      </c>
      <c r="P14" s="47">
        <v>0</v>
      </c>
      <c r="Q14" s="47">
        <v>130839654</v>
      </c>
      <c r="R14" s="47">
        <v>130839654</v>
      </c>
      <c r="S14" s="47">
        <v>0</v>
      </c>
      <c r="T14" s="47">
        <v>130839654</v>
      </c>
      <c r="U14" s="47">
        <v>130839654</v>
      </c>
      <c r="V14" s="47">
        <v>0</v>
      </c>
      <c r="W14" s="47">
        <v>0</v>
      </c>
      <c r="X14" s="47">
        <v>0</v>
      </c>
      <c r="Y14" s="47">
        <v>0</v>
      </c>
      <c r="Z14" s="47">
        <v>0</v>
      </c>
      <c r="AA14" s="47">
        <v>0</v>
      </c>
      <c r="AB14" s="47">
        <v>0</v>
      </c>
      <c r="AC14" s="48">
        <v>-10738817</v>
      </c>
      <c r="AD14" s="47">
        <v>17100000</v>
      </c>
      <c r="AE14" s="43" t="s">
        <v>242</v>
      </c>
      <c r="AF14" s="43" t="s">
        <v>378</v>
      </c>
      <c r="AG14" s="43" t="s">
        <v>440</v>
      </c>
      <c r="AH14" s="43" t="s">
        <v>449</v>
      </c>
      <c r="AI14" s="43" t="s">
        <v>425</v>
      </c>
      <c r="AJ14" s="43" t="s">
        <v>380</v>
      </c>
      <c r="AK14" s="43" t="s">
        <v>380</v>
      </c>
      <c r="AL14" s="43" t="s">
        <v>378</v>
      </c>
      <c r="AM14" s="43" t="s">
        <v>450</v>
      </c>
      <c r="AN14" s="43" t="s">
        <v>451</v>
      </c>
      <c r="AO14" s="43" t="s">
        <v>444</v>
      </c>
      <c r="AP14" s="43" t="s">
        <v>452</v>
      </c>
      <c r="AQ14" s="43" t="s">
        <v>383</v>
      </c>
      <c r="AR14" s="43" t="s">
        <v>384</v>
      </c>
      <c r="AS14" s="99">
        <f t="shared" si="1"/>
        <v>1</v>
      </c>
    </row>
    <row r="15" spans="1:45" hidden="1" x14ac:dyDescent="0.25">
      <c r="A15" s="43" t="s">
        <v>369</v>
      </c>
      <c r="B15" s="43" t="s">
        <v>370</v>
      </c>
      <c r="C15" s="43" t="s">
        <v>876</v>
      </c>
      <c r="D15" s="43" t="s">
        <v>881</v>
      </c>
      <c r="E15" s="43" t="s">
        <v>381</v>
      </c>
      <c r="F15" s="43" t="s">
        <v>373</v>
      </c>
      <c r="G15" s="43" t="s">
        <v>420</v>
      </c>
      <c r="H15" s="43" t="s">
        <v>375</v>
      </c>
      <c r="I15" s="43" t="s">
        <v>454</v>
      </c>
      <c r="J15" s="43" t="s">
        <v>455</v>
      </c>
      <c r="K15" s="47">
        <v>248956943</v>
      </c>
      <c r="L15" s="47">
        <v>210379309</v>
      </c>
      <c r="M15" s="47">
        <v>210379309</v>
      </c>
      <c r="N15" s="47">
        <v>0</v>
      </c>
      <c r="O15" s="47">
        <v>0</v>
      </c>
      <c r="P15" s="47">
        <v>0</v>
      </c>
      <c r="Q15" s="47">
        <v>210379309</v>
      </c>
      <c r="R15" s="47">
        <v>210379309</v>
      </c>
      <c r="S15" s="47">
        <v>0</v>
      </c>
      <c r="T15" s="47">
        <v>210379309</v>
      </c>
      <c r="U15" s="47">
        <v>210379309</v>
      </c>
      <c r="V15" s="47">
        <v>0</v>
      </c>
      <c r="W15" s="47">
        <v>0</v>
      </c>
      <c r="X15" s="47">
        <v>0</v>
      </c>
      <c r="Y15" s="47">
        <v>0</v>
      </c>
      <c r="Z15" s="47">
        <v>0</v>
      </c>
      <c r="AA15" s="47">
        <v>0</v>
      </c>
      <c r="AB15" s="47">
        <v>0</v>
      </c>
      <c r="AC15" s="48">
        <v>-38577634</v>
      </c>
      <c r="AD15" s="47">
        <v>0</v>
      </c>
      <c r="AE15" s="43" t="s">
        <v>242</v>
      </c>
      <c r="AF15" s="43" t="s">
        <v>378</v>
      </c>
      <c r="AG15" s="43" t="s">
        <v>440</v>
      </c>
      <c r="AH15" s="43" t="s">
        <v>456</v>
      </c>
      <c r="AI15" s="43" t="s">
        <v>425</v>
      </c>
      <c r="AJ15" s="43" t="s">
        <v>380</v>
      </c>
      <c r="AK15" s="43" t="s">
        <v>380</v>
      </c>
      <c r="AL15" s="43" t="s">
        <v>378</v>
      </c>
      <c r="AM15" s="43" t="s">
        <v>457</v>
      </c>
      <c r="AN15" s="43" t="s">
        <v>458</v>
      </c>
      <c r="AO15" s="43" t="s">
        <v>444</v>
      </c>
      <c r="AP15" s="43" t="s">
        <v>459</v>
      </c>
      <c r="AQ15" s="43" t="s">
        <v>383</v>
      </c>
      <c r="AR15" s="43" t="s">
        <v>384</v>
      </c>
      <c r="AS15" s="99">
        <f t="shared" si="1"/>
        <v>1</v>
      </c>
    </row>
    <row r="16" spans="1:45" hidden="1" x14ac:dyDescent="0.25">
      <c r="A16" s="43" t="s">
        <v>369</v>
      </c>
      <c r="B16" s="43" t="s">
        <v>370</v>
      </c>
      <c r="C16" s="43" t="s">
        <v>876</v>
      </c>
      <c r="D16" s="43" t="s">
        <v>882</v>
      </c>
      <c r="E16" s="43" t="s">
        <v>381</v>
      </c>
      <c r="F16" s="43" t="s">
        <v>373</v>
      </c>
      <c r="G16" s="43" t="s">
        <v>420</v>
      </c>
      <c r="H16" s="43" t="s">
        <v>375</v>
      </c>
      <c r="I16" s="43" t="s">
        <v>461</v>
      </c>
      <c r="J16" s="43" t="s">
        <v>462</v>
      </c>
      <c r="K16" s="47">
        <v>263000000</v>
      </c>
      <c r="L16" s="47">
        <v>263000000</v>
      </c>
      <c r="M16" s="47">
        <v>263000000</v>
      </c>
      <c r="N16" s="47">
        <v>0</v>
      </c>
      <c r="O16" s="47">
        <v>0</v>
      </c>
      <c r="P16" s="47">
        <v>0</v>
      </c>
      <c r="Q16" s="47">
        <v>263000000</v>
      </c>
      <c r="R16" s="47">
        <v>263000000</v>
      </c>
      <c r="S16" s="47">
        <v>0</v>
      </c>
      <c r="T16" s="47">
        <v>263000000</v>
      </c>
      <c r="U16" s="47">
        <v>263000000</v>
      </c>
      <c r="V16" s="47">
        <v>0</v>
      </c>
      <c r="W16" s="47">
        <v>0</v>
      </c>
      <c r="X16" s="47">
        <v>0</v>
      </c>
      <c r="Y16" s="47">
        <v>0</v>
      </c>
      <c r="Z16" s="47">
        <v>0</v>
      </c>
      <c r="AA16" s="47">
        <v>0</v>
      </c>
      <c r="AB16" s="47">
        <v>0</v>
      </c>
      <c r="AC16" s="47">
        <v>0</v>
      </c>
      <c r="AD16" s="47">
        <v>0</v>
      </c>
      <c r="AE16" s="43" t="s">
        <v>242</v>
      </c>
      <c r="AF16" s="43" t="s">
        <v>378</v>
      </c>
      <c r="AG16" s="43" t="s">
        <v>440</v>
      </c>
      <c r="AH16" s="43" t="s">
        <v>463</v>
      </c>
      <c r="AI16" s="43" t="s">
        <v>425</v>
      </c>
      <c r="AJ16" s="43" t="s">
        <v>380</v>
      </c>
      <c r="AK16" s="43" t="s">
        <v>380</v>
      </c>
      <c r="AL16" s="43" t="s">
        <v>378</v>
      </c>
      <c r="AM16" s="43" t="s">
        <v>883</v>
      </c>
      <c r="AN16" s="43" t="s">
        <v>873</v>
      </c>
      <c r="AO16" s="43" t="s">
        <v>444</v>
      </c>
      <c r="AP16" s="43" t="s">
        <v>466</v>
      </c>
      <c r="AQ16" s="43" t="s">
        <v>383</v>
      </c>
      <c r="AR16" s="43" t="s">
        <v>384</v>
      </c>
      <c r="AS16" s="99">
        <f t="shared" si="1"/>
        <v>1</v>
      </c>
    </row>
    <row r="17" spans="1:45" x14ac:dyDescent="0.25">
      <c r="E17" s="43" t="s">
        <v>473</v>
      </c>
      <c r="K17" s="47">
        <f>SUM(K18:K31)</f>
        <v>1134962969</v>
      </c>
      <c r="L17" s="47">
        <f t="shared" ref="L17:Q17" si="2">SUM(L18:L31)</f>
        <v>1110354879</v>
      </c>
      <c r="M17" s="47">
        <f t="shared" si="2"/>
        <v>1095354879</v>
      </c>
      <c r="N17" s="47">
        <f t="shared" si="2"/>
        <v>0</v>
      </c>
      <c r="O17" s="47">
        <f t="shared" si="2"/>
        <v>31890936.639999997</v>
      </c>
      <c r="P17" s="47">
        <f t="shared" si="2"/>
        <v>0</v>
      </c>
      <c r="Q17" s="47">
        <f t="shared" si="2"/>
        <v>968565030.95999992</v>
      </c>
      <c r="R17" s="47"/>
      <c r="S17" s="47"/>
      <c r="T17" s="47"/>
      <c r="U17" s="47"/>
      <c r="V17" s="47"/>
      <c r="W17" s="47"/>
      <c r="X17" s="47"/>
      <c r="Y17" s="47"/>
      <c r="Z17" s="47"/>
      <c r="AA17" s="47"/>
      <c r="AB17" s="47"/>
      <c r="AC17" s="47"/>
      <c r="AD17" s="47"/>
      <c r="AS17" s="99">
        <f t="shared" si="1"/>
        <v>0.87230222452149908</v>
      </c>
    </row>
    <row r="18" spans="1:45" hidden="1" x14ac:dyDescent="0.25">
      <c r="A18" s="43" t="s">
        <v>369</v>
      </c>
      <c r="B18" s="43" t="s">
        <v>370</v>
      </c>
      <c r="C18" s="43" t="s">
        <v>876</v>
      </c>
      <c r="D18" s="43" t="s">
        <v>475</v>
      </c>
      <c r="E18" s="43" t="s">
        <v>473</v>
      </c>
      <c r="F18" s="43" t="s">
        <v>373</v>
      </c>
      <c r="G18" s="43" t="s">
        <v>468</v>
      </c>
      <c r="H18" s="43" t="s">
        <v>375</v>
      </c>
      <c r="I18" s="43" t="s">
        <v>476</v>
      </c>
      <c r="J18" s="43" t="s">
        <v>477</v>
      </c>
      <c r="K18" s="47">
        <v>92316022</v>
      </c>
      <c r="L18" s="47">
        <v>100516022</v>
      </c>
      <c r="M18" s="47">
        <v>100516022</v>
      </c>
      <c r="N18" s="47">
        <v>0</v>
      </c>
      <c r="O18" s="47">
        <v>878331.18</v>
      </c>
      <c r="P18" s="47">
        <v>0</v>
      </c>
      <c r="Q18" s="47">
        <v>88635533.129999995</v>
      </c>
      <c r="R18" s="47">
        <v>36410526.340000004</v>
      </c>
      <c r="S18" s="47">
        <v>0</v>
      </c>
      <c r="T18" s="47">
        <v>89513864.310000002</v>
      </c>
      <c r="U18" s="47">
        <v>89513864.310000002</v>
      </c>
      <c r="V18" s="47">
        <v>11002157.689999999</v>
      </c>
      <c r="W18" s="47">
        <v>11002157.689999999</v>
      </c>
      <c r="X18" s="47">
        <v>11002157.689999999</v>
      </c>
      <c r="Y18" s="47">
        <v>11002157.689999999</v>
      </c>
      <c r="Z18" s="47">
        <v>0</v>
      </c>
      <c r="AA18" s="47">
        <v>0</v>
      </c>
      <c r="AB18" s="47">
        <v>0</v>
      </c>
      <c r="AC18" s="48">
        <v>0</v>
      </c>
      <c r="AD18" s="47">
        <v>8200000</v>
      </c>
      <c r="AE18" s="43" t="s">
        <v>242</v>
      </c>
      <c r="AF18" s="43" t="s">
        <v>471</v>
      </c>
      <c r="AG18" s="43" t="s">
        <v>233</v>
      </c>
      <c r="AH18" s="43" t="s">
        <v>478</v>
      </c>
      <c r="AI18" s="43" t="s">
        <v>380</v>
      </c>
      <c r="AJ18" s="43" t="s">
        <v>380</v>
      </c>
      <c r="AK18" s="43" t="s">
        <v>380</v>
      </c>
      <c r="AL18" s="43" t="s">
        <v>378</v>
      </c>
      <c r="AM18" s="43" t="s">
        <v>380</v>
      </c>
      <c r="AN18" s="43" t="s">
        <v>380</v>
      </c>
      <c r="AO18" s="43" t="s">
        <v>474</v>
      </c>
      <c r="AP18" s="43" t="s">
        <v>477</v>
      </c>
      <c r="AQ18" s="43" t="s">
        <v>383</v>
      </c>
      <c r="AR18" s="43" t="s">
        <v>384</v>
      </c>
      <c r="AS18" s="99">
        <f t="shared" si="1"/>
        <v>0.88180502338224243</v>
      </c>
    </row>
    <row r="19" spans="1:45" hidden="1" x14ac:dyDescent="0.25">
      <c r="A19" s="43" t="s">
        <v>369</v>
      </c>
      <c r="B19" s="43" t="s">
        <v>370</v>
      </c>
      <c r="C19" s="43" t="s">
        <v>876</v>
      </c>
      <c r="D19" s="43" t="s">
        <v>499</v>
      </c>
      <c r="E19" s="43" t="s">
        <v>473</v>
      </c>
      <c r="F19" s="43" t="s">
        <v>373</v>
      </c>
      <c r="G19" s="43" t="s">
        <v>468</v>
      </c>
      <c r="H19" s="43" t="s">
        <v>375</v>
      </c>
      <c r="I19" s="43" t="s">
        <v>500</v>
      </c>
      <c r="J19" s="43" t="s">
        <v>501</v>
      </c>
      <c r="K19" s="47">
        <v>1500000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v>0</v>
      </c>
      <c r="AC19" s="47">
        <v>-1500000</v>
      </c>
      <c r="AD19" s="47">
        <v>0</v>
      </c>
      <c r="AE19" s="43" t="s">
        <v>242</v>
      </c>
      <c r="AF19" s="43" t="s">
        <v>471</v>
      </c>
      <c r="AG19" s="43" t="s">
        <v>235</v>
      </c>
      <c r="AH19" s="43" t="s">
        <v>502</v>
      </c>
      <c r="AI19" s="43" t="s">
        <v>380</v>
      </c>
      <c r="AJ19" s="43" t="s">
        <v>380</v>
      </c>
      <c r="AK19" s="43" t="s">
        <v>380</v>
      </c>
      <c r="AL19" s="43" t="s">
        <v>378</v>
      </c>
      <c r="AM19" s="43" t="s">
        <v>380</v>
      </c>
      <c r="AN19" s="43" t="s">
        <v>380</v>
      </c>
      <c r="AO19" s="43" t="s">
        <v>503</v>
      </c>
      <c r="AP19" s="43" t="s">
        <v>501</v>
      </c>
      <c r="AQ19" s="43" t="s">
        <v>383</v>
      </c>
      <c r="AR19" s="43" t="s">
        <v>384</v>
      </c>
      <c r="AS19" s="99" t="e">
        <f t="shared" si="1"/>
        <v>#DIV/0!</v>
      </c>
    </row>
    <row r="20" spans="1:45" hidden="1" x14ac:dyDescent="0.25">
      <c r="A20" s="43" t="s">
        <v>369</v>
      </c>
      <c r="B20" s="43" t="s">
        <v>370</v>
      </c>
      <c r="C20" s="43" t="s">
        <v>876</v>
      </c>
      <c r="D20" s="43" t="s">
        <v>504</v>
      </c>
      <c r="E20" s="43" t="s">
        <v>473</v>
      </c>
      <c r="F20" s="43" t="s">
        <v>373</v>
      </c>
      <c r="G20" s="43" t="s">
        <v>468</v>
      </c>
      <c r="H20" s="43" t="s">
        <v>375</v>
      </c>
      <c r="I20" s="43" t="s">
        <v>505</v>
      </c>
      <c r="J20" s="43" t="s">
        <v>506</v>
      </c>
      <c r="K20" s="47">
        <v>1095652</v>
      </c>
      <c r="L20" s="47">
        <v>100000</v>
      </c>
      <c r="M20" s="47">
        <v>100000</v>
      </c>
      <c r="N20" s="47">
        <v>0</v>
      </c>
      <c r="O20" s="47">
        <v>0</v>
      </c>
      <c r="P20" s="47">
        <v>0</v>
      </c>
      <c r="Q20" s="47">
        <v>99948.5</v>
      </c>
      <c r="R20" s="47">
        <v>99948.5</v>
      </c>
      <c r="S20" s="47">
        <v>0</v>
      </c>
      <c r="T20" s="47">
        <v>99948.5</v>
      </c>
      <c r="U20" s="47">
        <v>99948.5</v>
      </c>
      <c r="V20" s="47">
        <v>51.5</v>
      </c>
      <c r="W20" s="47">
        <v>51.5</v>
      </c>
      <c r="X20" s="47">
        <v>51.5</v>
      </c>
      <c r="Y20" s="47">
        <v>51.5</v>
      </c>
      <c r="Z20" s="47">
        <v>0</v>
      </c>
      <c r="AA20" s="47">
        <v>0</v>
      </c>
      <c r="AB20" s="47">
        <v>0</v>
      </c>
      <c r="AC20" s="48">
        <v>-995652</v>
      </c>
      <c r="AD20" s="47">
        <v>0</v>
      </c>
      <c r="AE20" s="43" t="s">
        <v>242</v>
      </c>
      <c r="AF20" s="43" t="s">
        <v>471</v>
      </c>
      <c r="AG20" s="43" t="s">
        <v>235</v>
      </c>
      <c r="AH20" s="43" t="s">
        <v>507</v>
      </c>
      <c r="AI20" s="43" t="s">
        <v>380</v>
      </c>
      <c r="AJ20" s="43" t="s">
        <v>380</v>
      </c>
      <c r="AK20" s="43" t="s">
        <v>380</v>
      </c>
      <c r="AL20" s="43" t="s">
        <v>378</v>
      </c>
      <c r="AM20" s="43" t="s">
        <v>380</v>
      </c>
      <c r="AN20" s="43" t="s">
        <v>380</v>
      </c>
      <c r="AO20" s="43" t="s">
        <v>503</v>
      </c>
      <c r="AP20" s="43" t="s">
        <v>506</v>
      </c>
      <c r="AQ20" s="43" t="s">
        <v>383</v>
      </c>
      <c r="AR20" s="43" t="s">
        <v>384</v>
      </c>
      <c r="AS20" s="99">
        <f t="shared" si="1"/>
        <v>0.99948499999999996</v>
      </c>
    </row>
    <row r="21" spans="1:45" hidden="1" x14ac:dyDescent="0.25">
      <c r="A21" s="43" t="s">
        <v>369</v>
      </c>
      <c r="B21" s="43" t="s">
        <v>370</v>
      </c>
      <c r="C21" s="43" t="s">
        <v>876</v>
      </c>
      <c r="D21" s="43" t="s">
        <v>521</v>
      </c>
      <c r="E21" s="43" t="s">
        <v>473</v>
      </c>
      <c r="F21" s="43" t="s">
        <v>373</v>
      </c>
      <c r="G21" s="43" t="s">
        <v>468</v>
      </c>
      <c r="H21" s="43" t="s">
        <v>375</v>
      </c>
      <c r="I21" s="43" t="s">
        <v>522</v>
      </c>
      <c r="J21" s="43" t="s">
        <v>522</v>
      </c>
      <c r="K21" s="47">
        <v>398569833</v>
      </c>
      <c r="L21" s="47">
        <v>369877835</v>
      </c>
      <c r="M21" s="47">
        <v>369877835</v>
      </c>
      <c r="N21" s="47">
        <v>0</v>
      </c>
      <c r="O21" s="47">
        <v>11536766.699999999</v>
      </c>
      <c r="P21" s="47">
        <v>0</v>
      </c>
      <c r="Q21" s="47">
        <v>333600659.01999998</v>
      </c>
      <c r="R21" s="47">
        <v>270890531.86000001</v>
      </c>
      <c r="S21" s="47">
        <v>0</v>
      </c>
      <c r="T21" s="47">
        <v>345137425.72000003</v>
      </c>
      <c r="U21" s="47">
        <v>345137425.72000003</v>
      </c>
      <c r="V21" s="47">
        <v>24740409.280000001</v>
      </c>
      <c r="W21" s="47">
        <v>24740409.280000001</v>
      </c>
      <c r="X21" s="47">
        <v>24740409.280000001</v>
      </c>
      <c r="Y21" s="47">
        <v>24740409.280000001</v>
      </c>
      <c r="Z21" s="47">
        <v>0</v>
      </c>
      <c r="AA21" s="47">
        <v>0</v>
      </c>
      <c r="AB21" s="47">
        <v>0</v>
      </c>
      <c r="AC21" s="47">
        <v>-28691998</v>
      </c>
      <c r="AD21" s="47">
        <v>0</v>
      </c>
      <c r="AE21" s="43" t="s">
        <v>242</v>
      </c>
      <c r="AF21" s="43" t="s">
        <v>471</v>
      </c>
      <c r="AG21" s="43" t="s">
        <v>523</v>
      </c>
      <c r="AH21" s="43" t="s">
        <v>524</v>
      </c>
      <c r="AI21" s="43" t="s">
        <v>380</v>
      </c>
      <c r="AJ21" s="43" t="s">
        <v>380</v>
      </c>
      <c r="AK21" s="43" t="s">
        <v>380</v>
      </c>
      <c r="AL21" s="43" t="s">
        <v>378</v>
      </c>
      <c r="AM21" s="43" t="s">
        <v>380</v>
      </c>
      <c r="AN21" s="43" t="s">
        <v>380</v>
      </c>
      <c r="AO21" s="43" t="s">
        <v>525</v>
      </c>
      <c r="AP21" s="43" t="s">
        <v>522</v>
      </c>
      <c r="AQ21" s="43" t="s">
        <v>383</v>
      </c>
      <c r="AR21" s="43" t="s">
        <v>384</v>
      </c>
      <c r="AS21" s="99">
        <f t="shared" si="1"/>
        <v>0.90192119519678704</v>
      </c>
    </row>
    <row r="22" spans="1:45" hidden="1" x14ac:dyDescent="0.25">
      <c r="A22" s="43" t="s">
        <v>369</v>
      </c>
      <c r="B22" s="43" t="s">
        <v>370</v>
      </c>
      <c r="C22" s="43" t="s">
        <v>876</v>
      </c>
      <c r="D22" s="43" t="s">
        <v>526</v>
      </c>
      <c r="E22" s="43" t="s">
        <v>473</v>
      </c>
      <c r="F22" s="43" t="s">
        <v>373</v>
      </c>
      <c r="G22" s="43" t="s">
        <v>468</v>
      </c>
      <c r="H22" s="43" t="s">
        <v>375</v>
      </c>
      <c r="I22" s="43" t="s">
        <v>527</v>
      </c>
      <c r="J22" s="43" t="s">
        <v>528</v>
      </c>
      <c r="K22" s="47">
        <v>38179223</v>
      </c>
      <c r="L22" s="47">
        <v>35239223</v>
      </c>
      <c r="M22" s="47">
        <v>35239223</v>
      </c>
      <c r="N22" s="47">
        <v>0</v>
      </c>
      <c r="O22" s="47">
        <v>1596919.93</v>
      </c>
      <c r="P22" s="47">
        <v>0</v>
      </c>
      <c r="Q22" s="47">
        <v>29040514.27</v>
      </c>
      <c r="R22" s="47">
        <v>26249799.27</v>
      </c>
      <c r="S22" s="47">
        <v>0</v>
      </c>
      <c r="T22" s="47">
        <v>30637434.199999999</v>
      </c>
      <c r="U22" s="47">
        <v>30637434.199999999</v>
      </c>
      <c r="V22" s="47">
        <v>4601788.8</v>
      </c>
      <c r="W22" s="47">
        <v>4601788.8</v>
      </c>
      <c r="X22" s="47">
        <v>4601788.8</v>
      </c>
      <c r="Y22" s="47">
        <v>4601788.8</v>
      </c>
      <c r="Z22" s="47">
        <v>0</v>
      </c>
      <c r="AA22" s="47">
        <v>0</v>
      </c>
      <c r="AB22" s="47">
        <v>0</v>
      </c>
      <c r="AC22" s="47">
        <v>-2940000</v>
      </c>
      <c r="AD22" s="47">
        <v>0</v>
      </c>
      <c r="AE22" s="43" t="s">
        <v>242</v>
      </c>
      <c r="AF22" s="43" t="s">
        <v>471</v>
      </c>
      <c r="AG22" s="43" t="s">
        <v>523</v>
      </c>
      <c r="AH22" s="43" t="s">
        <v>529</v>
      </c>
      <c r="AI22" s="43" t="s">
        <v>380</v>
      </c>
      <c r="AJ22" s="43" t="s">
        <v>380</v>
      </c>
      <c r="AK22" s="43" t="s">
        <v>380</v>
      </c>
      <c r="AL22" s="43" t="s">
        <v>378</v>
      </c>
      <c r="AM22" s="43" t="s">
        <v>380</v>
      </c>
      <c r="AN22" s="43" t="s">
        <v>380</v>
      </c>
      <c r="AO22" s="43" t="s">
        <v>525</v>
      </c>
      <c r="AP22" s="43" t="s">
        <v>528</v>
      </c>
      <c r="AQ22" s="43" t="s">
        <v>383</v>
      </c>
      <c r="AR22" s="43" t="s">
        <v>384</v>
      </c>
      <c r="AS22" s="99">
        <f t="shared" si="1"/>
        <v>0.82409632783333497</v>
      </c>
    </row>
    <row r="23" spans="1:45" hidden="1" x14ac:dyDescent="0.25">
      <c r="A23" s="43" t="s">
        <v>369</v>
      </c>
      <c r="B23" s="43" t="s">
        <v>370</v>
      </c>
      <c r="C23" s="43" t="s">
        <v>876</v>
      </c>
      <c r="D23" s="43" t="s">
        <v>530</v>
      </c>
      <c r="E23" s="43" t="s">
        <v>473</v>
      </c>
      <c r="F23" s="43" t="s">
        <v>373</v>
      </c>
      <c r="G23" s="43" t="s">
        <v>468</v>
      </c>
      <c r="H23" s="43" t="s">
        <v>375</v>
      </c>
      <c r="I23" s="43" t="s">
        <v>531</v>
      </c>
      <c r="J23" s="43" t="s">
        <v>532</v>
      </c>
      <c r="K23" s="47">
        <v>3280540</v>
      </c>
      <c r="L23" s="47">
        <v>2767313</v>
      </c>
      <c r="M23" s="47">
        <v>2767313</v>
      </c>
      <c r="N23" s="47">
        <v>0</v>
      </c>
      <c r="O23" s="47">
        <v>167000</v>
      </c>
      <c r="P23" s="47">
        <v>0</v>
      </c>
      <c r="Q23" s="47">
        <v>1033449.22</v>
      </c>
      <c r="R23" s="47">
        <v>1008939.22</v>
      </c>
      <c r="S23" s="47">
        <v>0</v>
      </c>
      <c r="T23" s="47">
        <v>1200449.22</v>
      </c>
      <c r="U23" s="47">
        <v>1200449.22</v>
      </c>
      <c r="V23" s="47">
        <v>1566863.78</v>
      </c>
      <c r="W23" s="47">
        <v>1566863.78</v>
      </c>
      <c r="X23" s="47">
        <v>1566863.78</v>
      </c>
      <c r="Y23" s="47">
        <v>1566863.78</v>
      </c>
      <c r="Z23" s="47">
        <v>0</v>
      </c>
      <c r="AA23" s="47">
        <v>0</v>
      </c>
      <c r="AB23" s="47">
        <v>0</v>
      </c>
      <c r="AC23" s="47">
        <v>-513227</v>
      </c>
      <c r="AD23" s="47">
        <v>0</v>
      </c>
      <c r="AE23" s="43" t="s">
        <v>242</v>
      </c>
      <c r="AF23" s="43" t="s">
        <v>471</v>
      </c>
      <c r="AG23" s="43" t="s">
        <v>533</v>
      </c>
      <c r="AH23" s="43" t="s">
        <v>534</v>
      </c>
      <c r="AI23" s="43" t="s">
        <v>380</v>
      </c>
      <c r="AJ23" s="43" t="s">
        <v>380</v>
      </c>
      <c r="AK23" s="43" t="s">
        <v>380</v>
      </c>
      <c r="AL23" s="43" t="s">
        <v>378</v>
      </c>
      <c r="AM23" s="43" t="s">
        <v>380</v>
      </c>
      <c r="AN23" s="43" t="s">
        <v>380</v>
      </c>
      <c r="AO23" s="43" t="s">
        <v>535</v>
      </c>
      <c r="AP23" s="43" t="s">
        <v>532</v>
      </c>
      <c r="AQ23" s="43" t="s">
        <v>383</v>
      </c>
      <c r="AR23" s="43" t="s">
        <v>384</v>
      </c>
      <c r="AS23" s="99">
        <f t="shared" si="1"/>
        <v>0.37344861965379411</v>
      </c>
    </row>
    <row r="24" spans="1:45" hidden="1" x14ac:dyDescent="0.25">
      <c r="A24" s="43" t="s">
        <v>369</v>
      </c>
      <c r="B24" s="43" t="s">
        <v>370</v>
      </c>
      <c r="C24" s="43" t="s">
        <v>876</v>
      </c>
      <c r="D24" s="43" t="s">
        <v>536</v>
      </c>
      <c r="E24" s="43" t="s">
        <v>473</v>
      </c>
      <c r="F24" s="43" t="s">
        <v>373</v>
      </c>
      <c r="G24" s="43" t="s">
        <v>468</v>
      </c>
      <c r="H24" s="43" t="s">
        <v>375</v>
      </c>
      <c r="I24" s="43" t="s">
        <v>537</v>
      </c>
      <c r="J24" s="43" t="s">
        <v>538</v>
      </c>
      <c r="K24" s="47">
        <v>200087313</v>
      </c>
      <c r="L24" s="47">
        <v>147814413</v>
      </c>
      <c r="M24" s="47">
        <v>132814413</v>
      </c>
      <c r="N24" s="47">
        <v>0</v>
      </c>
      <c r="O24" s="47">
        <v>5127152</v>
      </c>
      <c r="P24" s="47">
        <v>0</v>
      </c>
      <c r="Q24" s="47">
        <v>88093419.840000004</v>
      </c>
      <c r="R24" s="47">
        <v>88093419.840000004</v>
      </c>
      <c r="S24" s="47">
        <v>0</v>
      </c>
      <c r="T24" s="47">
        <v>93220571.840000004</v>
      </c>
      <c r="U24" s="47">
        <v>93220571.840000004</v>
      </c>
      <c r="V24" s="47">
        <v>39593841.159999996</v>
      </c>
      <c r="W24" s="47">
        <v>54593841.159999996</v>
      </c>
      <c r="X24" s="47">
        <v>39593841.159999996</v>
      </c>
      <c r="Y24" s="47">
        <v>39593841.159999996</v>
      </c>
      <c r="Z24" s="47">
        <v>15000000</v>
      </c>
      <c r="AA24" s="47">
        <v>0</v>
      </c>
      <c r="AB24" s="47">
        <v>0</v>
      </c>
      <c r="AC24" s="47">
        <v>-52272900</v>
      </c>
      <c r="AD24" s="47">
        <v>0</v>
      </c>
      <c r="AE24" s="43" t="s">
        <v>242</v>
      </c>
      <c r="AF24" s="43" t="s">
        <v>471</v>
      </c>
      <c r="AG24" s="43" t="s">
        <v>533</v>
      </c>
      <c r="AH24" s="43" t="s">
        <v>539</v>
      </c>
      <c r="AI24" s="43" t="s">
        <v>380</v>
      </c>
      <c r="AJ24" s="43" t="s">
        <v>380</v>
      </c>
      <c r="AK24" s="43" t="s">
        <v>380</v>
      </c>
      <c r="AL24" s="43" t="s">
        <v>378</v>
      </c>
      <c r="AM24" s="43" t="s">
        <v>380</v>
      </c>
      <c r="AN24" s="43" t="s">
        <v>380</v>
      </c>
      <c r="AO24" s="43" t="s">
        <v>535</v>
      </c>
      <c r="AP24" s="43" t="s">
        <v>538</v>
      </c>
      <c r="AQ24" s="43" t="s">
        <v>383</v>
      </c>
      <c r="AR24" s="43" t="s">
        <v>384</v>
      </c>
      <c r="AS24" s="99">
        <f t="shared" si="1"/>
        <v>0.59597313991295287</v>
      </c>
    </row>
    <row r="25" spans="1:45" hidden="1" x14ac:dyDescent="0.25">
      <c r="A25" s="43" t="s">
        <v>369</v>
      </c>
      <c r="B25" s="43" t="s">
        <v>370</v>
      </c>
      <c r="C25" s="43" t="s">
        <v>876</v>
      </c>
      <c r="D25" s="43" t="s">
        <v>553</v>
      </c>
      <c r="E25" s="43" t="s">
        <v>473</v>
      </c>
      <c r="F25" s="43" t="s">
        <v>373</v>
      </c>
      <c r="G25" s="43" t="s">
        <v>468</v>
      </c>
      <c r="H25" s="43" t="s">
        <v>375</v>
      </c>
      <c r="I25" s="43" t="s">
        <v>554</v>
      </c>
      <c r="J25" s="43" t="s">
        <v>555</v>
      </c>
      <c r="K25" s="47">
        <v>15346208</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8">
        <v>-15346208</v>
      </c>
      <c r="AD25" s="47">
        <v>0</v>
      </c>
      <c r="AE25" s="43" t="s">
        <v>242</v>
      </c>
      <c r="AF25" s="43" t="s">
        <v>471</v>
      </c>
      <c r="AG25" s="43" t="s">
        <v>556</v>
      </c>
      <c r="AH25" s="43" t="s">
        <v>557</v>
      </c>
      <c r="AI25" s="43" t="s">
        <v>380</v>
      </c>
      <c r="AJ25" s="43" t="s">
        <v>380</v>
      </c>
      <c r="AK25" s="43" t="s">
        <v>380</v>
      </c>
      <c r="AL25" s="43" t="s">
        <v>378</v>
      </c>
      <c r="AM25" s="43" t="s">
        <v>380</v>
      </c>
      <c r="AN25" s="43" t="s">
        <v>380</v>
      </c>
      <c r="AO25" s="43" t="s">
        <v>558</v>
      </c>
      <c r="AP25" s="43" t="s">
        <v>555</v>
      </c>
      <c r="AQ25" s="43" t="s">
        <v>383</v>
      </c>
      <c r="AR25" s="43" t="s">
        <v>384</v>
      </c>
      <c r="AS25" s="99" t="e">
        <f t="shared" si="1"/>
        <v>#DIV/0!</v>
      </c>
    </row>
    <row r="26" spans="1:45" hidden="1" x14ac:dyDescent="0.25">
      <c r="A26" s="43" t="s">
        <v>369</v>
      </c>
      <c r="B26" s="43" t="s">
        <v>370</v>
      </c>
      <c r="C26" s="43" t="s">
        <v>876</v>
      </c>
      <c r="D26" s="43" t="s">
        <v>563</v>
      </c>
      <c r="E26" s="43" t="s">
        <v>473</v>
      </c>
      <c r="F26" s="43" t="s">
        <v>373</v>
      </c>
      <c r="G26" s="43" t="s">
        <v>468</v>
      </c>
      <c r="H26" s="43" t="s">
        <v>375</v>
      </c>
      <c r="I26" s="43" t="s">
        <v>564</v>
      </c>
      <c r="J26" s="43" t="s">
        <v>565</v>
      </c>
      <c r="K26" s="47">
        <v>219228305</v>
      </c>
      <c r="L26" s="47">
        <v>296643775</v>
      </c>
      <c r="M26" s="47">
        <v>296643775</v>
      </c>
      <c r="N26" s="47">
        <v>0</v>
      </c>
      <c r="O26" s="47">
        <v>8954071.1699999999</v>
      </c>
      <c r="P26" s="47">
        <v>0</v>
      </c>
      <c r="Q26" s="47">
        <v>278346660.56999999</v>
      </c>
      <c r="R26" s="47">
        <v>175669602.06999999</v>
      </c>
      <c r="S26" s="47">
        <v>0</v>
      </c>
      <c r="T26" s="47">
        <v>287300731.74000001</v>
      </c>
      <c r="U26" s="47">
        <v>287300731.74000001</v>
      </c>
      <c r="V26" s="47">
        <v>9343043.2599999998</v>
      </c>
      <c r="W26" s="47">
        <v>9343043.2599999998</v>
      </c>
      <c r="X26" s="47">
        <v>9343043.2599999998</v>
      </c>
      <c r="Y26" s="47">
        <v>9343043.2599999998</v>
      </c>
      <c r="Z26" s="47">
        <v>0</v>
      </c>
      <c r="AA26" s="47">
        <v>0</v>
      </c>
      <c r="AB26" s="47">
        <v>0</v>
      </c>
      <c r="AC26" s="47">
        <v>0</v>
      </c>
      <c r="AD26" s="47">
        <v>77415470</v>
      </c>
      <c r="AE26" s="43" t="s">
        <v>242</v>
      </c>
      <c r="AF26" s="43" t="s">
        <v>471</v>
      </c>
      <c r="AG26" s="43" t="s">
        <v>566</v>
      </c>
      <c r="AH26" s="43" t="s">
        <v>567</v>
      </c>
      <c r="AI26" s="43" t="s">
        <v>380</v>
      </c>
      <c r="AJ26" s="43" t="s">
        <v>380</v>
      </c>
      <c r="AK26" s="43" t="s">
        <v>380</v>
      </c>
      <c r="AL26" s="43" t="s">
        <v>378</v>
      </c>
      <c r="AM26" s="43" t="s">
        <v>380</v>
      </c>
      <c r="AN26" s="43" t="s">
        <v>380</v>
      </c>
      <c r="AO26" s="43" t="s">
        <v>568</v>
      </c>
      <c r="AP26" s="43" t="s">
        <v>565</v>
      </c>
      <c r="AQ26" s="43" t="s">
        <v>383</v>
      </c>
      <c r="AR26" s="43" t="s">
        <v>384</v>
      </c>
      <c r="AS26" s="99">
        <f t="shared" si="1"/>
        <v>0.93831957394015764</v>
      </c>
    </row>
    <row r="27" spans="1:45" hidden="1" x14ac:dyDescent="0.25">
      <c r="A27" s="43" t="s">
        <v>369</v>
      </c>
      <c r="B27" s="43" t="s">
        <v>370</v>
      </c>
      <c r="C27" s="43" t="s">
        <v>876</v>
      </c>
      <c r="D27" s="43" t="s">
        <v>574</v>
      </c>
      <c r="E27" s="43" t="s">
        <v>473</v>
      </c>
      <c r="F27" s="43" t="s">
        <v>373</v>
      </c>
      <c r="G27" s="43" t="s">
        <v>468</v>
      </c>
      <c r="H27" s="43" t="s">
        <v>375</v>
      </c>
      <c r="I27" s="43" t="s">
        <v>575</v>
      </c>
      <c r="J27" s="43" t="s">
        <v>576</v>
      </c>
      <c r="K27" s="47">
        <v>160974867</v>
      </c>
      <c r="L27" s="47">
        <v>154974867</v>
      </c>
      <c r="M27" s="47">
        <v>154974867</v>
      </c>
      <c r="N27" s="47">
        <v>0</v>
      </c>
      <c r="O27" s="47">
        <v>3501195.66</v>
      </c>
      <c r="P27" s="47">
        <v>0</v>
      </c>
      <c r="Q27" s="47">
        <v>148724272.19999999</v>
      </c>
      <c r="R27" s="47">
        <v>125300349.14</v>
      </c>
      <c r="S27" s="47">
        <v>0</v>
      </c>
      <c r="T27" s="47">
        <v>152225467.86000001</v>
      </c>
      <c r="U27" s="47">
        <v>152225467.86000001</v>
      </c>
      <c r="V27" s="47">
        <v>2749399.14</v>
      </c>
      <c r="W27" s="47">
        <v>2749399.14</v>
      </c>
      <c r="X27" s="47">
        <v>2749399.14</v>
      </c>
      <c r="Y27" s="47">
        <v>2749399.14</v>
      </c>
      <c r="Z27" s="47">
        <v>0</v>
      </c>
      <c r="AA27" s="47">
        <v>0</v>
      </c>
      <c r="AB27" s="47">
        <v>0</v>
      </c>
      <c r="AC27" s="48">
        <v>-6000000</v>
      </c>
      <c r="AD27" s="47">
        <v>0</v>
      </c>
      <c r="AE27" s="43" t="s">
        <v>242</v>
      </c>
      <c r="AF27" s="43" t="s">
        <v>471</v>
      </c>
      <c r="AG27" s="43" t="s">
        <v>566</v>
      </c>
      <c r="AH27" s="43" t="s">
        <v>577</v>
      </c>
      <c r="AI27" s="43" t="s">
        <v>380</v>
      </c>
      <c r="AJ27" s="43" t="s">
        <v>380</v>
      </c>
      <c r="AK27" s="43" t="s">
        <v>380</v>
      </c>
      <c r="AL27" s="43" t="s">
        <v>378</v>
      </c>
      <c r="AM27" s="43" t="s">
        <v>380</v>
      </c>
      <c r="AN27" s="43" t="s">
        <v>380</v>
      </c>
      <c r="AO27" s="43" t="s">
        <v>568</v>
      </c>
      <c r="AP27" s="43" t="s">
        <v>576</v>
      </c>
      <c r="AQ27" s="43" t="s">
        <v>383</v>
      </c>
      <c r="AR27" s="43" t="s">
        <v>384</v>
      </c>
      <c r="AS27" s="99">
        <f t="shared" si="1"/>
        <v>0.95966704201139907</v>
      </c>
    </row>
    <row r="28" spans="1:45" hidden="1" x14ac:dyDescent="0.25">
      <c r="A28" s="43" t="s">
        <v>369</v>
      </c>
      <c r="B28" s="43" t="s">
        <v>370</v>
      </c>
      <c r="C28" s="43" t="s">
        <v>876</v>
      </c>
      <c r="D28" s="43" t="s">
        <v>582</v>
      </c>
      <c r="E28" s="43" t="s">
        <v>473</v>
      </c>
      <c r="F28" s="43" t="s">
        <v>373</v>
      </c>
      <c r="G28" s="43" t="s">
        <v>468</v>
      </c>
      <c r="H28" s="43" t="s">
        <v>375</v>
      </c>
      <c r="I28" s="43" t="s">
        <v>583</v>
      </c>
      <c r="J28" s="43" t="s">
        <v>584</v>
      </c>
      <c r="K28" s="47">
        <v>2774006</v>
      </c>
      <c r="L28" s="47">
        <v>1051431</v>
      </c>
      <c r="M28" s="47">
        <v>1051431</v>
      </c>
      <c r="N28" s="47">
        <v>0</v>
      </c>
      <c r="O28" s="47">
        <v>0</v>
      </c>
      <c r="P28" s="47">
        <v>0</v>
      </c>
      <c r="Q28" s="47">
        <v>585492.31000000006</v>
      </c>
      <c r="R28" s="47">
        <v>398492</v>
      </c>
      <c r="S28" s="47">
        <v>0</v>
      </c>
      <c r="T28" s="47">
        <v>585492.31000000006</v>
      </c>
      <c r="U28" s="47">
        <v>585492.31000000006</v>
      </c>
      <c r="V28" s="47">
        <v>465938.69</v>
      </c>
      <c r="W28" s="47">
        <v>465938.69</v>
      </c>
      <c r="X28" s="47">
        <v>465938.69</v>
      </c>
      <c r="Y28" s="47">
        <v>465938.69</v>
      </c>
      <c r="Z28" s="47">
        <v>0</v>
      </c>
      <c r="AA28" s="47">
        <v>0</v>
      </c>
      <c r="AB28" s="47">
        <v>0</v>
      </c>
      <c r="AC28" s="48">
        <v>-1722575</v>
      </c>
      <c r="AD28" s="47">
        <v>0</v>
      </c>
      <c r="AE28" s="43" t="s">
        <v>242</v>
      </c>
      <c r="AF28" s="43" t="s">
        <v>471</v>
      </c>
      <c r="AG28" s="43" t="s">
        <v>566</v>
      </c>
      <c r="AH28" s="43" t="s">
        <v>585</v>
      </c>
      <c r="AI28" s="43" t="s">
        <v>380</v>
      </c>
      <c r="AJ28" s="43" t="s">
        <v>380</v>
      </c>
      <c r="AK28" s="43" t="s">
        <v>380</v>
      </c>
      <c r="AL28" s="43" t="s">
        <v>378</v>
      </c>
      <c r="AM28" s="43" t="s">
        <v>586</v>
      </c>
      <c r="AN28" s="43" t="s">
        <v>380</v>
      </c>
      <c r="AO28" s="43" t="s">
        <v>568</v>
      </c>
      <c r="AP28" s="43" t="s">
        <v>584</v>
      </c>
      <c r="AQ28" s="43" t="s">
        <v>383</v>
      </c>
      <c r="AR28" s="43" t="s">
        <v>384</v>
      </c>
      <c r="AS28" s="99">
        <f t="shared" si="1"/>
        <v>0.55685281297583966</v>
      </c>
    </row>
    <row r="29" spans="1:45" hidden="1" x14ac:dyDescent="0.25">
      <c r="A29" s="43" t="s">
        <v>369</v>
      </c>
      <c r="B29" s="43" t="s">
        <v>370</v>
      </c>
      <c r="C29" s="43" t="s">
        <v>876</v>
      </c>
      <c r="D29" s="43" t="s">
        <v>587</v>
      </c>
      <c r="E29" s="43" t="s">
        <v>473</v>
      </c>
      <c r="F29" s="43" t="s">
        <v>373</v>
      </c>
      <c r="G29" s="43" t="s">
        <v>468</v>
      </c>
      <c r="H29" s="43" t="s">
        <v>375</v>
      </c>
      <c r="I29" s="43" t="s">
        <v>588</v>
      </c>
      <c r="J29" s="43" t="s">
        <v>589</v>
      </c>
      <c r="K29" s="47">
        <v>350000</v>
      </c>
      <c r="L29" s="47">
        <v>175000</v>
      </c>
      <c r="M29" s="47">
        <v>175000</v>
      </c>
      <c r="N29" s="47">
        <v>0</v>
      </c>
      <c r="O29" s="47">
        <v>0</v>
      </c>
      <c r="P29" s="47">
        <v>0</v>
      </c>
      <c r="Q29" s="47">
        <v>175000</v>
      </c>
      <c r="R29" s="47">
        <v>175000</v>
      </c>
      <c r="S29" s="47">
        <v>0</v>
      </c>
      <c r="T29" s="47">
        <v>175000</v>
      </c>
      <c r="U29" s="47">
        <v>175000</v>
      </c>
      <c r="V29" s="47">
        <v>0</v>
      </c>
      <c r="W29" s="47">
        <v>0</v>
      </c>
      <c r="X29" s="47">
        <v>0</v>
      </c>
      <c r="Y29" s="47">
        <v>0</v>
      </c>
      <c r="Z29" s="47">
        <v>0</v>
      </c>
      <c r="AA29" s="47">
        <v>0</v>
      </c>
      <c r="AB29" s="47">
        <v>0</v>
      </c>
      <c r="AC29" s="48">
        <v>-175000</v>
      </c>
      <c r="AD29" s="47">
        <v>0</v>
      </c>
      <c r="AE29" s="43" t="s">
        <v>242</v>
      </c>
      <c r="AF29" s="43" t="s">
        <v>471</v>
      </c>
      <c r="AG29" s="43" t="s">
        <v>566</v>
      </c>
      <c r="AH29" s="43" t="s">
        <v>590</v>
      </c>
      <c r="AI29" s="43" t="s">
        <v>380</v>
      </c>
      <c r="AJ29" s="43" t="s">
        <v>380</v>
      </c>
      <c r="AK29" s="43" t="s">
        <v>380</v>
      </c>
      <c r="AL29" s="43" t="s">
        <v>378</v>
      </c>
      <c r="AM29" s="43" t="s">
        <v>591</v>
      </c>
      <c r="AN29" s="43" t="s">
        <v>380</v>
      </c>
      <c r="AO29" s="43" t="s">
        <v>568</v>
      </c>
      <c r="AP29" s="43" t="s">
        <v>589</v>
      </c>
      <c r="AQ29" s="43" t="s">
        <v>383</v>
      </c>
      <c r="AR29" s="43" t="s">
        <v>384</v>
      </c>
      <c r="AS29" s="99">
        <f t="shared" si="1"/>
        <v>1</v>
      </c>
    </row>
    <row r="30" spans="1:45" hidden="1" x14ac:dyDescent="0.25">
      <c r="A30" s="43" t="s">
        <v>369</v>
      </c>
      <c r="B30" s="43" t="s">
        <v>370</v>
      </c>
      <c r="C30" s="43" t="s">
        <v>876</v>
      </c>
      <c r="D30" s="43" t="s">
        <v>592</v>
      </c>
      <c r="E30" s="43" t="s">
        <v>473</v>
      </c>
      <c r="F30" s="43" t="s">
        <v>373</v>
      </c>
      <c r="G30" s="43" t="s">
        <v>468</v>
      </c>
      <c r="H30" s="43" t="s">
        <v>375</v>
      </c>
      <c r="I30" s="43" t="s">
        <v>593</v>
      </c>
      <c r="J30" s="43" t="s">
        <v>594</v>
      </c>
      <c r="K30" s="47">
        <v>66000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8">
        <v>-66000</v>
      </c>
      <c r="AD30" s="47">
        <v>0</v>
      </c>
      <c r="AE30" s="43" t="s">
        <v>242</v>
      </c>
      <c r="AF30" s="43" t="s">
        <v>471</v>
      </c>
      <c r="AG30" s="43" t="s">
        <v>566</v>
      </c>
      <c r="AH30" s="43" t="s">
        <v>595</v>
      </c>
      <c r="AI30" s="43" t="s">
        <v>380</v>
      </c>
      <c r="AJ30" s="43" t="s">
        <v>380</v>
      </c>
      <c r="AK30" s="43" t="s">
        <v>380</v>
      </c>
      <c r="AL30" s="43" t="s">
        <v>378</v>
      </c>
      <c r="AM30" s="43" t="s">
        <v>380</v>
      </c>
      <c r="AN30" s="43" t="s">
        <v>380</v>
      </c>
      <c r="AO30" s="43" t="s">
        <v>568</v>
      </c>
      <c r="AP30" s="43" t="s">
        <v>594</v>
      </c>
      <c r="AQ30" s="43" t="s">
        <v>383</v>
      </c>
      <c r="AR30" s="43" t="s">
        <v>384</v>
      </c>
      <c r="AS30" s="99" t="e">
        <f t="shared" si="1"/>
        <v>#DIV/0!</v>
      </c>
    </row>
    <row r="31" spans="1:45" hidden="1" x14ac:dyDescent="0.25">
      <c r="A31" s="43" t="s">
        <v>369</v>
      </c>
      <c r="B31" s="43" t="s">
        <v>370</v>
      </c>
      <c r="C31" s="43" t="s">
        <v>876</v>
      </c>
      <c r="D31" s="43" t="s">
        <v>605</v>
      </c>
      <c r="E31" s="43" t="s">
        <v>473</v>
      </c>
      <c r="F31" s="43" t="s">
        <v>373</v>
      </c>
      <c r="G31" s="43" t="s">
        <v>468</v>
      </c>
      <c r="H31" s="43" t="s">
        <v>375</v>
      </c>
      <c r="I31" s="43" t="s">
        <v>606</v>
      </c>
      <c r="J31" s="43" t="s">
        <v>607</v>
      </c>
      <c r="K31" s="47">
        <v>1195000</v>
      </c>
      <c r="L31" s="47">
        <v>1195000</v>
      </c>
      <c r="M31" s="47">
        <v>1195000</v>
      </c>
      <c r="N31" s="47">
        <v>0</v>
      </c>
      <c r="O31" s="47">
        <v>129500</v>
      </c>
      <c r="P31" s="47">
        <v>0</v>
      </c>
      <c r="Q31" s="47">
        <v>230081.9</v>
      </c>
      <c r="R31" s="47">
        <v>230081.9</v>
      </c>
      <c r="S31" s="47">
        <v>0</v>
      </c>
      <c r="T31" s="47">
        <v>359581.9</v>
      </c>
      <c r="U31" s="47">
        <v>359581.9</v>
      </c>
      <c r="V31" s="47">
        <v>835418.1</v>
      </c>
      <c r="W31" s="47">
        <v>835418.1</v>
      </c>
      <c r="X31" s="47">
        <v>753043.1</v>
      </c>
      <c r="Y31" s="47">
        <v>753043.1</v>
      </c>
      <c r="Z31" s="47">
        <v>82375</v>
      </c>
      <c r="AA31" s="47">
        <v>0</v>
      </c>
      <c r="AB31" s="47">
        <v>0</v>
      </c>
      <c r="AC31" s="48">
        <v>0</v>
      </c>
      <c r="AD31" s="47">
        <v>0</v>
      </c>
      <c r="AE31" s="43" t="s">
        <v>242</v>
      </c>
      <c r="AF31" s="43" t="s">
        <v>471</v>
      </c>
      <c r="AG31" s="43" t="s">
        <v>599</v>
      </c>
      <c r="AH31" s="43" t="s">
        <v>608</v>
      </c>
      <c r="AI31" s="43" t="s">
        <v>380</v>
      </c>
      <c r="AJ31" s="43" t="s">
        <v>380</v>
      </c>
      <c r="AK31" s="43" t="s">
        <v>380</v>
      </c>
      <c r="AL31" s="43" t="s">
        <v>378</v>
      </c>
      <c r="AM31" s="43" t="s">
        <v>380</v>
      </c>
      <c r="AN31" s="43" t="s">
        <v>380</v>
      </c>
      <c r="AO31" s="43" t="s">
        <v>601</v>
      </c>
      <c r="AP31" s="43" t="s">
        <v>607</v>
      </c>
      <c r="AQ31" s="43" t="s">
        <v>383</v>
      </c>
      <c r="AR31" s="43" t="s">
        <v>384</v>
      </c>
      <c r="AS31" s="99">
        <f t="shared" si="1"/>
        <v>0.19253715481171549</v>
      </c>
    </row>
    <row r="32" spans="1:45" x14ac:dyDescent="0.25">
      <c r="E32" s="43" t="s">
        <v>614</v>
      </c>
      <c r="K32" s="47">
        <f>SUM(K33:K49)</f>
        <v>248964374</v>
      </c>
      <c r="L32" s="47">
        <f t="shared" ref="L32:Q32" si="3">SUM(L33:L49)</f>
        <v>224832168</v>
      </c>
      <c r="M32" s="47">
        <f t="shared" si="3"/>
        <v>210832168</v>
      </c>
      <c r="N32" s="47">
        <f t="shared" si="3"/>
        <v>0</v>
      </c>
      <c r="O32" s="47">
        <f t="shared" si="3"/>
        <v>6601589.9500000002</v>
      </c>
      <c r="P32" s="47">
        <f t="shared" si="3"/>
        <v>0</v>
      </c>
      <c r="Q32" s="47">
        <f t="shared" si="3"/>
        <v>146177164.74000001</v>
      </c>
      <c r="R32" s="47"/>
      <c r="S32" s="47"/>
      <c r="T32" s="47"/>
      <c r="U32" s="47"/>
      <c r="V32" s="47"/>
      <c r="W32" s="47"/>
      <c r="X32" s="47"/>
      <c r="Y32" s="47"/>
      <c r="Z32" s="47"/>
      <c r="AA32" s="47"/>
      <c r="AB32" s="47"/>
      <c r="AC32" s="48"/>
      <c r="AD32" s="47"/>
      <c r="AS32" s="99">
        <f t="shared" si="1"/>
        <v>0.65016125601742192</v>
      </c>
    </row>
    <row r="33" spans="1:45" hidden="1" x14ac:dyDescent="0.25">
      <c r="A33" s="43" t="s">
        <v>369</v>
      </c>
      <c r="B33" s="43" t="s">
        <v>370</v>
      </c>
      <c r="C33" s="43" t="s">
        <v>876</v>
      </c>
      <c r="D33" s="43" t="s">
        <v>609</v>
      </c>
      <c r="E33" s="43" t="s">
        <v>614</v>
      </c>
      <c r="F33" s="43" t="s">
        <v>373</v>
      </c>
      <c r="G33" s="43" t="s">
        <v>468</v>
      </c>
      <c r="H33" s="43" t="s">
        <v>375</v>
      </c>
      <c r="I33" s="43" t="s">
        <v>610</v>
      </c>
      <c r="J33" s="43" t="s">
        <v>611</v>
      </c>
      <c r="K33" s="47">
        <v>188277207</v>
      </c>
      <c r="L33" s="47">
        <v>163588338</v>
      </c>
      <c r="M33" s="47">
        <v>149588338</v>
      </c>
      <c r="N33" s="47">
        <v>0</v>
      </c>
      <c r="O33" s="47">
        <v>6015377</v>
      </c>
      <c r="P33" s="47">
        <v>0</v>
      </c>
      <c r="Q33" s="47">
        <v>94922215.280000001</v>
      </c>
      <c r="R33" s="47">
        <v>90239295.689999998</v>
      </c>
      <c r="S33" s="47">
        <v>0</v>
      </c>
      <c r="T33" s="47">
        <v>100937592.28</v>
      </c>
      <c r="U33" s="47">
        <v>100937592.28</v>
      </c>
      <c r="V33" s="47">
        <v>48650745.719999999</v>
      </c>
      <c r="W33" s="47">
        <v>62650745.719999999</v>
      </c>
      <c r="X33" s="47">
        <v>48650745.719999999</v>
      </c>
      <c r="Y33" s="47">
        <v>48650745.719999999</v>
      </c>
      <c r="Z33" s="47">
        <v>14000000</v>
      </c>
      <c r="AA33" s="47">
        <v>0</v>
      </c>
      <c r="AB33" s="47">
        <v>0</v>
      </c>
      <c r="AC33" s="48">
        <v>-24688869</v>
      </c>
      <c r="AD33" s="47">
        <v>0</v>
      </c>
      <c r="AE33" s="43" t="s">
        <v>242</v>
      </c>
      <c r="AF33" s="43" t="s">
        <v>612</v>
      </c>
      <c r="AG33" s="43" t="s">
        <v>236</v>
      </c>
      <c r="AH33" s="43" t="s">
        <v>613</v>
      </c>
      <c r="AI33" s="43" t="s">
        <v>380</v>
      </c>
      <c r="AJ33" s="43" t="s">
        <v>380</v>
      </c>
      <c r="AK33" s="43" t="s">
        <v>380</v>
      </c>
      <c r="AL33" s="43" t="s">
        <v>378</v>
      </c>
      <c r="AM33" s="43" t="s">
        <v>380</v>
      </c>
      <c r="AN33" s="43" t="s">
        <v>380</v>
      </c>
      <c r="AO33" s="43" t="s">
        <v>615</v>
      </c>
      <c r="AP33" s="43" t="s">
        <v>611</v>
      </c>
      <c r="AQ33" s="43" t="s">
        <v>383</v>
      </c>
      <c r="AR33" s="43" t="s">
        <v>384</v>
      </c>
      <c r="AS33" s="99">
        <f t="shared" si="1"/>
        <v>0.58025050220878216</v>
      </c>
    </row>
    <row r="34" spans="1:45" hidden="1" x14ac:dyDescent="0.25">
      <c r="A34" s="43" t="s">
        <v>369</v>
      </c>
      <c r="B34" s="43" t="s">
        <v>370</v>
      </c>
      <c r="C34" s="43" t="s">
        <v>876</v>
      </c>
      <c r="D34" s="43" t="s">
        <v>616</v>
      </c>
      <c r="E34" s="43" t="s">
        <v>614</v>
      </c>
      <c r="F34" s="43" t="s">
        <v>373</v>
      </c>
      <c r="G34" s="43" t="s">
        <v>468</v>
      </c>
      <c r="H34" s="43" t="s">
        <v>375</v>
      </c>
      <c r="I34" s="43" t="s">
        <v>617</v>
      </c>
      <c r="J34" s="43" t="s">
        <v>618</v>
      </c>
      <c r="K34" s="47">
        <v>200000</v>
      </c>
      <c r="L34" s="47">
        <v>3065000</v>
      </c>
      <c r="M34" s="47">
        <v>3065000</v>
      </c>
      <c r="N34" s="47">
        <v>0</v>
      </c>
      <c r="O34" s="47">
        <v>0</v>
      </c>
      <c r="P34" s="47">
        <v>0</v>
      </c>
      <c r="Q34" s="47">
        <v>2648700.84</v>
      </c>
      <c r="R34" s="47">
        <v>2594383.06</v>
      </c>
      <c r="S34" s="47">
        <v>0</v>
      </c>
      <c r="T34" s="47">
        <v>2648700.84</v>
      </c>
      <c r="U34" s="47">
        <v>2648700.84</v>
      </c>
      <c r="V34" s="47">
        <v>416299.16</v>
      </c>
      <c r="W34" s="47">
        <v>416299.16</v>
      </c>
      <c r="X34" s="47">
        <v>119799.16</v>
      </c>
      <c r="Y34" s="47">
        <v>119799.16</v>
      </c>
      <c r="Z34" s="47">
        <v>296500</v>
      </c>
      <c r="AA34" s="47">
        <v>0</v>
      </c>
      <c r="AB34" s="47">
        <v>0</v>
      </c>
      <c r="AC34" s="47">
        <v>0</v>
      </c>
      <c r="AD34" s="47">
        <v>2865000</v>
      </c>
      <c r="AE34" s="43" t="s">
        <v>242</v>
      </c>
      <c r="AF34" s="43" t="s">
        <v>612</v>
      </c>
      <c r="AG34" s="43" t="s">
        <v>236</v>
      </c>
      <c r="AH34" s="43" t="s">
        <v>619</v>
      </c>
      <c r="AI34" s="43" t="s">
        <v>380</v>
      </c>
      <c r="AJ34" s="43" t="s">
        <v>380</v>
      </c>
      <c r="AK34" s="43" t="s">
        <v>380</v>
      </c>
      <c r="AL34" s="43" t="s">
        <v>378</v>
      </c>
      <c r="AM34" s="43" t="s">
        <v>380</v>
      </c>
      <c r="AN34" s="43" t="s">
        <v>380</v>
      </c>
      <c r="AO34" s="43" t="s">
        <v>615</v>
      </c>
      <c r="AP34" s="43" t="s">
        <v>618</v>
      </c>
      <c r="AQ34" s="43" t="s">
        <v>383</v>
      </c>
      <c r="AR34" s="43" t="s">
        <v>384</v>
      </c>
      <c r="AS34" s="99">
        <f t="shared" si="1"/>
        <v>0.86417645676998367</v>
      </c>
    </row>
    <row r="35" spans="1:45" hidden="1" x14ac:dyDescent="0.25">
      <c r="A35" s="43" t="s">
        <v>369</v>
      </c>
      <c r="B35" s="43" t="s">
        <v>370</v>
      </c>
      <c r="C35" s="43" t="s">
        <v>876</v>
      </c>
      <c r="D35" s="43" t="s">
        <v>620</v>
      </c>
      <c r="E35" s="43" t="s">
        <v>614</v>
      </c>
      <c r="F35" s="43" t="s">
        <v>373</v>
      </c>
      <c r="G35" s="43" t="s">
        <v>468</v>
      </c>
      <c r="H35" s="43" t="s">
        <v>375</v>
      </c>
      <c r="I35" s="43" t="s">
        <v>621</v>
      </c>
      <c r="J35" s="43" t="s">
        <v>622</v>
      </c>
      <c r="K35" s="47">
        <v>9945873</v>
      </c>
      <c r="L35" s="47">
        <v>4918516</v>
      </c>
      <c r="M35" s="47">
        <v>4918516</v>
      </c>
      <c r="N35" s="47">
        <v>0</v>
      </c>
      <c r="O35" s="47">
        <v>12032.39</v>
      </c>
      <c r="P35" s="47">
        <v>0</v>
      </c>
      <c r="Q35" s="47">
        <v>4607117.74</v>
      </c>
      <c r="R35" s="47">
        <v>4110827.39</v>
      </c>
      <c r="S35" s="47">
        <v>0</v>
      </c>
      <c r="T35" s="47">
        <v>4619150.13</v>
      </c>
      <c r="U35" s="47">
        <v>4619150.13</v>
      </c>
      <c r="V35" s="47">
        <v>299365.87</v>
      </c>
      <c r="W35" s="47">
        <v>299365.87</v>
      </c>
      <c r="X35" s="47">
        <v>299365.87</v>
      </c>
      <c r="Y35" s="47">
        <v>299365.87</v>
      </c>
      <c r="Z35" s="47">
        <v>0</v>
      </c>
      <c r="AA35" s="47">
        <v>0</v>
      </c>
      <c r="AB35" s="47">
        <v>0</v>
      </c>
      <c r="AC35" s="47">
        <v>-5027357</v>
      </c>
      <c r="AD35" s="47">
        <v>0</v>
      </c>
      <c r="AE35" s="43" t="s">
        <v>242</v>
      </c>
      <c r="AF35" s="43" t="s">
        <v>612</v>
      </c>
      <c r="AG35" s="43" t="s">
        <v>236</v>
      </c>
      <c r="AH35" s="43" t="s">
        <v>623</v>
      </c>
      <c r="AI35" s="43" t="s">
        <v>380</v>
      </c>
      <c r="AJ35" s="43" t="s">
        <v>380</v>
      </c>
      <c r="AK35" s="43" t="s">
        <v>380</v>
      </c>
      <c r="AL35" s="43" t="s">
        <v>378</v>
      </c>
      <c r="AM35" s="43" t="s">
        <v>380</v>
      </c>
      <c r="AN35" s="43" t="s">
        <v>380</v>
      </c>
      <c r="AO35" s="43" t="s">
        <v>615</v>
      </c>
      <c r="AP35" s="43" t="s">
        <v>622</v>
      </c>
      <c r="AQ35" s="43" t="s">
        <v>383</v>
      </c>
      <c r="AR35" s="43" t="s">
        <v>384</v>
      </c>
      <c r="AS35" s="99">
        <f t="shared" si="1"/>
        <v>0.93668857435860742</v>
      </c>
    </row>
    <row r="36" spans="1:45" hidden="1" x14ac:dyDescent="0.25">
      <c r="A36" s="43" t="s">
        <v>369</v>
      </c>
      <c r="B36" s="43" t="s">
        <v>370</v>
      </c>
      <c r="C36" s="43" t="s">
        <v>876</v>
      </c>
      <c r="D36" s="43" t="s">
        <v>884</v>
      </c>
      <c r="E36" s="43" t="s">
        <v>614</v>
      </c>
      <c r="F36" s="43" t="s">
        <v>373</v>
      </c>
      <c r="G36" s="43" t="s">
        <v>468</v>
      </c>
      <c r="H36" s="43" t="s">
        <v>375</v>
      </c>
      <c r="I36" s="43" t="s">
        <v>885</v>
      </c>
      <c r="J36" s="43" t="s">
        <v>886</v>
      </c>
      <c r="K36" s="47">
        <v>150000</v>
      </c>
      <c r="L36" s="47">
        <v>150000</v>
      </c>
      <c r="M36" s="47">
        <v>150000</v>
      </c>
      <c r="N36" s="47">
        <v>0</v>
      </c>
      <c r="O36" s="47">
        <v>0</v>
      </c>
      <c r="P36" s="47">
        <v>0</v>
      </c>
      <c r="Q36" s="47">
        <v>0</v>
      </c>
      <c r="R36" s="47">
        <v>0</v>
      </c>
      <c r="S36" s="47">
        <v>0</v>
      </c>
      <c r="T36" s="47">
        <v>0</v>
      </c>
      <c r="U36" s="47">
        <v>0</v>
      </c>
      <c r="V36" s="47">
        <v>150000</v>
      </c>
      <c r="W36" s="47">
        <v>150000</v>
      </c>
      <c r="X36" s="47">
        <v>135000</v>
      </c>
      <c r="Y36" s="47">
        <v>135000</v>
      </c>
      <c r="Z36" s="47">
        <v>15000</v>
      </c>
      <c r="AA36" s="47">
        <v>0</v>
      </c>
      <c r="AB36" s="47">
        <v>0</v>
      </c>
      <c r="AC36" s="47">
        <v>0</v>
      </c>
      <c r="AD36" s="47">
        <v>0</v>
      </c>
      <c r="AE36" s="43" t="s">
        <v>242</v>
      </c>
      <c r="AF36" s="43" t="s">
        <v>612</v>
      </c>
      <c r="AG36" s="43" t="s">
        <v>236</v>
      </c>
      <c r="AH36" s="43" t="s">
        <v>887</v>
      </c>
      <c r="AI36" s="43" t="s">
        <v>380</v>
      </c>
      <c r="AJ36" s="43" t="s">
        <v>380</v>
      </c>
      <c r="AK36" s="43" t="s">
        <v>380</v>
      </c>
      <c r="AL36" s="43" t="s">
        <v>378</v>
      </c>
      <c r="AM36" s="43" t="s">
        <v>380</v>
      </c>
      <c r="AN36" s="43" t="s">
        <v>380</v>
      </c>
      <c r="AO36" s="43" t="s">
        <v>615</v>
      </c>
      <c r="AP36" s="43" t="s">
        <v>886</v>
      </c>
      <c r="AQ36" s="43" t="s">
        <v>383</v>
      </c>
      <c r="AR36" s="43" t="s">
        <v>384</v>
      </c>
      <c r="AS36" s="99">
        <f t="shared" si="1"/>
        <v>0</v>
      </c>
    </row>
    <row r="37" spans="1:45" hidden="1" x14ac:dyDescent="0.25">
      <c r="A37" s="43" t="s">
        <v>369</v>
      </c>
      <c r="B37" s="43" t="s">
        <v>370</v>
      </c>
      <c r="C37" s="43" t="s">
        <v>876</v>
      </c>
      <c r="D37" s="43" t="s">
        <v>624</v>
      </c>
      <c r="E37" s="43" t="s">
        <v>614</v>
      </c>
      <c r="F37" s="43" t="s">
        <v>373</v>
      </c>
      <c r="G37" s="43" t="s">
        <v>468</v>
      </c>
      <c r="H37" s="43" t="s">
        <v>375</v>
      </c>
      <c r="I37" s="43" t="s">
        <v>625</v>
      </c>
      <c r="J37" s="43" t="s">
        <v>625</v>
      </c>
      <c r="K37" s="47">
        <v>2915876</v>
      </c>
      <c r="L37" s="47">
        <v>1299461</v>
      </c>
      <c r="M37" s="47">
        <v>1299461</v>
      </c>
      <c r="N37" s="47">
        <v>0</v>
      </c>
      <c r="O37" s="47">
        <v>0</v>
      </c>
      <c r="P37" s="47">
        <v>0</v>
      </c>
      <c r="Q37" s="47">
        <v>990869.7</v>
      </c>
      <c r="R37" s="47">
        <v>263344.84999999998</v>
      </c>
      <c r="S37" s="47">
        <v>0</v>
      </c>
      <c r="T37" s="47">
        <v>990869.7</v>
      </c>
      <c r="U37" s="47">
        <v>990869.7</v>
      </c>
      <c r="V37" s="47">
        <v>308591.3</v>
      </c>
      <c r="W37" s="47">
        <v>308591.3</v>
      </c>
      <c r="X37" s="47">
        <v>308591.3</v>
      </c>
      <c r="Y37" s="47">
        <v>308591.3</v>
      </c>
      <c r="Z37" s="47">
        <v>0</v>
      </c>
      <c r="AA37" s="47">
        <v>0</v>
      </c>
      <c r="AB37" s="47">
        <v>0</v>
      </c>
      <c r="AC37" s="48">
        <v>-1616415</v>
      </c>
      <c r="AD37" s="47">
        <v>0</v>
      </c>
      <c r="AE37" s="43" t="s">
        <v>242</v>
      </c>
      <c r="AF37" s="43" t="s">
        <v>612</v>
      </c>
      <c r="AG37" s="43" t="s">
        <v>237</v>
      </c>
      <c r="AH37" s="43" t="s">
        <v>626</v>
      </c>
      <c r="AI37" s="43" t="s">
        <v>380</v>
      </c>
      <c r="AJ37" s="43" t="s">
        <v>380</v>
      </c>
      <c r="AK37" s="43" t="s">
        <v>380</v>
      </c>
      <c r="AL37" s="43" t="s">
        <v>378</v>
      </c>
      <c r="AM37" s="43" t="s">
        <v>380</v>
      </c>
      <c r="AN37" s="43" t="s">
        <v>380</v>
      </c>
      <c r="AO37" s="43" t="s">
        <v>627</v>
      </c>
      <c r="AP37" s="43" t="s">
        <v>625</v>
      </c>
      <c r="AQ37" s="43" t="s">
        <v>383</v>
      </c>
      <c r="AR37" s="43" t="s">
        <v>384</v>
      </c>
      <c r="AS37" s="99">
        <f t="shared" si="1"/>
        <v>0.76252361556060544</v>
      </c>
    </row>
    <row r="38" spans="1:45" hidden="1" x14ac:dyDescent="0.25">
      <c r="A38" s="43" t="s">
        <v>369</v>
      </c>
      <c r="B38" s="43" t="s">
        <v>370</v>
      </c>
      <c r="C38" s="43" t="s">
        <v>876</v>
      </c>
      <c r="D38" s="43" t="s">
        <v>628</v>
      </c>
      <c r="E38" s="43" t="s">
        <v>614</v>
      </c>
      <c r="F38" s="43" t="s">
        <v>373</v>
      </c>
      <c r="G38" s="43" t="s">
        <v>468</v>
      </c>
      <c r="H38" s="43" t="s">
        <v>375</v>
      </c>
      <c r="I38" s="43" t="s">
        <v>629</v>
      </c>
      <c r="J38" s="43" t="s">
        <v>630</v>
      </c>
      <c r="K38" s="47">
        <v>200000</v>
      </c>
      <c r="L38" s="47">
        <v>100000</v>
      </c>
      <c r="M38" s="47">
        <v>100000</v>
      </c>
      <c r="N38" s="47">
        <v>0</v>
      </c>
      <c r="O38" s="47">
        <v>0</v>
      </c>
      <c r="P38" s="47">
        <v>0</v>
      </c>
      <c r="Q38" s="47">
        <v>95767.5</v>
      </c>
      <c r="R38" s="47">
        <v>95767.5</v>
      </c>
      <c r="S38" s="47">
        <v>0</v>
      </c>
      <c r="T38" s="47">
        <v>95767.5</v>
      </c>
      <c r="U38" s="47">
        <v>95767.5</v>
      </c>
      <c r="V38" s="47">
        <v>4232.5</v>
      </c>
      <c r="W38" s="47">
        <v>4232.5</v>
      </c>
      <c r="X38" s="47">
        <v>4232.5</v>
      </c>
      <c r="Y38" s="47">
        <v>4232.5</v>
      </c>
      <c r="Z38" s="47">
        <v>0</v>
      </c>
      <c r="AA38" s="47">
        <v>0</v>
      </c>
      <c r="AB38" s="47">
        <v>0</v>
      </c>
      <c r="AC38" s="47">
        <v>-100000</v>
      </c>
      <c r="AD38" s="47">
        <v>0</v>
      </c>
      <c r="AE38" s="43" t="s">
        <v>242</v>
      </c>
      <c r="AF38" s="43" t="s">
        <v>612</v>
      </c>
      <c r="AG38" s="43" t="s">
        <v>238</v>
      </c>
      <c r="AH38" s="43" t="s">
        <v>631</v>
      </c>
      <c r="AI38" s="43" t="s">
        <v>380</v>
      </c>
      <c r="AJ38" s="43" t="s">
        <v>380</v>
      </c>
      <c r="AK38" s="43" t="s">
        <v>380</v>
      </c>
      <c r="AL38" s="43" t="s">
        <v>378</v>
      </c>
      <c r="AM38" s="43" t="s">
        <v>380</v>
      </c>
      <c r="AN38" s="43" t="s">
        <v>380</v>
      </c>
      <c r="AO38" s="43" t="s">
        <v>632</v>
      </c>
      <c r="AP38" s="43" t="s">
        <v>630</v>
      </c>
      <c r="AQ38" s="43" t="s">
        <v>383</v>
      </c>
      <c r="AR38" s="43" t="s">
        <v>384</v>
      </c>
      <c r="AS38" s="99">
        <f t="shared" si="1"/>
        <v>0.95767500000000005</v>
      </c>
    </row>
    <row r="39" spans="1:45" hidden="1" x14ac:dyDescent="0.25">
      <c r="A39" s="43" t="s">
        <v>369</v>
      </c>
      <c r="B39" s="43" t="s">
        <v>370</v>
      </c>
      <c r="C39" s="43" t="s">
        <v>876</v>
      </c>
      <c r="D39" s="43" t="s">
        <v>633</v>
      </c>
      <c r="E39" s="43" t="s">
        <v>614</v>
      </c>
      <c r="F39" s="43" t="s">
        <v>373</v>
      </c>
      <c r="G39" s="43" t="s">
        <v>468</v>
      </c>
      <c r="H39" s="43" t="s">
        <v>375</v>
      </c>
      <c r="I39" s="43" t="s">
        <v>634</v>
      </c>
      <c r="J39" s="43" t="s">
        <v>635</v>
      </c>
      <c r="K39" s="47">
        <v>782517</v>
      </c>
      <c r="L39" s="47">
        <v>116434</v>
      </c>
      <c r="M39" s="47">
        <v>116434</v>
      </c>
      <c r="N39" s="47">
        <v>0</v>
      </c>
      <c r="O39" s="47">
        <v>0</v>
      </c>
      <c r="P39" s="47">
        <v>0</v>
      </c>
      <c r="Q39" s="47">
        <v>0</v>
      </c>
      <c r="R39" s="47">
        <v>0</v>
      </c>
      <c r="S39" s="47">
        <v>0</v>
      </c>
      <c r="T39" s="47">
        <v>0</v>
      </c>
      <c r="U39" s="47">
        <v>0</v>
      </c>
      <c r="V39" s="47">
        <v>116434</v>
      </c>
      <c r="W39" s="47">
        <v>116434</v>
      </c>
      <c r="X39" s="47">
        <v>116434</v>
      </c>
      <c r="Y39" s="47">
        <v>116434</v>
      </c>
      <c r="Z39" s="47">
        <v>0</v>
      </c>
      <c r="AA39" s="47">
        <v>0</v>
      </c>
      <c r="AB39" s="47">
        <v>0</v>
      </c>
      <c r="AC39" s="47">
        <v>-666083</v>
      </c>
      <c r="AD39" s="47">
        <v>0</v>
      </c>
      <c r="AE39" s="43" t="s">
        <v>242</v>
      </c>
      <c r="AF39" s="43" t="s">
        <v>612</v>
      </c>
      <c r="AG39" s="43" t="s">
        <v>238</v>
      </c>
      <c r="AH39" s="43" t="s">
        <v>636</v>
      </c>
      <c r="AI39" s="43" t="s">
        <v>380</v>
      </c>
      <c r="AJ39" s="43" t="s">
        <v>380</v>
      </c>
      <c r="AK39" s="43" t="s">
        <v>380</v>
      </c>
      <c r="AL39" s="43" t="s">
        <v>378</v>
      </c>
      <c r="AM39" s="43" t="s">
        <v>380</v>
      </c>
      <c r="AN39" s="43" t="s">
        <v>380</v>
      </c>
      <c r="AO39" s="43" t="s">
        <v>632</v>
      </c>
      <c r="AP39" s="43" t="s">
        <v>635</v>
      </c>
      <c r="AQ39" s="43" t="s">
        <v>383</v>
      </c>
      <c r="AR39" s="43" t="s">
        <v>384</v>
      </c>
      <c r="AS39" s="99">
        <f t="shared" si="1"/>
        <v>0</v>
      </c>
    </row>
    <row r="40" spans="1:45" hidden="1" x14ac:dyDescent="0.25">
      <c r="A40" s="43" t="s">
        <v>369</v>
      </c>
      <c r="B40" s="43" t="s">
        <v>370</v>
      </c>
      <c r="C40" s="43" t="s">
        <v>876</v>
      </c>
      <c r="D40" s="43" t="s">
        <v>888</v>
      </c>
      <c r="E40" s="43" t="s">
        <v>614</v>
      </c>
      <c r="F40" s="43" t="s">
        <v>373</v>
      </c>
      <c r="G40" s="43" t="s">
        <v>468</v>
      </c>
      <c r="H40" s="43" t="s">
        <v>375</v>
      </c>
      <c r="I40" s="43" t="s">
        <v>889</v>
      </c>
      <c r="J40" s="43" t="s">
        <v>890</v>
      </c>
      <c r="K40" s="47">
        <v>150000</v>
      </c>
      <c r="L40" s="47">
        <v>100000</v>
      </c>
      <c r="M40" s="47">
        <v>100000</v>
      </c>
      <c r="N40" s="47">
        <v>0</v>
      </c>
      <c r="O40" s="47">
        <v>0</v>
      </c>
      <c r="P40" s="47">
        <v>0</v>
      </c>
      <c r="Q40" s="47">
        <v>0</v>
      </c>
      <c r="R40" s="47">
        <v>0</v>
      </c>
      <c r="S40" s="47">
        <v>0</v>
      </c>
      <c r="T40" s="47">
        <v>0</v>
      </c>
      <c r="U40" s="47">
        <v>0</v>
      </c>
      <c r="V40" s="47">
        <v>100000</v>
      </c>
      <c r="W40" s="47">
        <v>100000</v>
      </c>
      <c r="X40" s="47">
        <v>90000</v>
      </c>
      <c r="Y40" s="47">
        <v>90000</v>
      </c>
      <c r="Z40" s="47">
        <v>10000</v>
      </c>
      <c r="AA40" s="47">
        <v>0</v>
      </c>
      <c r="AB40" s="47">
        <v>0</v>
      </c>
      <c r="AC40" s="47">
        <v>-50000</v>
      </c>
      <c r="AD40" s="47">
        <v>0</v>
      </c>
      <c r="AE40" s="43" t="s">
        <v>242</v>
      </c>
      <c r="AF40" s="43" t="s">
        <v>612</v>
      </c>
      <c r="AG40" s="43" t="s">
        <v>238</v>
      </c>
      <c r="AH40" s="43" t="s">
        <v>891</v>
      </c>
      <c r="AI40" s="43" t="s">
        <v>380</v>
      </c>
      <c r="AJ40" s="43" t="s">
        <v>380</v>
      </c>
      <c r="AK40" s="43" t="s">
        <v>380</v>
      </c>
      <c r="AL40" s="43" t="s">
        <v>378</v>
      </c>
      <c r="AM40" s="43" t="s">
        <v>380</v>
      </c>
      <c r="AN40" s="43" t="s">
        <v>380</v>
      </c>
      <c r="AO40" s="43" t="s">
        <v>632</v>
      </c>
      <c r="AP40" s="43" t="s">
        <v>890</v>
      </c>
      <c r="AQ40" s="43" t="s">
        <v>383</v>
      </c>
      <c r="AR40" s="43" t="s">
        <v>384</v>
      </c>
      <c r="AS40" s="99">
        <f t="shared" si="1"/>
        <v>0</v>
      </c>
    </row>
    <row r="41" spans="1:45" hidden="1" x14ac:dyDescent="0.25">
      <c r="A41" s="43" t="s">
        <v>369</v>
      </c>
      <c r="B41" s="43" t="s">
        <v>370</v>
      </c>
      <c r="C41" s="43" t="s">
        <v>876</v>
      </c>
      <c r="D41" s="43" t="s">
        <v>892</v>
      </c>
      <c r="E41" s="43" t="s">
        <v>614</v>
      </c>
      <c r="F41" s="43" t="s">
        <v>373</v>
      </c>
      <c r="G41" s="43" t="s">
        <v>468</v>
      </c>
      <c r="H41" s="43" t="s">
        <v>375</v>
      </c>
      <c r="I41" s="43" t="s">
        <v>893</v>
      </c>
      <c r="J41" s="43" t="s">
        <v>894</v>
      </c>
      <c r="K41" s="47">
        <v>50000</v>
      </c>
      <c r="L41" s="47">
        <v>0</v>
      </c>
      <c r="M41" s="47">
        <v>0</v>
      </c>
      <c r="N41" s="47">
        <v>0</v>
      </c>
      <c r="O41" s="47">
        <v>0</v>
      </c>
      <c r="P41" s="47">
        <v>0</v>
      </c>
      <c r="Q41" s="47">
        <v>0</v>
      </c>
      <c r="R41" s="47">
        <v>0</v>
      </c>
      <c r="S41" s="47">
        <v>0</v>
      </c>
      <c r="T41" s="47">
        <v>0</v>
      </c>
      <c r="U41" s="47">
        <v>0</v>
      </c>
      <c r="V41" s="47">
        <v>0</v>
      </c>
      <c r="W41" s="47">
        <v>0</v>
      </c>
      <c r="X41" s="47">
        <v>0</v>
      </c>
      <c r="Y41" s="47">
        <v>0</v>
      </c>
      <c r="Z41" s="47">
        <v>0</v>
      </c>
      <c r="AA41" s="47">
        <v>0</v>
      </c>
      <c r="AB41" s="47">
        <v>0</v>
      </c>
      <c r="AC41" s="47">
        <v>-50000</v>
      </c>
      <c r="AD41" s="47">
        <v>0</v>
      </c>
      <c r="AE41" s="43" t="s">
        <v>242</v>
      </c>
      <c r="AF41" s="43" t="s">
        <v>612</v>
      </c>
      <c r="AG41" s="43" t="s">
        <v>238</v>
      </c>
      <c r="AH41" s="43" t="s">
        <v>895</v>
      </c>
      <c r="AI41" s="43" t="s">
        <v>380</v>
      </c>
      <c r="AJ41" s="43" t="s">
        <v>380</v>
      </c>
      <c r="AK41" s="43" t="s">
        <v>380</v>
      </c>
      <c r="AL41" s="43" t="s">
        <v>378</v>
      </c>
      <c r="AM41" s="43" t="s">
        <v>896</v>
      </c>
      <c r="AN41" s="43" t="s">
        <v>380</v>
      </c>
      <c r="AO41" s="43" t="s">
        <v>632</v>
      </c>
      <c r="AP41" s="43" t="s">
        <v>894</v>
      </c>
      <c r="AQ41" s="43" t="s">
        <v>383</v>
      </c>
      <c r="AR41" s="43" t="s">
        <v>384</v>
      </c>
      <c r="AS41" s="99" t="e">
        <f t="shared" si="1"/>
        <v>#DIV/0!</v>
      </c>
    </row>
    <row r="42" spans="1:45" hidden="1" x14ac:dyDescent="0.25">
      <c r="A42" s="43" t="s">
        <v>369</v>
      </c>
      <c r="B42" s="43" t="s">
        <v>370</v>
      </c>
      <c r="C42" s="43" t="s">
        <v>876</v>
      </c>
      <c r="D42" s="43" t="s">
        <v>637</v>
      </c>
      <c r="E42" s="43" t="s">
        <v>614</v>
      </c>
      <c r="F42" s="43" t="s">
        <v>373</v>
      </c>
      <c r="G42" s="43" t="s">
        <v>468</v>
      </c>
      <c r="H42" s="43" t="s">
        <v>375</v>
      </c>
      <c r="I42" s="43" t="s">
        <v>638</v>
      </c>
      <c r="J42" s="43" t="s">
        <v>639</v>
      </c>
      <c r="K42" s="47">
        <v>150000</v>
      </c>
      <c r="L42" s="47">
        <v>43750</v>
      </c>
      <c r="M42" s="47">
        <v>43750</v>
      </c>
      <c r="N42" s="47">
        <v>0</v>
      </c>
      <c r="O42" s="47">
        <v>0</v>
      </c>
      <c r="P42" s="47">
        <v>0</v>
      </c>
      <c r="Q42" s="47">
        <v>0</v>
      </c>
      <c r="R42" s="47">
        <v>0</v>
      </c>
      <c r="S42" s="47">
        <v>0</v>
      </c>
      <c r="T42" s="47">
        <v>0</v>
      </c>
      <c r="U42" s="47">
        <v>0</v>
      </c>
      <c r="V42" s="47">
        <v>43750</v>
      </c>
      <c r="W42" s="47">
        <v>43750</v>
      </c>
      <c r="X42" s="47">
        <v>43750</v>
      </c>
      <c r="Y42" s="47">
        <v>43750</v>
      </c>
      <c r="Z42" s="47">
        <v>0</v>
      </c>
      <c r="AA42" s="47">
        <v>0</v>
      </c>
      <c r="AB42" s="47">
        <v>0</v>
      </c>
      <c r="AC42" s="47">
        <v>-106250</v>
      </c>
      <c r="AD42" s="47">
        <v>0</v>
      </c>
      <c r="AE42" s="43" t="s">
        <v>242</v>
      </c>
      <c r="AF42" s="43" t="s">
        <v>612</v>
      </c>
      <c r="AG42" s="43" t="s">
        <v>239</v>
      </c>
      <c r="AH42" s="43" t="s">
        <v>640</v>
      </c>
      <c r="AI42" s="43" t="s">
        <v>380</v>
      </c>
      <c r="AJ42" s="43" t="s">
        <v>380</v>
      </c>
      <c r="AK42" s="43" t="s">
        <v>380</v>
      </c>
      <c r="AL42" s="43" t="s">
        <v>378</v>
      </c>
      <c r="AM42" s="43" t="s">
        <v>380</v>
      </c>
      <c r="AN42" s="43" t="s">
        <v>380</v>
      </c>
      <c r="AO42" s="43" t="s">
        <v>641</v>
      </c>
      <c r="AP42" s="43" t="s">
        <v>639</v>
      </c>
      <c r="AQ42" s="43" t="s">
        <v>383</v>
      </c>
      <c r="AR42" s="43" t="s">
        <v>384</v>
      </c>
      <c r="AS42" s="99">
        <f t="shared" si="1"/>
        <v>0</v>
      </c>
    </row>
    <row r="43" spans="1:45" hidden="1" x14ac:dyDescent="0.25">
      <c r="A43" s="43" t="s">
        <v>369</v>
      </c>
      <c r="B43" s="43" t="s">
        <v>370</v>
      </c>
      <c r="C43" s="43" t="s">
        <v>876</v>
      </c>
      <c r="D43" s="43" t="s">
        <v>642</v>
      </c>
      <c r="E43" s="43" t="s">
        <v>614</v>
      </c>
      <c r="F43" s="43" t="s">
        <v>373</v>
      </c>
      <c r="G43" s="43" t="s">
        <v>468</v>
      </c>
      <c r="H43" s="43" t="s">
        <v>375</v>
      </c>
      <c r="I43" s="43" t="s">
        <v>643</v>
      </c>
      <c r="J43" s="43" t="s">
        <v>644</v>
      </c>
      <c r="K43" s="47">
        <v>26965767</v>
      </c>
      <c r="L43" s="47">
        <v>20636518</v>
      </c>
      <c r="M43" s="47">
        <v>20636518</v>
      </c>
      <c r="N43" s="47">
        <v>0</v>
      </c>
      <c r="O43" s="47">
        <v>0</v>
      </c>
      <c r="P43" s="47">
        <v>0</v>
      </c>
      <c r="Q43" s="47">
        <v>17869995.399999999</v>
      </c>
      <c r="R43" s="47">
        <v>17869995.399999999</v>
      </c>
      <c r="S43" s="47">
        <v>0</v>
      </c>
      <c r="T43" s="47">
        <v>17869995.399999999</v>
      </c>
      <c r="U43" s="47">
        <v>17869995.399999999</v>
      </c>
      <c r="V43" s="47">
        <v>2766522.6</v>
      </c>
      <c r="W43" s="47">
        <v>2766522.6</v>
      </c>
      <c r="X43" s="47">
        <v>2766522.6</v>
      </c>
      <c r="Y43" s="47">
        <v>2766522.6</v>
      </c>
      <c r="Z43" s="47">
        <v>0</v>
      </c>
      <c r="AA43" s="47">
        <v>0</v>
      </c>
      <c r="AB43" s="47">
        <v>0</v>
      </c>
      <c r="AC43" s="47">
        <v>-6329249</v>
      </c>
      <c r="AD43" s="47">
        <v>0</v>
      </c>
      <c r="AE43" s="43" t="s">
        <v>242</v>
      </c>
      <c r="AF43" s="43" t="s">
        <v>612</v>
      </c>
      <c r="AG43" s="43" t="s">
        <v>239</v>
      </c>
      <c r="AH43" s="43" t="s">
        <v>645</v>
      </c>
      <c r="AI43" s="43" t="s">
        <v>380</v>
      </c>
      <c r="AJ43" s="43" t="s">
        <v>380</v>
      </c>
      <c r="AK43" s="43" t="s">
        <v>380</v>
      </c>
      <c r="AL43" s="43" t="s">
        <v>378</v>
      </c>
      <c r="AM43" s="43" t="s">
        <v>380</v>
      </c>
      <c r="AN43" s="43" t="s">
        <v>380</v>
      </c>
      <c r="AO43" s="43" t="s">
        <v>641</v>
      </c>
      <c r="AP43" s="43" t="s">
        <v>644</v>
      </c>
      <c r="AQ43" s="43" t="s">
        <v>383</v>
      </c>
      <c r="AR43" s="43" t="s">
        <v>384</v>
      </c>
      <c r="AS43" s="99">
        <f t="shared" si="1"/>
        <v>0.8659404362693357</v>
      </c>
    </row>
    <row r="44" spans="1:45" hidden="1" x14ac:dyDescent="0.25">
      <c r="A44" s="43" t="s">
        <v>369</v>
      </c>
      <c r="B44" s="43" t="s">
        <v>370</v>
      </c>
      <c r="C44" s="43" t="s">
        <v>876</v>
      </c>
      <c r="D44" s="43" t="s">
        <v>646</v>
      </c>
      <c r="E44" s="43" t="s">
        <v>614</v>
      </c>
      <c r="F44" s="43" t="s">
        <v>373</v>
      </c>
      <c r="G44" s="43" t="s">
        <v>468</v>
      </c>
      <c r="H44" s="43" t="s">
        <v>375</v>
      </c>
      <c r="I44" s="43" t="s">
        <v>647</v>
      </c>
      <c r="J44" s="43" t="s">
        <v>648</v>
      </c>
      <c r="K44" s="47">
        <v>3897326</v>
      </c>
      <c r="L44" s="47">
        <v>2247122</v>
      </c>
      <c r="M44" s="47">
        <v>2247122</v>
      </c>
      <c r="N44" s="47">
        <v>0</v>
      </c>
      <c r="O44" s="47">
        <v>400505.11</v>
      </c>
      <c r="P44" s="47">
        <v>0</v>
      </c>
      <c r="Q44" s="47">
        <v>1323245.01</v>
      </c>
      <c r="R44" s="47">
        <v>1034833.35</v>
      </c>
      <c r="S44" s="47">
        <v>0</v>
      </c>
      <c r="T44" s="47">
        <v>1723750.12</v>
      </c>
      <c r="U44" s="47">
        <v>1723750.12</v>
      </c>
      <c r="V44" s="47">
        <v>523371.88</v>
      </c>
      <c r="W44" s="47">
        <v>523371.88</v>
      </c>
      <c r="X44" s="47">
        <v>523371.88</v>
      </c>
      <c r="Y44" s="47">
        <v>523371.88</v>
      </c>
      <c r="Z44" s="47">
        <v>0</v>
      </c>
      <c r="AA44" s="47">
        <v>0</v>
      </c>
      <c r="AB44" s="47">
        <v>0</v>
      </c>
      <c r="AC44" s="48">
        <v>-1650204</v>
      </c>
      <c r="AD44" s="47">
        <v>0</v>
      </c>
      <c r="AE44" s="43" t="s">
        <v>242</v>
      </c>
      <c r="AF44" s="43" t="s">
        <v>612</v>
      </c>
      <c r="AG44" s="43" t="s">
        <v>649</v>
      </c>
      <c r="AH44" s="43" t="s">
        <v>650</v>
      </c>
      <c r="AI44" s="43" t="s">
        <v>380</v>
      </c>
      <c r="AJ44" s="43" t="s">
        <v>380</v>
      </c>
      <c r="AK44" s="43" t="s">
        <v>380</v>
      </c>
      <c r="AL44" s="43" t="s">
        <v>378</v>
      </c>
      <c r="AM44" s="43" t="s">
        <v>380</v>
      </c>
      <c r="AN44" s="43" t="s">
        <v>380</v>
      </c>
      <c r="AO44" s="43" t="s">
        <v>651</v>
      </c>
      <c r="AP44" s="43" t="s">
        <v>648</v>
      </c>
      <c r="AQ44" s="43" t="s">
        <v>383</v>
      </c>
      <c r="AR44" s="43" t="s">
        <v>384</v>
      </c>
      <c r="AS44" s="99">
        <f t="shared" si="1"/>
        <v>0.58886211340550265</v>
      </c>
    </row>
    <row r="45" spans="1:45" hidden="1" x14ac:dyDescent="0.25">
      <c r="A45" s="43" t="s">
        <v>369</v>
      </c>
      <c r="B45" s="43" t="s">
        <v>370</v>
      </c>
      <c r="C45" s="43" t="s">
        <v>876</v>
      </c>
      <c r="D45" s="43" t="s">
        <v>652</v>
      </c>
      <c r="E45" s="43" t="s">
        <v>614</v>
      </c>
      <c r="F45" s="43" t="s">
        <v>373</v>
      </c>
      <c r="G45" s="43" t="s">
        <v>468</v>
      </c>
      <c r="H45" s="43" t="s">
        <v>375</v>
      </c>
      <c r="I45" s="43" t="s">
        <v>653</v>
      </c>
      <c r="J45" s="43" t="s">
        <v>654</v>
      </c>
      <c r="K45" s="47">
        <v>0</v>
      </c>
      <c r="L45" s="47">
        <v>5607972</v>
      </c>
      <c r="M45" s="47">
        <v>5607972</v>
      </c>
      <c r="N45" s="47">
        <v>0</v>
      </c>
      <c r="O45" s="47">
        <v>0</v>
      </c>
      <c r="P45" s="47">
        <v>0</v>
      </c>
      <c r="Q45" s="47">
        <v>5040930</v>
      </c>
      <c r="R45" s="47">
        <v>5040930</v>
      </c>
      <c r="S45" s="47">
        <v>0</v>
      </c>
      <c r="T45" s="47">
        <v>5040930</v>
      </c>
      <c r="U45" s="47">
        <v>5040930</v>
      </c>
      <c r="V45" s="47">
        <v>567042</v>
      </c>
      <c r="W45" s="47">
        <v>567042</v>
      </c>
      <c r="X45" s="47">
        <v>6244.8</v>
      </c>
      <c r="Y45" s="47">
        <v>6244.8</v>
      </c>
      <c r="Z45" s="47">
        <v>560797.19999999995</v>
      </c>
      <c r="AA45" s="47">
        <v>0</v>
      </c>
      <c r="AB45" s="47">
        <v>0</v>
      </c>
      <c r="AC45" s="48">
        <v>0</v>
      </c>
      <c r="AD45" s="47">
        <v>5607972</v>
      </c>
      <c r="AE45" s="43" t="s">
        <v>242</v>
      </c>
      <c r="AF45" s="43" t="s">
        <v>612</v>
      </c>
      <c r="AG45" s="43" t="s">
        <v>649</v>
      </c>
      <c r="AH45" s="43" t="s">
        <v>655</v>
      </c>
      <c r="AI45" s="43" t="s">
        <v>380</v>
      </c>
      <c r="AJ45" s="43" t="s">
        <v>380</v>
      </c>
      <c r="AK45" s="43" t="s">
        <v>380</v>
      </c>
      <c r="AL45" s="43" t="s">
        <v>378</v>
      </c>
      <c r="AM45" s="43" t="s">
        <v>656</v>
      </c>
      <c r="AN45" s="43" t="s">
        <v>380</v>
      </c>
      <c r="AO45" s="43" t="s">
        <v>651</v>
      </c>
      <c r="AP45" s="43" t="s">
        <v>654</v>
      </c>
      <c r="AQ45" s="43" t="s">
        <v>383</v>
      </c>
      <c r="AR45" s="43" t="s">
        <v>384</v>
      </c>
      <c r="AS45" s="99">
        <f t="shared" si="1"/>
        <v>0.89888644237168092</v>
      </c>
    </row>
    <row r="46" spans="1:45" hidden="1" x14ac:dyDescent="0.25">
      <c r="A46" s="43" t="s">
        <v>369</v>
      </c>
      <c r="B46" s="43" t="s">
        <v>370</v>
      </c>
      <c r="C46" s="43" t="s">
        <v>876</v>
      </c>
      <c r="D46" s="43" t="s">
        <v>657</v>
      </c>
      <c r="E46" s="43" t="s">
        <v>614</v>
      </c>
      <c r="F46" s="43" t="s">
        <v>373</v>
      </c>
      <c r="G46" s="43" t="s">
        <v>468</v>
      </c>
      <c r="H46" s="43" t="s">
        <v>375</v>
      </c>
      <c r="I46" s="43" t="s">
        <v>658</v>
      </c>
      <c r="J46" s="43" t="s">
        <v>659</v>
      </c>
      <c r="K46" s="47">
        <v>7371666</v>
      </c>
      <c r="L46" s="47">
        <v>3848317</v>
      </c>
      <c r="M46" s="47">
        <v>3848317</v>
      </c>
      <c r="N46" s="47">
        <v>0</v>
      </c>
      <c r="O46" s="47">
        <v>91908.65</v>
      </c>
      <c r="P46" s="47">
        <v>0</v>
      </c>
      <c r="Q46" s="47">
        <v>2885135.76</v>
      </c>
      <c r="R46" s="47">
        <v>2720350.39</v>
      </c>
      <c r="S46" s="47">
        <v>0</v>
      </c>
      <c r="T46" s="47">
        <v>2977044.41</v>
      </c>
      <c r="U46" s="47">
        <v>2977044.41</v>
      </c>
      <c r="V46" s="47">
        <v>871272.59</v>
      </c>
      <c r="W46" s="47">
        <v>871272.59</v>
      </c>
      <c r="X46" s="47">
        <v>871272.59</v>
      </c>
      <c r="Y46" s="47">
        <v>871272.59</v>
      </c>
      <c r="Z46" s="47">
        <v>0</v>
      </c>
      <c r="AA46" s="47">
        <v>0</v>
      </c>
      <c r="AB46" s="47">
        <v>0</v>
      </c>
      <c r="AC46" s="48">
        <v>-3523349</v>
      </c>
      <c r="AD46" s="47">
        <v>0</v>
      </c>
      <c r="AE46" s="43" t="s">
        <v>242</v>
      </c>
      <c r="AF46" s="43" t="s">
        <v>612</v>
      </c>
      <c r="AG46" s="43" t="s">
        <v>649</v>
      </c>
      <c r="AH46" s="43" t="s">
        <v>660</v>
      </c>
      <c r="AI46" s="43" t="s">
        <v>380</v>
      </c>
      <c r="AJ46" s="43" t="s">
        <v>380</v>
      </c>
      <c r="AK46" s="43" t="s">
        <v>380</v>
      </c>
      <c r="AL46" s="43" t="s">
        <v>378</v>
      </c>
      <c r="AM46" s="43" t="s">
        <v>380</v>
      </c>
      <c r="AN46" s="43" t="s">
        <v>380</v>
      </c>
      <c r="AO46" s="43" t="s">
        <v>651</v>
      </c>
      <c r="AP46" s="43" t="s">
        <v>659</v>
      </c>
      <c r="AQ46" s="43" t="s">
        <v>383</v>
      </c>
      <c r="AR46" s="43" t="s">
        <v>384</v>
      </c>
      <c r="AS46" s="99">
        <f t="shared" si="1"/>
        <v>0.7497136436525369</v>
      </c>
    </row>
    <row r="47" spans="1:45" hidden="1" x14ac:dyDescent="0.25">
      <c r="A47" s="43" t="s">
        <v>369</v>
      </c>
      <c r="B47" s="43" t="s">
        <v>370</v>
      </c>
      <c r="C47" s="43" t="s">
        <v>876</v>
      </c>
      <c r="D47" s="43" t="s">
        <v>897</v>
      </c>
      <c r="E47" s="43" t="s">
        <v>614</v>
      </c>
      <c r="F47" s="43" t="s">
        <v>373</v>
      </c>
      <c r="G47" s="43" t="s">
        <v>468</v>
      </c>
      <c r="H47" s="43" t="s">
        <v>375</v>
      </c>
      <c r="I47" s="43" t="s">
        <v>898</v>
      </c>
      <c r="J47" s="43" t="s">
        <v>898</v>
      </c>
      <c r="K47" s="47">
        <v>5287500</v>
      </c>
      <c r="L47" s="47">
        <v>5050000</v>
      </c>
      <c r="M47" s="47">
        <v>5050000</v>
      </c>
      <c r="N47" s="47">
        <v>0</v>
      </c>
      <c r="O47" s="47">
        <v>0</v>
      </c>
      <c r="P47" s="47">
        <v>0</v>
      </c>
      <c r="Q47" s="47">
        <v>4541598.04</v>
      </c>
      <c r="R47" s="47">
        <v>4541598.04</v>
      </c>
      <c r="S47" s="47">
        <v>0</v>
      </c>
      <c r="T47" s="47">
        <v>4541598.04</v>
      </c>
      <c r="U47" s="47">
        <v>4541598.04</v>
      </c>
      <c r="V47" s="47">
        <v>508401.96</v>
      </c>
      <c r="W47" s="47">
        <v>508401.96</v>
      </c>
      <c r="X47" s="47">
        <v>349661.96</v>
      </c>
      <c r="Y47" s="47">
        <v>349661.96</v>
      </c>
      <c r="Z47" s="47">
        <v>158740</v>
      </c>
      <c r="AA47" s="47">
        <v>0</v>
      </c>
      <c r="AB47" s="47">
        <v>0</v>
      </c>
      <c r="AC47" s="48">
        <v>-237500</v>
      </c>
      <c r="AD47" s="47">
        <v>0</v>
      </c>
      <c r="AE47" s="43" t="s">
        <v>242</v>
      </c>
      <c r="AF47" s="43" t="s">
        <v>612</v>
      </c>
      <c r="AG47" s="43" t="s">
        <v>649</v>
      </c>
      <c r="AH47" s="43" t="s">
        <v>899</v>
      </c>
      <c r="AI47" s="43" t="s">
        <v>380</v>
      </c>
      <c r="AJ47" s="43" t="s">
        <v>380</v>
      </c>
      <c r="AK47" s="43" t="s">
        <v>380</v>
      </c>
      <c r="AL47" s="43" t="s">
        <v>378</v>
      </c>
      <c r="AM47" s="43" t="s">
        <v>380</v>
      </c>
      <c r="AN47" s="43" t="s">
        <v>380</v>
      </c>
      <c r="AO47" s="43" t="s">
        <v>651</v>
      </c>
      <c r="AP47" s="43" t="s">
        <v>898</v>
      </c>
      <c r="AQ47" s="43" t="s">
        <v>383</v>
      </c>
      <c r="AR47" s="43" t="s">
        <v>384</v>
      </c>
      <c r="AS47" s="99">
        <f t="shared" si="1"/>
        <v>0.89932634455445548</v>
      </c>
    </row>
    <row r="48" spans="1:45" hidden="1" x14ac:dyDescent="0.25">
      <c r="A48" s="43" t="s">
        <v>369</v>
      </c>
      <c r="B48" s="43" t="s">
        <v>370</v>
      </c>
      <c r="C48" s="43" t="s">
        <v>876</v>
      </c>
      <c r="D48" s="43" t="s">
        <v>661</v>
      </c>
      <c r="E48" s="43" t="s">
        <v>614</v>
      </c>
      <c r="F48" s="43" t="s">
        <v>373</v>
      </c>
      <c r="G48" s="43" t="s">
        <v>468</v>
      </c>
      <c r="H48" s="43" t="s">
        <v>375</v>
      </c>
      <c r="I48" s="43" t="s">
        <v>662</v>
      </c>
      <c r="J48" s="43" t="s">
        <v>663</v>
      </c>
      <c r="K48" s="47">
        <v>2450000</v>
      </c>
      <c r="L48" s="47">
        <v>14003400</v>
      </c>
      <c r="M48" s="47">
        <v>14003400</v>
      </c>
      <c r="N48" s="47">
        <v>0</v>
      </c>
      <c r="O48" s="47">
        <v>81766.8</v>
      </c>
      <c r="P48" s="47">
        <v>0</v>
      </c>
      <c r="Q48" s="47">
        <v>11251589.470000001</v>
      </c>
      <c r="R48" s="47">
        <v>10943052.859999999</v>
      </c>
      <c r="S48" s="47">
        <v>0</v>
      </c>
      <c r="T48" s="47">
        <v>11333356.27</v>
      </c>
      <c r="U48" s="47">
        <v>11333356.27</v>
      </c>
      <c r="V48" s="47">
        <v>2670043.73</v>
      </c>
      <c r="W48" s="47">
        <v>2670043.73</v>
      </c>
      <c r="X48" s="47">
        <v>2670043.73</v>
      </c>
      <c r="Y48" s="47">
        <v>2670043.73</v>
      </c>
      <c r="Z48" s="47">
        <v>0</v>
      </c>
      <c r="AA48" s="47">
        <v>0</v>
      </c>
      <c r="AB48" s="47">
        <v>0</v>
      </c>
      <c r="AC48" s="48">
        <v>0</v>
      </c>
      <c r="AD48" s="47">
        <v>11553400</v>
      </c>
      <c r="AE48" s="43" t="s">
        <v>242</v>
      </c>
      <c r="AF48" s="43" t="s">
        <v>612</v>
      </c>
      <c r="AG48" s="43" t="s">
        <v>649</v>
      </c>
      <c r="AH48" s="43" t="s">
        <v>664</v>
      </c>
      <c r="AI48" s="43" t="s">
        <v>380</v>
      </c>
      <c r="AJ48" s="43" t="s">
        <v>380</v>
      </c>
      <c r="AK48" s="43" t="s">
        <v>380</v>
      </c>
      <c r="AL48" s="43" t="s">
        <v>378</v>
      </c>
      <c r="AM48" s="43" t="s">
        <v>380</v>
      </c>
      <c r="AN48" s="43" t="s">
        <v>380</v>
      </c>
      <c r="AO48" s="43" t="s">
        <v>651</v>
      </c>
      <c r="AP48" s="43" t="s">
        <v>663</v>
      </c>
      <c r="AQ48" s="43" t="s">
        <v>383</v>
      </c>
      <c r="AR48" s="43" t="s">
        <v>384</v>
      </c>
      <c r="AS48" s="99">
        <f t="shared" si="1"/>
        <v>0.80348982889869602</v>
      </c>
    </row>
    <row r="49" spans="1:45" hidden="1" x14ac:dyDescent="0.25">
      <c r="A49" s="43" t="s">
        <v>369</v>
      </c>
      <c r="B49" s="43" t="s">
        <v>370</v>
      </c>
      <c r="C49" s="43" t="s">
        <v>876</v>
      </c>
      <c r="D49" s="43" t="s">
        <v>673</v>
      </c>
      <c r="E49" s="43" t="s">
        <v>614</v>
      </c>
      <c r="F49" s="43" t="s">
        <v>373</v>
      </c>
      <c r="G49" s="43" t="s">
        <v>468</v>
      </c>
      <c r="H49" s="43" t="s">
        <v>375</v>
      </c>
      <c r="I49" s="43" t="s">
        <v>674</v>
      </c>
      <c r="J49" s="43" t="s">
        <v>675</v>
      </c>
      <c r="K49" s="47">
        <v>170642</v>
      </c>
      <c r="L49" s="47">
        <v>57340</v>
      </c>
      <c r="M49" s="47">
        <v>57340</v>
      </c>
      <c r="N49" s="47">
        <v>0</v>
      </c>
      <c r="O49" s="47">
        <v>0</v>
      </c>
      <c r="P49" s="47">
        <v>0</v>
      </c>
      <c r="Q49" s="47">
        <v>0</v>
      </c>
      <c r="R49" s="47">
        <v>0</v>
      </c>
      <c r="S49" s="47">
        <v>0</v>
      </c>
      <c r="T49" s="47">
        <v>0</v>
      </c>
      <c r="U49" s="47">
        <v>0</v>
      </c>
      <c r="V49" s="47">
        <v>57340</v>
      </c>
      <c r="W49" s="47">
        <v>57340</v>
      </c>
      <c r="X49" s="47">
        <v>57340</v>
      </c>
      <c r="Y49" s="47">
        <v>57340</v>
      </c>
      <c r="Z49" s="47">
        <v>0</v>
      </c>
      <c r="AA49" s="47">
        <v>0</v>
      </c>
      <c r="AB49" s="47">
        <v>0</v>
      </c>
      <c r="AC49" s="47">
        <v>-113302</v>
      </c>
      <c r="AD49" s="47">
        <v>0</v>
      </c>
      <c r="AE49" s="43" t="s">
        <v>242</v>
      </c>
      <c r="AF49" s="43" t="s">
        <v>612</v>
      </c>
      <c r="AG49" s="43" t="s">
        <v>649</v>
      </c>
      <c r="AH49" s="43" t="s">
        <v>676</v>
      </c>
      <c r="AI49" s="43" t="s">
        <v>380</v>
      </c>
      <c r="AJ49" s="43" t="s">
        <v>380</v>
      </c>
      <c r="AK49" s="43" t="s">
        <v>380</v>
      </c>
      <c r="AL49" s="43" t="s">
        <v>378</v>
      </c>
      <c r="AM49" s="43" t="s">
        <v>380</v>
      </c>
      <c r="AN49" s="43" t="s">
        <v>380</v>
      </c>
      <c r="AO49" s="43" t="s">
        <v>651</v>
      </c>
      <c r="AP49" s="43" t="s">
        <v>675</v>
      </c>
      <c r="AQ49" s="43" t="s">
        <v>383</v>
      </c>
      <c r="AR49" s="43" t="s">
        <v>384</v>
      </c>
      <c r="AS49" s="99">
        <f t="shared" si="1"/>
        <v>0</v>
      </c>
    </row>
    <row r="50" spans="1:45" x14ac:dyDescent="0.25">
      <c r="E50" s="43" t="s">
        <v>684</v>
      </c>
      <c r="K50" s="47">
        <f>SUM(K51:K53)</f>
        <v>127564413</v>
      </c>
      <c r="L50" s="47">
        <f t="shared" ref="L50:Q50" si="4">SUM(L51:L53)</f>
        <v>108922764</v>
      </c>
      <c r="M50" s="47">
        <f t="shared" si="4"/>
        <v>108922764</v>
      </c>
      <c r="N50" s="47">
        <f t="shared" si="4"/>
        <v>0</v>
      </c>
      <c r="O50" s="47">
        <f t="shared" si="4"/>
        <v>0</v>
      </c>
      <c r="P50" s="47">
        <f t="shared" si="4"/>
        <v>0</v>
      </c>
      <c r="Q50" s="47">
        <f t="shared" si="4"/>
        <v>106236372.58</v>
      </c>
      <c r="R50" s="47"/>
      <c r="S50" s="47"/>
      <c r="T50" s="47"/>
      <c r="U50" s="47"/>
      <c r="V50" s="47"/>
      <c r="W50" s="47"/>
      <c r="X50" s="47"/>
      <c r="Y50" s="47"/>
      <c r="Z50" s="47"/>
      <c r="AA50" s="47"/>
      <c r="AB50" s="47"/>
      <c r="AC50" s="47"/>
      <c r="AD50" s="47"/>
      <c r="AS50" s="99">
        <f t="shared" si="1"/>
        <v>0.97533673108038277</v>
      </c>
    </row>
    <row r="51" spans="1:45" hidden="1" x14ac:dyDescent="0.25">
      <c r="A51" s="43" t="s">
        <v>369</v>
      </c>
      <c r="B51" s="43" t="s">
        <v>370</v>
      </c>
      <c r="C51" s="43" t="s">
        <v>876</v>
      </c>
      <c r="D51" s="43" t="s">
        <v>677</v>
      </c>
      <c r="E51" s="43" t="s">
        <v>684</v>
      </c>
      <c r="F51" s="43" t="s">
        <v>408</v>
      </c>
      <c r="G51" s="43" t="s">
        <v>678</v>
      </c>
      <c r="H51" s="43" t="s">
        <v>375</v>
      </c>
      <c r="I51" s="43" t="s">
        <v>679</v>
      </c>
      <c r="J51" s="43" t="s">
        <v>680</v>
      </c>
      <c r="K51" s="47">
        <v>13135289</v>
      </c>
      <c r="L51" s="47">
        <v>6567645</v>
      </c>
      <c r="M51" s="47">
        <v>6567645</v>
      </c>
      <c r="N51" s="47">
        <v>0</v>
      </c>
      <c r="O51" s="47">
        <v>0</v>
      </c>
      <c r="P51" s="47">
        <v>0</v>
      </c>
      <c r="Q51" s="47">
        <v>6258332.21</v>
      </c>
      <c r="R51" s="47">
        <v>6258332.21</v>
      </c>
      <c r="S51" s="47">
        <v>0</v>
      </c>
      <c r="T51" s="47">
        <v>6258332.21</v>
      </c>
      <c r="U51" s="47">
        <v>6258332.21</v>
      </c>
      <c r="V51" s="47">
        <v>309312.78999999998</v>
      </c>
      <c r="W51" s="47">
        <v>309312.78999999998</v>
      </c>
      <c r="X51" s="47">
        <v>309312.78999999998</v>
      </c>
      <c r="Y51" s="47">
        <v>309312.78999999998</v>
      </c>
      <c r="Z51" s="47">
        <v>0</v>
      </c>
      <c r="AA51" s="47">
        <v>0</v>
      </c>
      <c r="AB51" s="47">
        <v>0</v>
      </c>
      <c r="AC51" s="48">
        <v>-6567644</v>
      </c>
      <c r="AD51" s="47">
        <v>0</v>
      </c>
      <c r="AE51" s="43" t="s">
        <v>242</v>
      </c>
      <c r="AF51" s="43" t="s">
        <v>681</v>
      </c>
      <c r="AG51" s="43" t="s">
        <v>682</v>
      </c>
      <c r="AH51" s="43" t="s">
        <v>683</v>
      </c>
      <c r="AI51" s="43" t="s">
        <v>380</v>
      </c>
      <c r="AJ51" s="43" t="s">
        <v>380</v>
      </c>
      <c r="AK51" s="43" t="s">
        <v>380</v>
      </c>
      <c r="AL51" s="43" t="s">
        <v>378</v>
      </c>
      <c r="AM51" s="43" t="s">
        <v>380</v>
      </c>
      <c r="AN51" s="43" t="s">
        <v>380</v>
      </c>
      <c r="AO51" s="43" t="s">
        <v>685</v>
      </c>
      <c r="AP51" s="43" t="s">
        <v>680</v>
      </c>
      <c r="AQ51" s="43" t="s">
        <v>383</v>
      </c>
      <c r="AR51" s="43" t="s">
        <v>411</v>
      </c>
      <c r="AS51" s="99">
        <f t="shared" si="1"/>
        <v>0.95290354609605121</v>
      </c>
    </row>
    <row r="52" spans="1:45" hidden="1" x14ac:dyDescent="0.25">
      <c r="A52" s="43" t="s">
        <v>369</v>
      </c>
      <c r="B52" s="43" t="s">
        <v>370</v>
      </c>
      <c r="C52" s="43" t="s">
        <v>876</v>
      </c>
      <c r="D52" s="43" t="s">
        <v>686</v>
      </c>
      <c r="E52" s="43" t="s">
        <v>684</v>
      </c>
      <c r="F52" s="43" t="s">
        <v>408</v>
      </c>
      <c r="G52" s="43" t="s">
        <v>678</v>
      </c>
      <c r="H52" s="43" t="s">
        <v>375</v>
      </c>
      <c r="I52" s="43" t="s">
        <v>687</v>
      </c>
      <c r="J52" s="43" t="s">
        <v>688</v>
      </c>
      <c r="K52" s="47">
        <v>32629124</v>
      </c>
      <c r="L52" s="47">
        <v>25855119</v>
      </c>
      <c r="M52" s="47">
        <v>25855119</v>
      </c>
      <c r="N52" s="47">
        <v>0</v>
      </c>
      <c r="O52" s="47">
        <v>0</v>
      </c>
      <c r="P52" s="47">
        <v>0</v>
      </c>
      <c r="Q52" s="47">
        <v>23684431.800000001</v>
      </c>
      <c r="R52" s="47">
        <v>17424231.800000001</v>
      </c>
      <c r="S52" s="47">
        <v>0</v>
      </c>
      <c r="T52" s="47">
        <v>23684431.800000001</v>
      </c>
      <c r="U52" s="47">
        <v>23684431.800000001</v>
      </c>
      <c r="V52" s="47">
        <v>2170687.2000000002</v>
      </c>
      <c r="W52" s="47">
        <v>2170687.2000000002</v>
      </c>
      <c r="X52" s="47">
        <v>2170687.2000000002</v>
      </c>
      <c r="Y52" s="47">
        <v>2170687.2000000002</v>
      </c>
      <c r="Z52" s="47">
        <v>0</v>
      </c>
      <c r="AA52" s="47">
        <v>0</v>
      </c>
      <c r="AB52" s="47">
        <v>0</v>
      </c>
      <c r="AC52" s="47">
        <v>-6774005</v>
      </c>
      <c r="AD52" s="47">
        <v>0</v>
      </c>
      <c r="AE52" s="43" t="s">
        <v>242</v>
      </c>
      <c r="AF52" s="43" t="s">
        <v>681</v>
      </c>
      <c r="AG52" s="43" t="s">
        <v>682</v>
      </c>
      <c r="AH52" s="43" t="s">
        <v>689</v>
      </c>
      <c r="AI52" s="43" t="s">
        <v>380</v>
      </c>
      <c r="AJ52" s="43" t="s">
        <v>380</v>
      </c>
      <c r="AK52" s="43" t="s">
        <v>380</v>
      </c>
      <c r="AL52" s="43" t="s">
        <v>378</v>
      </c>
      <c r="AM52" s="43" t="s">
        <v>380</v>
      </c>
      <c r="AN52" s="43" t="s">
        <v>380</v>
      </c>
      <c r="AO52" s="43" t="s">
        <v>685</v>
      </c>
      <c r="AP52" s="43" t="s">
        <v>688</v>
      </c>
      <c r="AQ52" s="43" t="s">
        <v>383</v>
      </c>
      <c r="AR52" s="43" t="s">
        <v>411</v>
      </c>
      <c r="AS52" s="99">
        <f t="shared" si="1"/>
        <v>0.91604419998995168</v>
      </c>
    </row>
    <row r="53" spans="1:45" hidden="1" x14ac:dyDescent="0.25">
      <c r="A53" s="43" t="s">
        <v>369</v>
      </c>
      <c r="B53" s="43" t="s">
        <v>370</v>
      </c>
      <c r="C53" s="43" t="s">
        <v>876</v>
      </c>
      <c r="D53" s="43" t="s">
        <v>698</v>
      </c>
      <c r="E53" s="43" t="s">
        <v>684</v>
      </c>
      <c r="F53" s="43" t="s">
        <v>408</v>
      </c>
      <c r="G53" s="43" t="s">
        <v>678</v>
      </c>
      <c r="H53" s="43" t="s">
        <v>375</v>
      </c>
      <c r="I53" s="43" t="s">
        <v>699</v>
      </c>
      <c r="J53" s="43" t="s">
        <v>700</v>
      </c>
      <c r="K53" s="47">
        <v>81800000</v>
      </c>
      <c r="L53" s="47">
        <v>76500000</v>
      </c>
      <c r="M53" s="47">
        <v>76500000</v>
      </c>
      <c r="N53" s="47">
        <v>0</v>
      </c>
      <c r="O53" s="47">
        <v>0</v>
      </c>
      <c r="P53" s="47">
        <v>0</v>
      </c>
      <c r="Q53" s="47">
        <v>76293608.569999993</v>
      </c>
      <c r="R53" s="47">
        <v>76293608.569999993</v>
      </c>
      <c r="S53" s="47">
        <v>0</v>
      </c>
      <c r="T53" s="47">
        <v>76293608.569999993</v>
      </c>
      <c r="U53" s="47">
        <v>76293608.569999993</v>
      </c>
      <c r="V53" s="47">
        <v>206391.43</v>
      </c>
      <c r="W53" s="47">
        <v>206391.43</v>
      </c>
      <c r="X53" s="47">
        <v>206391.43</v>
      </c>
      <c r="Y53" s="47">
        <v>206391.43</v>
      </c>
      <c r="Z53" s="47">
        <v>0</v>
      </c>
      <c r="AA53" s="47">
        <v>0</v>
      </c>
      <c r="AB53" s="47">
        <v>0</v>
      </c>
      <c r="AC53" s="47">
        <v>-5300000</v>
      </c>
      <c r="AD53" s="47">
        <v>0</v>
      </c>
      <c r="AE53" s="43" t="s">
        <v>242</v>
      </c>
      <c r="AF53" s="43" t="s">
        <v>681</v>
      </c>
      <c r="AG53" s="43" t="s">
        <v>682</v>
      </c>
      <c r="AH53" s="43" t="s">
        <v>701</v>
      </c>
      <c r="AI53" s="43" t="s">
        <v>380</v>
      </c>
      <c r="AJ53" s="43" t="s">
        <v>380</v>
      </c>
      <c r="AK53" s="43" t="s">
        <v>380</v>
      </c>
      <c r="AL53" s="43" t="s">
        <v>378</v>
      </c>
      <c r="AM53" s="43" t="s">
        <v>380</v>
      </c>
      <c r="AN53" s="43" t="s">
        <v>380</v>
      </c>
      <c r="AO53" s="43" t="s">
        <v>685</v>
      </c>
      <c r="AP53" s="43" t="s">
        <v>700</v>
      </c>
      <c r="AQ53" s="43" t="s">
        <v>383</v>
      </c>
      <c r="AR53" s="43" t="s">
        <v>411</v>
      </c>
      <c r="AS53" s="99">
        <f t="shared" si="1"/>
        <v>0.99730207281045746</v>
      </c>
    </row>
    <row r="54" spans="1:45" x14ac:dyDescent="0.25">
      <c r="E54" s="43" t="s">
        <v>717</v>
      </c>
      <c r="K54" s="47">
        <f>SUM(K55:K58)</f>
        <v>160605925</v>
      </c>
      <c r="L54" s="47">
        <f t="shared" ref="L54:Q54" si="5">SUM(L55:L58)</f>
        <v>209442137</v>
      </c>
      <c r="M54" s="47">
        <f t="shared" si="5"/>
        <v>209442137</v>
      </c>
      <c r="N54" s="47">
        <f t="shared" si="5"/>
        <v>0</v>
      </c>
      <c r="O54" s="47">
        <f t="shared" si="5"/>
        <v>0</v>
      </c>
      <c r="P54" s="47">
        <f t="shared" si="5"/>
        <v>0</v>
      </c>
      <c r="Q54" s="47">
        <f t="shared" si="5"/>
        <v>155479835.98000002</v>
      </c>
      <c r="R54" s="47"/>
      <c r="S54" s="47"/>
      <c r="T54" s="47"/>
      <c r="U54" s="47"/>
      <c r="V54" s="47"/>
      <c r="W54" s="47"/>
      <c r="X54" s="47"/>
      <c r="Y54" s="47"/>
      <c r="Z54" s="47"/>
      <c r="AA54" s="47"/>
      <c r="AB54" s="47"/>
      <c r="AC54" s="47"/>
      <c r="AD54" s="47"/>
      <c r="AS54" s="99">
        <f t="shared" si="1"/>
        <v>0.74235222294356185</v>
      </c>
    </row>
    <row r="55" spans="1:45" hidden="1" x14ac:dyDescent="0.25">
      <c r="A55" s="43" t="s">
        <v>369</v>
      </c>
      <c r="B55" s="43" t="s">
        <v>370</v>
      </c>
      <c r="C55" s="43" t="s">
        <v>876</v>
      </c>
      <c r="D55" s="43" t="s">
        <v>900</v>
      </c>
      <c r="E55" s="43" t="s">
        <v>717</v>
      </c>
      <c r="F55" s="43" t="s">
        <v>373</v>
      </c>
      <c r="G55" s="43" t="s">
        <v>709</v>
      </c>
      <c r="H55" s="43" t="s">
        <v>375</v>
      </c>
      <c r="I55" s="43" t="s">
        <v>734</v>
      </c>
      <c r="J55" s="43" t="s">
        <v>735</v>
      </c>
      <c r="K55" s="47">
        <v>117009763</v>
      </c>
      <c r="L55" s="47">
        <v>106915276</v>
      </c>
      <c r="M55" s="47">
        <v>106915276</v>
      </c>
      <c r="N55" s="47">
        <v>0</v>
      </c>
      <c r="O55" s="47">
        <v>0</v>
      </c>
      <c r="P55" s="47">
        <v>0</v>
      </c>
      <c r="Q55" s="47">
        <v>95036036.480000004</v>
      </c>
      <c r="R55" s="47">
        <v>95036036.480000004</v>
      </c>
      <c r="S55" s="47">
        <v>0</v>
      </c>
      <c r="T55" s="47">
        <v>95036036.480000004</v>
      </c>
      <c r="U55" s="47">
        <v>95036036.480000004</v>
      </c>
      <c r="V55" s="47">
        <v>11879239.52</v>
      </c>
      <c r="W55" s="47">
        <v>11879239.52</v>
      </c>
      <c r="X55" s="47">
        <v>11879239.52</v>
      </c>
      <c r="Y55" s="47">
        <v>11879239.52</v>
      </c>
      <c r="Z55" s="47">
        <v>0</v>
      </c>
      <c r="AA55" s="47">
        <v>0</v>
      </c>
      <c r="AB55" s="47">
        <v>0</v>
      </c>
      <c r="AC55" s="47">
        <v>-10094487</v>
      </c>
      <c r="AD55" s="47">
        <v>0</v>
      </c>
      <c r="AE55" s="43" t="s">
        <v>242</v>
      </c>
      <c r="AF55" s="43" t="s">
        <v>712</v>
      </c>
      <c r="AG55" s="43" t="s">
        <v>713</v>
      </c>
      <c r="AH55" s="43" t="s">
        <v>736</v>
      </c>
      <c r="AI55" s="43" t="s">
        <v>425</v>
      </c>
      <c r="AJ55" s="43" t="s">
        <v>380</v>
      </c>
      <c r="AK55" s="43" t="s">
        <v>380</v>
      </c>
      <c r="AL55" s="43" t="s">
        <v>378</v>
      </c>
      <c r="AM55" s="43" t="s">
        <v>737</v>
      </c>
      <c r="AN55" s="43" t="s">
        <v>443</v>
      </c>
      <c r="AO55" s="43" t="s">
        <v>718</v>
      </c>
      <c r="AP55" s="43" t="s">
        <v>738</v>
      </c>
      <c r="AQ55" s="43" t="s">
        <v>383</v>
      </c>
      <c r="AR55" s="43" t="s">
        <v>384</v>
      </c>
      <c r="AS55" s="99">
        <f t="shared" si="1"/>
        <v>0.88889109241975861</v>
      </c>
    </row>
    <row r="56" spans="1:45" hidden="1" x14ac:dyDescent="0.25">
      <c r="A56" s="43" t="s">
        <v>369</v>
      </c>
      <c r="B56" s="43" t="s">
        <v>370</v>
      </c>
      <c r="C56" s="43" t="s">
        <v>876</v>
      </c>
      <c r="D56" s="43" t="s">
        <v>901</v>
      </c>
      <c r="E56" s="43" t="s">
        <v>717</v>
      </c>
      <c r="F56" s="43" t="s">
        <v>373</v>
      </c>
      <c r="G56" s="43" t="s">
        <v>709</v>
      </c>
      <c r="H56" s="43" t="s">
        <v>375</v>
      </c>
      <c r="I56" s="43" t="s">
        <v>740</v>
      </c>
      <c r="J56" s="43" t="s">
        <v>741</v>
      </c>
      <c r="K56" s="47">
        <v>20746412</v>
      </c>
      <c r="L56" s="47">
        <v>18956611</v>
      </c>
      <c r="M56" s="47">
        <v>18956611</v>
      </c>
      <c r="N56" s="47">
        <v>0</v>
      </c>
      <c r="O56" s="47">
        <v>0</v>
      </c>
      <c r="P56" s="47">
        <v>0</v>
      </c>
      <c r="Q56" s="47">
        <v>18953490</v>
      </c>
      <c r="R56" s="47">
        <v>18953490</v>
      </c>
      <c r="S56" s="47">
        <v>0</v>
      </c>
      <c r="T56" s="47">
        <v>18953490</v>
      </c>
      <c r="U56" s="47">
        <v>18953490</v>
      </c>
      <c r="V56" s="47">
        <v>3121</v>
      </c>
      <c r="W56" s="47">
        <v>3121</v>
      </c>
      <c r="X56" s="47">
        <v>3121</v>
      </c>
      <c r="Y56" s="47">
        <v>3121</v>
      </c>
      <c r="Z56" s="47">
        <v>0</v>
      </c>
      <c r="AA56" s="47">
        <v>0</v>
      </c>
      <c r="AB56" s="47">
        <v>0</v>
      </c>
      <c r="AC56" s="47">
        <v>-1789801</v>
      </c>
      <c r="AD56" s="47">
        <v>0</v>
      </c>
      <c r="AE56" s="43" t="s">
        <v>242</v>
      </c>
      <c r="AF56" s="43" t="s">
        <v>712</v>
      </c>
      <c r="AG56" s="43" t="s">
        <v>713</v>
      </c>
      <c r="AH56" s="43" t="s">
        <v>736</v>
      </c>
      <c r="AI56" s="43" t="s">
        <v>237</v>
      </c>
      <c r="AJ56" s="43" t="s">
        <v>380</v>
      </c>
      <c r="AK56" s="43" t="s">
        <v>380</v>
      </c>
      <c r="AL56" s="43" t="s">
        <v>378</v>
      </c>
      <c r="AM56" s="43" t="s">
        <v>742</v>
      </c>
      <c r="AN56" s="43" t="s">
        <v>427</v>
      </c>
      <c r="AO56" s="43" t="s">
        <v>718</v>
      </c>
      <c r="AP56" s="43" t="s">
        <v>738</v>
      </c>
      <c r="AQ56" s="43" t="s">
        <v>383</v>
      </c>
      <c r="AR56" s="43" t="s">
        <v>384</v>
      </c>
      <c r="AS56" s="99">
        <f t="shared" si="1"/>
        <v>0.99983536086698199</v>
      </c>
    </row>
    <row r="57" spans="1:45" hidden="1" x14ac:dyDescent="0.25">
      <c r="A57" s="43" t="s">
        <v>369</v>
      </c>
      <c r="B57" s="43" t="s">
        <v>370</v>
      </c>
      <c r="C57" s="43" t="s">
        <v>876</v>
      </c>
      <c r="D57" s="43" t="s">
        <v>779</v>
      </c>
      <c r="E57" s="43" t="s">
        <v>717</v>
      </c>
      <c r="F57" s="43" t="s">
        <v>373</v>
      </c>
      <c r="G57" s="43" t="s">
        <v>774</v>
      </c>
      <c r="H57" s="43" t="s">
        <v>375</v>
      </c>
      <c r="I57" s="43" t="s">
        <v>780</v>
      </c>
      <c r="J57" s="43" t="s">
        <v>780</v>
      </c>
      <c r="K57" s="47">
        <v>22849750</v>
      </c>
      <c r="L57" s="47">
        <v>42235350</v>
      </c>
      <c r="M57" s="47">
        <v>42235350</v>
      </c>
      <c r="N57" s="47">
        <v>0</v>
      </c>
      <c r="O57" s="47">
        <v>0</v>
      </c>
      <c r="P57" s="47">
        <v>0</v>
      </c>
      <c r="Q57" s="47">
        <v>41490309.5</v>
      </c>
      <c r="R57" s="47">
        <v>41490309.5</v>
      </c>
      <c r="S57" s="47">
        <v>0</v>
      </c>
      <c r="T57" s="47">
        <v>41490309.5</v>
      </c>
      <c r="U57" s="47">
        <v>41490309.5</v>
      </c>
      <c r="V57" s="47">
        <v>745040.5</v>
      </c>
      <c r="W57" s="47">
        <v>745040.5</v>
      </c>
      <c r="X57" s="47">
        <v>745040.5</v>
      </c>
      <c r="Y57" s="47">
        <v>745040.5</v>
      </c>
      <c r="Z57" s="47">
        <v>0</v>
      </c>
      <c r="AA57" s="47">
        <v>0</v>
      </c>
      <c r="AB57" s="47">
        <v>0</v>
      </c>
      <c r="AC57" s="48">
        <v>0</v>
      </c>
      <c r="AD57" s="47">
        <v>19385600</v>
      </c>
      <c r="AE57" s="43" t="s">
        <v>242</v>
      </c>
      <c r="AF57" s="43" t="s">
        <v>712</v>
      </c>
      <c r="AG57" s="43" t="s">
        <v>776</v>
      </c>
      <c r="AH57" s="43" t="s">
        <v>781</v>
      </c>
      <c r="AI57" s="43" t="s">
        <v>380</v>
      </c>
      <c r="AJ57" s="43" t="s">
        <v>380</v>
      </c>
      <c r="AK57" s="43" t="s">
        <v>380</v>
      </c>
      <c r="AL57" s="43" t="s">
        <v>378</v>
      </c>
      <c r="AM57" s="43" t="s">
        <v>380</v>
      </c>
      <c r="AN57" s="43" t="s">
        <v>380</v>
      </c>
      <c r="AO57" s="43" t="s">
        <v>778</v>
      </c>
      <c r="AP57" s="43" t="s">
        <v>780</v>
      </c>
      <c r="AQ57" s="43" t="s">
        <v>383</v>
      </c>
      <c r="AR57" s="43" t="s">
        <v>384</v>
      </c>
      <c r="AS57" s="99">
        <f t="shared" si="1"/>
        <v>0.98235978866044671</v>
      </c>
    </row>
    <row r="58" spans="1:45" hidden="1" x14ac:dyDescent="0.25">
      <c r="A58" s="43" t="s">
        <v>369</v>
      </c>
      <c r="B58" s="43" t="s">
        <v>370</v>
      </c>
      <c r="C58" s="43" t="s">
        <v>876</v>
      </c>
      <c r="D58" s="43" t="s">
        <v>902</v>
      </c>
      <c r="E58" s="43" t="s">
        <v>717</v>
      </c>
      <c r="F58" s="43" t="s">
        <v>373</v>
      </c>
      <c r="G58" s="43" t="s">
        <v>774</v>
      </c>
      <c r="H58" s="43" t="s">
        <v>375</v>
      </c>
      <c r="I58" s="43" t="s">
        <v>903</v>
      </c>
      <c r="J58" s="43" t="s">
        <v>904</v>
      </c>
      <c r="K58" s="47">
        <v>0</v>
      </c>
      <c r="L58" s="47">
        <v>41334900</v>
      </c>
      <c r="M58" s="47">
        <v>41334900</v>
      </c>
      <c r="N58" s="47">
        <v>0</v>
      </c>
      <c r="O58" s="47">
        <v>0</v>
      </c>
      <c r="P58" s="47">
        <v>0</v>
      </c>
      <c r="Q58" s="47">
        <v>0</v>
      </c>
      <c r="R58" s="47">
        <v>0</v>
      </c>
      <c r="S58" s="47">
        <v>0</v>
      </c>
      <c r="T58" s="47">
        <v>0</v>
      </c>
      <c r="U58" s="47">
        <v>0</v>
      </c>
      <c r="V58" s="47">
        <v>41334900</v>
      </c>
      <c r="W58" s="47">
        <v>41334900</v>
      </c>
      <c r="X58" s="47">
        <v>41334900</v>
      </c>
      <c r="Y58" s="47">
        <v>41334900</v>
      </c>
      <c r="Z58" s="47">
        <v>0</v>
      </c>
      <c r="AA58" s="47">
        <v>0</v>
      </c>
      <c r="AB58" s="47">
        <v>0</v>
      </c>
      <c r="AC58" s="47">
        <v>-41334900</v>
      </c>
      <c r="AD58" s="47">
        <v>82669800</v>
      </c>
      <c r="AE58" s="43" t="s">
        <v>242</v>
      </c>
      <c r="AF58" s="43" t="s">
        <v>712</v>
      </c>
      <c r="AG58" s="43" t="s">
        <v>905</v>
      </c>
      <c r="AH58" s="43" t="s">
        <v>906</v>
      </c>
      <c r="AI58" s="43" t="s">
        <v>425</v>
      </c>
      <c r="AJ58" s="43" t="s">
        <v>380</v>
      </c>
      <c r="AK58" s="43" t="s">
        <v>380</v>
      </c>
      <c r="AL58" s="43" t="s">
        <v>378</v>
      </c>
      <c r="AM58" s="43" t="s">
        <v>907</v>
      </c>
      <c r="AN58" s="43" t="s">
        <v>908</v>
      </c>
      <c r="AO58" s="43" t="s">
        <v>909</v>
      </c>
      <c r="AP58" s="43" t="s">
        <v>910</v>
      </c>
      <c r="AQ58" s="43" t="s">
        <v>383</v>
      </c>
      <c r="AR58" s="43" t="s">
        <v>384</v>
      </c>
      <c r="AS58" s="99">
        <f t="shared" si="1"/>
        <v>0</v>
      </c>
    </row>
    <row r="59" spans="1:45" x14ac:dyDescent="0.25">
      <c r="E59" s="43" t="s">
        <v>831</v>
      </c>
      <c r="K59" s="47">
        <f>SUM(K60:K64)</f>
        <v>773846985</v>
      </c>
      <c r="L59" s="47">
        <f t="shared" ref="L59:Q59" si="6">SUM(L60:L64)</f>
        <v>164800000</v>
      </c>
      <c r="M59" s="47">
        <f t="shared" si="6"/>
        <v>164800000</v>
      </c>
      <c r="N59" s="47">
        <f t="shared" si="6"/>
        <v>0</v>
      </c>
      <c r="O59" s="47">
        <f t="shared" si="6"/>
        <v>0</v>
      </c>
      <c r="P59" s="47">
        <f t="shared" si="6"/>
        <v>0</v>
      </c>
      <c r="Q59" s="47">
        <f t="shared" si="6"/>
        <v>6250000</v>
      </c>
      <c r="R59" s="47"/>
      <c r="S59" s="47"/>
      <c r="T59" s="47"/>
      <c r="U59" s="47"/>
      <c r="V59" s="47"/>
      <c r="W59" s="47"/>
      <c r="X59" s="47"/>
      <c r="Y59" s="47"/>
      <c r="Z59" s="47"/>
      <c r="AA59" s="47"/>
      <c r="AB59" s="47"/>
      <c r="AC59" s="47"/>
      <c r="AD59" s="47"/>
      <c r="AS59" s="99">
        <f t="shared" si="1"/>
        <v>3.7924757281553395E-2</v>
      </c>
    </row>
    <row r="60" spans="1:45" hidden="1" x14ac:dyDescent="0.25">
      <c r="A60" s="43" t="s">
        <v>369</v>
      </c>
      <c r="B60" s="43" t="s">
        <v>370</v>
      </c>
      <c r="C60" s="43" t="s">
        <v>876</v>
      </c>
      <c r="D60" s="43" t="s">
        <v>911</v>
      </c>
      <c r="E60" s="43" t="s">
        <v>831</v>
      </c>
      <c r="F60" s="43" t="s">
        <v>408</v>
      </c>
      <c r="G60" s="43" t="s">
        <v>853</v>
      </c>
      <c r="H60" s="43" t="s">
        <v>375</v>
      </c>
      <c r="I60" s="43" t="s">
        <v>912</v>
      </c>
      <c r="J60" s="43" t="s">
        <v>913</v>
      </c>
      <c r="K60" s="47">
        <v>486600000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-486600000</v>
      </c>
      <c r="AD60" s="47">
        <v>0</v>
      </c>
      <c r="AE60" s="43" t="s">
        <v>242</v>
      </c>
      <c r="AF60" s="43" t="s">
        <v>826</v>
      </c>
      <c r="AG60" s="43" t="s">
        <v>914</v>
      </c>
      <c r="AH60" s="43" t="s">
        <v>915</v>
      </c>
      <c r="AI60" s="43" t="s">
        <v>425</v>
      </c>
      <c r="AJ60" s="43" t="s">
        <v>380</v>
      </c>
      <c r="AK60" s="43" t="s">
        <v>380</v>
      </c>
      <c r="AL60" s="43" t="s">
        <v>378</v>
      </c>
      <c r="AM60" s="43" t="s">
        <v>916</v>
      </c>
      <c r="AN60" s="43" t="s">
        <v>917</v>
      </c>
      <c r="AO60" s="43" t="s">
        <v>918</v>
      </c>
      <c r="AP60" s="43" t="s">
        <v>918</v>
      </c>
      <c r="AQ60" s="43" t="s">
        <v>383</v>
      </c>
      <c r="AR60" s="43" t="s">
        <v>411</v>
      </c>
      <c r="AS60" s="99" t="e">
        <f t="shared" si="1"/>
        <v>#DIV/0!</v>
      </c>
    </row>
    <row r="61" spans="1:45" hidden="1" x14ac:dyDescent="0.25">
      <c r="A61" s="43" t="s">
        <v>369</v>
      </c>
      <c r="B61" s="43" t="s">
        <v>370</v>
      </c>
      <c r="C61" s="43" t="s">
        <v>876</v>
      </c>
      <c r="D61" s="43" t="s">
        <v>919</v>
      </c>
      <c r="E61" s="43" t="s">
        <v>831</v>
      </c>
      <c r="F61" s="43" t="s">
        <v>408</v>
      </c>
      <c r="G61" s="43" t="s">
        <v>853</v>
      </c>
      <c r="H61" s="43" t="s">
        <v>375</v>
      </c>
      <c r="I61" s="43" t="s">
        <v>912</v>
      </c>
      <c r="J61" s="43" t="s">
        <v>913</v>
      </c>
      <c r="K61" s="47">
        <v>130746985</v>
      </c>
      <c r="L61" s="47">
        <v>0</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-130746985</v>
      </c>
      <c r="AD61" s="47">
        <v>0</v>
      </c>
      <c r="AE61" s="43" t="s">
        <v>242</v>
      </c>
      <c r="AF61" s="43" t="s">
        <v>826</v>
      </c>
      <c r="AG61" s="43" t="s">
        <v>914</v>
      </c>
      <c r="AH61" s="43" t="s">
        <v>915</v>
      </c>
      <c r="AI61" s="43" t="s">
        <v>236</v>
      </c>
      <c r="AJ61" s="43" t="s">
        <v>380</v>
      </c>
      <c r="AK61" s="43" t="s">
        <v>380</v>
      </c>
      <c r="AL61" s="43" t="s">
        <v>378</v>
      </c>
      <c r="AM61" s="43" t="s">
        <v>920</v>
      </c>
      <c r="AN61" s="43" t="s">
        <v>921</v>
      </c>
      <c r="AO61" s="43" t="s">
        <v>918</v>
      </c>
      <c r="AP61" s="43" t="s">
        <v>918</v>
      </c>
      <c r="AQ61" s="43" t="s">
        <v>383</v>
      </c>
      <c r="AR61" s="43" t="s">
        <v>411</v>
      </c>
      <c r="AS61" s="99" t="e">
        <f t="shared" si="1"/>
        <v>#DIV/0!</v>
      </c>
    </row>
    <row r="62" spans="1:45" hidden="1" x14ac:dyDescent="0.25">
      <c r="A62" s="43" t="s">
        <v>369</v>
      </c>
      <c r="B62" s="43" t="s">
        <v>370</v>
      </c>
      <c r="C62" s="43" t="s">
        <v>876</v>
      </c>
      <c r="D62" s="43" t="s">
        <v>922</v>
      </c>
      <c r="E62" s="43" t="s">
        <v>831</v>
      </c>
      <c r="F62" s="43" t="s">
        <v>373</v>
      </c>
      <c r="G62" s="43" t="s">
        <v>853</v>
      </c>
      <c r="H62" s="43" t="s">
        <v>375</v>
      </c>
      <c r="I62" s="43" t="s">
        <v>903</v>
      </c>
      <c r="J62" s="43" t="s">
        <v>904</v>
      </c>
      <c r="K62" s="47">
        <v>0</v>
      </c>
      <c r="L62" s="47">
        <v>8300000</v>
      </c>
      <c r="M62" s="47">
        <v>8300000</v>
      </c>
      <c r="N62" s="47">
        <v>0</v>
      </c>
      <c r="O62" s="47">
        <v>0</v>
      </c>
      <c r="P62" s="47">
        <v>0</v>
      </c>
      <c r="Q62" s="47">
        <v>0</v>
      </c>
      <c r="R62" s="47">
        <v>0</v>
      </c>
      <c r="S62" s="47">
        <v>0</v>
      </c>
      <c r="T62" s="47">
        <v>0</v>
      </c>
      <c r="U62" s="47">
        <v>0</v>
      </c>
      <c r="V62" s="47">
        <v>8300000</v>
      </c>
      <c r="W62" s="47">
        <v>8300000</v>
      </c>
      <c r="X62" s="47">
        <v>8300000</v>
      </c>
      <c r="Y62" s="47">
        <v>8300000</v>
      </c>
      <c r="Z62" s="47">
        <v>0</v>
      </c>
      <c r="AA62" s="47">
        <v>0</v>
      </c>
      <c r="AB62" s="47">
        <v>0</v>
      </c>
      <c r="AC62" s="48">
        <v>0</v>
      </c>
      <c r="AD62" s="47">
        <v>8300000</v>
      </c>
      <c r="AE62" s="43" t="s">
        <v>242</v>
      </c>
      <c r="AF62" s="43" t="s">
        <v>826</v>
      </c>
      <c r="AG62" s="43" t="s">
        <v>856</v>
      </c>
      <c r="AH62" s="43" t="s">
        <v>923</v>
      </c>
      <c r="AI62" s="43" t="s">
        <v>924</v>
      </c>
      <c r="AJ62" s="43" t="s">
        <v>380</v>
      </c>
      <c r="AK62" s="43" t="s">
        <v>380</v>
      </c>
      <c r="AL62" s="43" t="s">
        <v>378</v>
      </c>
      <c r="AM62" s="43" t="s">
        <v>907</v>
      </c>
      <c r="AN62" s="43" t="s">
        <v>908</v>
      </c>
      <c r="AO62" s="43" t="s">
        <v>861</v>
      </c>
      <c r="AP62" s="43" t="s">
        <v>925</v>
      </c>
      <c r="AQ62" s="43" t="s">
        <v>383</v>
      </c>
      <c r="AR62" s="43" t="s">
        <v>384</v>
      </c>
      <c r="AS62" s="99">
        <f t="shared" si="1"/>
        <v>0</v>
      </c>
    </row>
    <row r="63" spans="1:45" hidden="1" x14ac:dyDescent="0.25">
      <c r="A63" s="43" t="s">
        <v>369</v>
      </c>
      <c r="B63" s="43" t="s">
        <v>370</v>
      </c>
      <c r="C63" s="43" t="s">
        <v>876</v>
      </c>
      <c r="D63" s="43" t="s">
        <v>926</v>
      </c>
      <c r="E63" s="43" t="s">
        <v>831</v>
      </c>
      <c r="F63" s="43" t="s">
        <v>408</v>
      </c>
      <c r="G63" s="43" t="s">
        <v>853</v>
      </c>
      <c r="H63" s="43" t="s">
        <v>749</v>
      </c>
      <c r="I63" s="43" t="s">
        <v>927</v>
      </c>
      <c r="J63" s="43" t="s">
        <v>928</v>
      </c>
      <c r="K63" s="47">
        <v>150000000</v>
      </c>
      <c r="L63" s="47">
        <v>150000000</v>
      </c>
      <c r="M63" s="47">
        <v>150000000</v>
      </c>
      <c r="N63" s="47">
        <v>0</v>
      </c>
      <c r="O63" s="47">
        <v>0</v>
      </c>
      <c r="P63" s="47">
        <v>0</v>
      </c>
      <c r="Q63" s="47">
        <v>0</v>
      </c>
      <c r="R63" s="47">
        <v>0</v>
      </c>
      <c r="S63" s="47">
        <v>0</v>
      </c>
      <c r="T63" s="47">
        <v>0</v>
      </c>
      <c r="U63" s="47">
        <v>0</v>
      </c>
      <c r="V63" s="47">
        <v>150000000</v>
      </c>
      <c r="W63" s="47">
        <v>150000000</v>
      </c>
      <c r="X63" s="47">
        <v>135000000</v>
      </c>
      <c r="Y63" s="47">
        <v>135000000</v>
      </c>
      <c r="Z63" s="47">
        <v>15000000</v>
      </c>
      <c r="AA63" s="47">
        <v>0</v>
      </c>
      <c r="AB63" s="47">
        <v>0</v>
      </c>
      <c r="AC63" s="47">
        <v>0</v>
      </c>
      <c r="AD63" s="47">
        <v>0</v>
      </c>
      <c r="AE63" s="43" t="s">
        <v>242</v>
      </c>
      <c r="AF63" s="43" t="s">
        <v>826</v>
      </c>
      <c r="AG63" s="43" t="s">
        <v>856</v>
      </c>
      <c r="AH63" s="43" t="s">
        <v>923</v>
      </c>
      <c r="AI63" s="43" t="s">
        <v>929</v>
      </c>
      <c r="AJ63" s="43" t="s">
        <v>380</v>
      </c>
      <c r="AK63" s="43" t="s">
        <v>380</v>
      </c>
      <c r="AL63" s="43" t="s">
        <v>378</v>
      </c>
      <c r="AM63" s="43" t="s">
        <v>930</v>
      </c>
      <c r="AN63" s="43" t="s">
        <v>931</v>
      </c>
      <c r="AO63" s="43" t="s">
        <v>861</v>
      </c>
      <c r="AP63" s="43" t="s">
        <v>925</v>
      </c>
      <c r="AQ63" s="43" t="s">
        <v>383</v>
      </c>
      <c r="AR63" s="43" t="s">
        <v>411</v>
      </c>
      <c r="AS63" s="99">
        <f t="shared" si="1"/>
        <v>0</v>
      </c>
    </row>
    <row r="64" spans="1:45" hidden="1" x14ac:dyDescent="0.25">
      <c r="A64" s="43" t="s">
        <v>369</v>
      </c>
      <c r="B64" s="43" t="s">
        <v>370</v>
      </c>
      <c r="C64" s="43" t="s">
        <v>876</v>
      </c>
      <c r="D64" s="43" t="s">
        <v>932</v>
      </c>
      <c r="E64" s="43" t="s">
        <v>831</v>
      </c>
      <c r="F64" s="43" t="s">
        <v>408</v>
      </c>
      <c r="G64" s="43" t="s">
        <v>853</v>
      </c>
      <c r="H64" s="43" t="s">
        <v>375</v>
      </c>
      <c r="I64" s="43" t="s">
        <v>933</v>
      </c>
      <c r="J64" s="43" t="s">
        <v>934</v>
      </c>
      <c r="K64" s="47">
        <v>6500000</v>
      </c>
      <c r="L64" s="47">
        <v>6500000</v>
      </c>
      <c r="M64" s="47">
        <v>6500000</v>
      </c>
      <c r="N64" s="47">
        <v>0</v>
      </c>
      <c r="O64" s="47">
        <v>0</v>
      </c>
      <c r="P64" s="47">
        <v>0</v>
      </c>
      <c r="Q64" s="47">
        <v>6250000</v>
      </c>
      <c r="R64" s="47">
        <v>6250000</v>
      </c>
      <c r="S64" s="47">
        <v>0</v>
      </c>
      <c r="T64" s="47">
        <v>6250000</v>
      </c>
      <c r="U64" s="47">
        <v>6250000</v>
      </c>
      <c r="V64" s="47">
        <v>250000</v>
      </c>
      <c r="W64" s="47">
        <v>250000</v>
      </c>
      <c r="X64" s="47">
        <v>250000</v>
      </c>
      <c r="Y64" s="47">
        <v>250000</v>
      </c>
      <c r="Z64" s="47">
        <v>0</v>
      </c>
      <c r="AA64" s="47">
        <v>0</v>
      </c>
      <c r="AB64" s="47">
        <v>0</v>
      </c>
      <c r="AC64" s="47">
        <v>0</v>
      </c>
      <c r="AD64" s="47">
        <v>0</v>
      </c>
      <c r="AE64" s="43" t="s">
        <v>242</v>
      </c>
      <c r="AF64" s="43" t="s">
        <v>826</v>
      </c>
      <c r="AG64" s="43" t="s">
        <v>856</v>
      </c>
      <c r="AH64" s="43" t="s">
        <v>923</v>
      </c>
      <c r="AI64" s="43" t="s">
        <v>935</v>
      </c>
      <c r="AJ64" s="43" t="s">
        <v>380</v>
      </c>
      <c r="AK64" s="43" t="s">
        <v>380</v>
      </c>
      <c r="AL64" s="43" t="s">
        <v>378</v>
      </c>
      <c r="AM64" s="43" t="s">
        <v>936</v>
      </c>
      <c r="AN64" s="43" t="s">
        <v>937</v>
      </c>
      <c r="AO64" s="43" t="s">
        <v>861</v>
      </c>
      <c r="AP64" s="43" t="s">
        <v>925</v>
      </c>
      <c r="AQ64" s="43" t="s">
        <v>383</v>
      </c>
      <c r="AR64" s="43" t="s">
        <v>411</v>
      </c>
      <c r="AS64" s="99">
        <f t="shared" si="1"/>
        <v>0.96153846153846156</v>
      </c>
    </row>
    <row r="65" spans="5:45" x14ac:dyDescent="0.25">
      <c r="E65" s="43" t="s">
        <v>969</v>
      </c>
      <c r="K65" s="47">
        <f>+K2+K17+K32+K50+K54+K59</f>
        <v>13317000000</v>
      </c>
      <c r="L65" s="47">
        <f t="shared" ref="L65:Q65" si="7">+L2+L17+L32+L50+L54+L59</f>
        <v>11900180843</v>
      </c>
      <c r="M65" s="47">
        <f t="shared" si="7"/>
        <v>11869932793</v>
      </c>
      <c r="N65" s="47">
        <f t="shared" si="7"/>
        <v>0</v>
      </c>
      <c r="O65" s="47">
        <f t="shared" si="7"/>
        <v>38492526.589999996</v>
      </c>
      <c r="P65" s="47">
        <f t="shared" si="7"/>
        <v>0</v>
      </c>
      <c r="Q65" s="47">
        <f t="shared" si="7"/>
        <v>11242660410.559998</v>
      </c>
      <c r="R65" s="47"/>
      <c r="S65" s="47"/>
      <c r="T65" s="47"/>
      <c r="U65" s="47"/>
      <c r="V65" s="47"/>
      <c r="W65" s="47"/>
      <c r="X65" s="47"/>
      <c r="Y65" s="47"/>
      <c r="Z65" s="47"/>
      <c r="AA65" s="47"/>
      <c r="AB65" s="47"/>
      <c r="AC65" s="47"/>
      <c r="AD65" s="47"/>
      <c r="AS65" s="99">
        <f t="shared" si="1"/>
        <v>0.94474702182137227</v>
      </c>
    </row>
    <row r="66" spans="5:45" x14ac:dyDescent="0.25">
      <c r="K66" s="47"/>
      <c r="L66" s="47"/>
      <c r="M66" s="47"/>
      <c r="N66" s="47"/>
      <c r="O66" s="47"/>
      <c r="P66" s="47"/>
      <c r="Q66" s="47"/>
      <c r="R66" s="47"/>
      <c r="S66" s="47"/>
      <c r="T66" s="47"/>
      <c r="U66" s="47"/>
      <c r="V66" s="47"/>
      <c r="W66" s="47"/>
      <c r="X66" s="47"/>
      <c r="Y66" s="47"/>
      <c r="Z66" s="47"/>
      <c r="AA66" s="47"/>
      <c r="AB66" s="47"/>
      <c r="AC66" s="47"/>
      <c r="AD66" s="47"/>
      <c r="AS66" s="99"/>
    </row>
    <row r="67" spans="5:45" x14ac:dyDescent="0.25">
      <c r="K67" s="47">
        <f>+K17+K32+K50</f>
        <v>1511491756</v>
      </c>
      <c r="L67" s="47">
        <f t="shared" ref="L67:Q67" si="8">+L17+L32+L50</f>
        <v>1444109811</v>
      </c>
      <c r="M67" s="47">
        <f t="shared" si="8"/>
        <v>1415109811</v>
      </c>
      <c r="N67" s="47">
        <f t="shared" si="8"/>
        <v>0</v>
      </c>
      <c r="O67" s="47">
        <f t="shared" si="8"/>
        <v>38492526.589999996</v>
      </c>
      <c r="P67" s="47">
        <f t="shared" si="8"/>
        <v>0</v>
      </c>
      <c r="Q67" s="47">
        <f t="shared" si="8"/>
        <v>1220978568.2799997</v>
      </c>
      <c r="R67" s="47"/>
      <c r="S67" s="47"/>
      <c r="T67" s="47"/>
      <c r="U67" s="47"/>
      <c r="V67" s="47"/>
      <c r="W67" s="47"/>
      <c r="X67" s="47"/>
      <c r="Y67" s="47"/>
      <c r="Z67" s="47"/>
      <c r="AA67" s="47"/>
      <c r="AB67" s="47"/>
      <c r="AC67" s="47"/>
      <c r="AD67" s="47"/>
    </row>
    <row r="68" spans="5:45" x14ac:dyDescent="0.25">
      <c r="K68" s="116">
        <f>+K67/K65</f>
        <v>0.11350092032740107</v>
      </c>
      <c r="L68" s="116">
        <f t="shared" ref="L68:Q68" si="9">+L67/L65</f>
        <v>0.12135192145835863</v>
      </c>
      <c r="M68" s="116">
        <f t="shared" si="9"/>
        <v>0.11921801375611209</v>
      </c>
      <c r="N68" s="116" t="e">
        <f t="shared" si="9"/>
        <v>#DIV/0!</v>
      </c>
      <c r="O68" s="116">
        <f t="shared" si="9"/>
        <v>1</v>
      </c>
      <c r="P68" s="116" t="e">
        <f t="shared" si="9"/>
        <v>#DIV/0!</v>
      </c>
      <c r="Q68" s="116">
        <f t="shared" si="9"/>
        <v>0.10860228128327704</v>
      </c>
      <c r="R68" s="47"/>
      <c r="S68" s="47"/>
      <c r="T68" s="47"/>
      <c r="U68" s="47"/>
      <c r="V68" s="47"/>
      <c r="W68" s="47"/>
      <c r="X68" s="47"/>
      <c r="Y68" s="47"/>
      <c r="Z68" s="47"/>
      <c r="AA68" s="47"/>
      <c r="AB68" s="47"/>
      <c r="AC68" s="48"/>
      <c r="AD68" s="47"/>
    </row>
    <row r="69" spans="5:45" x14ac:dyDescent="0.25">
      <c r="K69" s="47"/>
      <c r="L69" s="47"/>
      <c r="M69" s="47"/>
      <c r="N69" s="47"/>
      <c r="O69" s="47"/>
      <c r="P69" s="47"/>
      <c r="Q69" s="47"/>
      <c r="R69" s="47"/>
      <c r="S69" s="47"/>
      <c r="T69" s="47"/>
      <c r="U69" s="47"/>
      <c r="V69" s="47"/>
      <c r="W69" s="47"/>
      <c r="X69" s="47"/>
      <c r="Y69" s="47"/>
      <c r="Z69" s="47"/>
      <c r="AA69" s="47"/>
      <c r="AB69" s="47"/>
      <c r="AC69" s="47"/>
      <c r="AD69" s="47"/>
    </row>
    <row r="70" spans="5:45" x14ac:dyDescent="0.25">
      <c r="K70" s="47"/>
      <c r="L70" s="47"/>
      <c r="M70" s="47"/>
      <c r="N70" s="47"/>
      <c r="O70" s="47"/>
      <c r="P70" s="47"/>
      <c r="Q70" s="47"/>
      <c r="R70" s="47"/>
      <c r="S70" s="47"/>
      <c r="T70" s="47"/>
      <c r="U70" s="47"/>
      <c r="V70" s="47"/>
      <c r="W70" s="47"/>
      <c r="X70" s="47"/>
      <c r="Y70" s="47"/>
      <c r="Z70" s="47"/>
      <c r="AA70" s="47"/>
      <c r="AB70" s="47"/>
      <c r="AC70" s="48"/>
      <c r="AD70" s="47"/>
    </row>
    <row r="71" spans="5:45" x14ac:dyDescent="0.25">
      <c r="K71" s="47"/>
      <c r="L71" s="47"/>
      <c r="M71" s="47"/>
      <c r="N71" s="47"/>
      <c r="O71" s="47"/>
      <c r="P71" s="47"/>
      <c r="Q71" s="47"/>
      <c r="R71" s="47"/>
      <c r="S71" s="47"/>
      <c r="T71" s="47"/>
      <c r="U71" s="47"/>
      <c r="V71" s="47"/>
      <c r="W71" s="47"/>
      <c r="X71" s="47"/>
      <c r="Y71" s="47"/>
      <c r="Z71" s="47"/>
      <c r="AA71" s="47"/>
      <c r="AB71" s="47"/>
      <c r="AC71" s="47"/>
      <c r="AD71" s="47"/>
    </row>
    <row r="72" spans="5:45" x14ac:dyDescent="0.25">
      <c r="K72" s="47"/>
      <c r="L72" s="47"/>
      <c r="M72" s="47"/>
      <c r="N72" s="47"/>
      <c r="O72" s="47"/>
      <c r="P72" s="47"/>
      <c r="Q72" s="47"/>
      <c r="R72" s="47"/>
      <c r="S72" s="47"/>
      <c r="T72" s="47"/>
      <c r="U72" s="47"/>
      <c r="V72" s="47"/>
      <c r="W72" s="47"/>
      <c r="X72" s="47"/>
      <c r="Y72" s="47"/>
      <c r="Z72" s="47"/>
      <c r="AA72" s="47"/>
      <c r="AB72" s="47"/>
      <c r="AC72" s="47"/>
      <c r="AD72" s="47"/>
    </row>
    <row r="73" spans="5:45" x14ac:dyDescent="0.25">
      <c r="K73" s="47"/>
      <c r="L73" s="47"/>
      <c r="M73" s="47"/>
      <c r="N73" s="47"/>
      <c r="O73" s="47"/>
      <c r="P73" s="47"/>
      <c r="Q73" s="47"/>
      <c r="R73" s="47"/>
      <c r="S73" s="47"/>
      <c r="T73" s="47"/>
      <c r="U73" s="47"/>
      <c r="V73" s="47"/>
      <c r="W73" s="47"/>
      <c r="X73" s="47"/>
      <c r="Y73" s="47"/>
      <c r="Z73" s="47"/>
      <c r="AA73" s="47"/>
      <c r="AB73" s="47"/>
      <c r="AC73" s="48"/>
      <c r="AD73" s="47"/>
    </row>
    <row r="74" spans="5:45" x14ac:dyDescent="0.25">
      <c r="K74" s="47"/>
      <c r="L74" s="47"/>
      <c r="M74" s="47"/>
      <c r="N74" s="47"/>
      <c r="O74" s="47"/>
      <c r="P74" s="47"/>
      <c r="Q74" s="47"/>
      <c r="R74" s="47"/>
      <c r="S74" s="47"/>
      <c r="T74" s="47"/>
      <c r="U74" s="47"/>
      <c r="V74" s="47"/>
      <c r="W74" s="47"/>
      <c r="X74" s="47"/>
      <c r="Y74" s="47"/>
      <c r="Z74" s="47"/>
      <c r="AA74" s="47"/>
      <c r="AB74" s="47"/>
      <c r="AC74" s="48"/>
      <c r="AD74" s="47"/>
    </row>
    <row r="75" spans="5:45" x14ac:dyDescent="0.25">
      <c r="K75" s="47"/>
      <c r="L75" s="47"/>
      <c r="M75" s="47"/>
      <c r="N75" s="47"/>
      <c r="O75" s="47"/>
      <c r="P75" s="47"/>
      <c r="Q75" s="47"/>
      <c r="R75" s="47"/>
      <c r="S75" s="47"/>
      <c r="T75" s="47"/>
      <c r="U75" s="47"/>
      <c r="V75" s="47"/>
      <c r="W75" s="47"/>
      <c r="X75" s="47"/>
      <c r="Y75" s="47"/>
      <c r="Z75" s="47"/>
      <c r="AA75" s="47"/>
      <c r="AB75" s="47"/>
      <c r="AC75" s="48"/>
      <c r="AD75" s="47"/>
    </row>
    <row r="76" spans="5:45" x14ac:dyDescent="0.25">
      <c r="K76" s="47"/>
      <c r="L76" s="47"/>
      <c r="M76" s="47"/>
      <c r="N76" s="47"/>
      <c r="O76" s="47"/>
      <c r="P76" s="47"/>
      <c r="Q76" s="47"/>
      <c r="R76" s="47"/>
      <c r="S76" s="47"/>
      <c r="T76" s="47"/>
      <c r="U76" s="47"/>
      <c r="V76" s="47"/>
      <c r="W76" s="47"/>
      <c r="X76" s="47"/>
      <c r="Y76" s="47"/>
      <c r="Z76" s="47"/>
      <c r="AA76" s="47"/>
      <c r="AB76" s="47"/>
      <c r="AC76" s="48"/>
      <c r="AD76" s="47"/>
    </row>
    <row r="77" spans="5:45" x14ac:dyDescent="0.25">
      <c r="K77" s="47"/>
      <c r="L77" s="47"/>
      <c r="M77" s="47"/>
      <c r="N77" s="47"/>
      <c r="O77" s="47"/>
      <c r="P77" s="47"/>
      <c r="Q77" s="47"/>
      <c r="R77" s="47"/>
      <c r="S77" s="47"/>
      <c r="T77" s="47"/>
      <c r="U77" s="47"/>
      <c r="V77" s="47"/>
      <c r="W77" s="47"/>
      <c r="X77" s="47"/>
      <c r="Y77" s="47"/>
      <c r="Z77" s="47"/>
      <c r="AA77" s="47"/>
      <c r="AB77" s="47"/>
      <c r="AC77" s="47"/>
      <c r="AD77" s="47"/>
    </row>
    <row r="78" spans="5:45" x14ac:dyDescent="0.25">
      <c r="K78" s="47"/>
      <c r="L78" s="47"/>
      <c r="M78" s="47"/>
      <c r="N78" s="47"/>
      <c r="O78" s="47"/>
      <c r="P78" s="47"/>
      <c r="Q78" s="47"/>
      <c r="R78" s="47"/>
      <c r="S78" s="47"/>
      <c r="T78" s="47"/>
      <c r="U78" s="47"/>
      <c r="V78" s="47"/>
      <c r="W78" s="47"/>
      <c r="X78" s="47"/>
      <c r="Y78" s="47"/>
      <c r="Z78" s="47"/>
      <c r="AA78" s="47"/>
      <c r="AB78" s="47"/>
      <c r="AC78" s="48"/>
      <c r="AD78" s="47"/>
    </row>
    <row r="79" spans="5:45" x14ac:dyDescent="0.25">
      <c r="K79" s="47"/>
      <c r="L79" s="47"/>
      <c r="M79" s="47"/>
      <c r="N79" s="47"/>
      <c r="O79" s="47"/>
      <c r="P79" s="47"/>
      <c r="Q79" s="47"/>
      <c r="R79" s="47"/>
      <c r="S79" s="47"/>
      <c r="T79" s="47"/>
      <c r="U79" s="47"/>
      <c r="V79" s="47"/>
      <c r="W79" s="47"/>
      <c r="X79" s="47"/>
      <c r="Y79" s="47"/>
      <c r="Z79" s="47"/>
      <c r="AA79" s="47"/>
      <c r="AB79" s="47"/>
      <c r="AC79" s="48"/>
      <c r="AD79" s="47"/>
    </row>
    <row r="80" spans="5:45" x14ac:dyDescent="0.25">
      <c r="K80" s="47"/>
      <c r="L80" s="47"/>
      <c r="M80" s="47"/>
      <c r="N80" s="47"/>
      <c r="O80" s="47"/>
      <c r="P80" s="47"/>
      <c r="Q80" s="47"/>
      <c r="R80" s="47"/>
      <c r="S80" s="47"/>
      <c r="T80" s="47"/>
      <c r="U80" s="47"/>
      <c r="V80" s="47"/>
      <c r="W80" s="47"/>
      <c r="X80" s="47"/>
      <c r="Y80" s="47"/>
      <c r="Z80" s="47"/>
      <c r="AA80" s="47"/>
      <c r="AB80" s="47"/>
      <c r="AC80" s="48"/>
      <c r="AD80" s="47"/>
    </row>
    <row r="81" spans="11:30" x14ac:dyDescent="0.25">
      <c r="K81" s="47"/>
      <c r="L81" s="47"/>
      <c r="M81" s="47"/>
      <c r="N81" s="47"/>
      <c r="O81" s="47"/>
      <c r="P81" s="47"/>
      <c r="Q81" s="47"/>
      <c r="R81" s="47"/>
      <c r="S81" s="47"/>
      <c r="T81" s="47"/>
      <c r="U81" s="47"/>
      <c r="V81" s="47"/>
      <c r="W81" s="47"/>
      <c r="X81" s="47"/>
      <c r="Y81" s="47"/>
      <c r="Z81" s="47"/>
      <c r="AA81" s="47"/>
      <c r="AB81" s="47"/>
      <c r="AC81" s="48"/>
      <c r="AD81" s="47"/>
    </row>
    <row r="82" spans="11:30" x14ac:dyDescent="0.25">
      <c r="K82" s="47"/>
      <c r="L82" s="47"/>
      <c r="M82" s="47"/>
      <c r="N82" s="47"/>
      <c r="O82" s="47"/>
      <c r="P82" s="47"/>
      <c r="Q82" s="47"/>
      <c r="R82" s="47"/>
      <c r="S82" s="47"/>
      <c r="T82" s="47"/>
      <c r="U82" s="47"/>
      <c r="V82" s="47"/>
      <c r="W82" s="47"/>
      <c r="X82" s="47"/>
      <c r="Y82" s="47"/>
      <c r="Z82" s="47"/>
      <c r="AA82" s="47"/>
      <c r="AB82" s="47"/>
      <c r="AC82" s="47"/>
      <c r="AD82" s="47"/>
    </row>
    <row r="83" spans="11:30" x14ac:dyDescent="0.25">
      <c r="K83" s="47"/>
      <c r="L83" s="47"/>
      <c r="M83" s="47"/>
      <c r="N83" s="47"/>
      <c r="O83" s="47"/>
      <c r="P83" s="47"/>
      <c r="Q83" s="47"/>
      <c r="R83" s="47"/>
      <c r="S83" s="47"/>
      <c r="T83" s="47"/>
      <c r="U83" s="47"/>
      <c r="V83" s="47"/>
      <c r="W83" s="47"/>
      <c r="X83" s="47"/>
      <c r="Y83" s="47"/>
      <c r="Z83" s="47"/>
      <c r="AA83" s="47"/>
      <c r="AB83" s="47"/>
      <c r="AC83" s="48"/>
      <c r="AD83" s="47"/>
    </row>
    <row r="84" spans="11:30" x14ac:dyDescent="0.25">
      <c r="K84" s="47"/>
      <c r="L84" s="47"/>
      <c r="M84" s="47"/>
      <c r="N84" s="47"/>
      <c r="O84" s="47"/>
      <c r="P84" s="47"/>
      <c r="Q84" s="47"/>
      <c r="R84" s="47"/>
      <c r="S84" s="47"/>
      <c r="T84" s="47"/>
      <c r="U84" s="47"/>
      <c r="V84" s="47"/>
      <c r="W84" s="47"/>
      <c r="X84" s="47"/>
      <c r="Y84" s="47"/>
      <c r="Z84" s="47"/>
      <c r="AA84" s="47"/>
      <c r="AB84" s="47"/>
      <c r="AC84" s="48"/>
      <c r="AD84" s="47"/>
    </row>
    <row r="85" spans="11:30" x14ac:dyDescent="0.25">
      <c r="K85" s="47"/>
      <c r="L85" s="47"/>
      <c r="M85" s="47"/>
      <c r="N85" s="47"/>
      <c r="O85" s="47"/>
      <c r="P85" s="47"/>
      <c r="Q85" s="47"/>
      <c r="R85" s="47"/>
      <c r="S85" s="47"/>
      <c r="T85" s="47"/>
      <c r="U85" s="47"/>
      <c r="V85" s="47"/>
      <c r="W85" s="47"/>
      <c r="X85" s="47"/>
      <c r="Y85" s="47"/>
      <c r="Z85" s="47"/>
      <c r="AA85" s="47"/>
      <c r="AB85" s="47"/>
      <c r="AC85" s="47"/>
      <c r="AD85" s="47"/>
    </row>
    <row r="86" spans="11:30" x14ac:dyDescent="0.25">
      <c r="K86" s="47"/>
      <c r="L86" s="47"/>
      <c r="M86" s="47"/>
      <c r="N86" s="47"/>
      <c r="O86" s="47"/>
      <c r="P86" s="47"/>
      <c r="Q86" s="47"/>
      <c r="R86" s="47"/>
      <c r="S86" s="47"/>
      <c r="T86" s="47"/>
      <c r="U86" s="47"/>
      <c r="V86" s="47"/>
      <c r="W86" s="47"/>
      <c r="X86" s="47"/>
      <c r="Y86" s="47"/>
      <c r="Z86" s="47"/>
      <c r="AA86" s="47"/>
      <c r="AB86" s="47"/>
      <c r="AC86" s="48"/>
      <c r="AD86" s="47"/>
    </row>
    <row r="87" spans="11:30" x14ac:dyDescent="0.25">
      <c r="K87" s="47"/>
      <c r="L87" s="47"/>
      <c r="M87" s="47"/>
      <c r="N87" s="47"/>
      <c r="O87" s="47"/>
      <c r="P87" s="47"/>
      <c r="Q87" s="47"/>
      <c r="R87" s="47"/>
      <c r="S87" s="47"/>
      <c r="T87" s="47"/>
      <c r="U87" s="47"/>
      <c r="V87" s="47"/>
      <c r="W87" s="47"/>
      <c r="X87" s="47"/>
      <c r="Y87" s="47"/>
      <c r="Z87" s="47"/>
      <c r="AA87" s="47"/>
      <c r="AB87" s="47"/>
      <c r="AC87" s="48"/>
      <c r="AD87" s="47"/>
    </row>
    <row r="88" spans="11:30" x14ac:dyDescent="0.25">
      <c r="K88" s="47"/>
      <c r="L88" s="47"/>
      <c r="M88" s="47"/>
      <c r="N88" s="47"/>
      <c r="O88" s="47"/>
      <c r="P88" s="47"/>
      <c r="Q88" s="47"/>
      <c r="R88" s="47"/>
      <c r="S88" s="47"/>
      <c r="T88" s="47"/>
      <c r="U88" s="47"/>
      <c r="V88" s="47"/>
      <c r="W88" s="47"/>
      <c r="X88" s="47"/>
      <c r="Y88" s="47"/>
      <c r="Z88" s="47"/>
      <c r="AA88" s="47"/>
      <c r="AB88" s="47"/>
      <c r="AC88" s="48"/>
      <c r="AD88" s="47"/>
    </row>
    <row r="89" spans="11:30" x14ac:dyDescent="0.25">
      <c r="K89" s="47"/>
      <c r="L89" s="47"/>
      <c r="M89" s="47"/>
      <c r="N89" s="47"/>
      <c r="O89" s="47"/>
      <c r="P89" s="47"/>
      <c r="Q89" s="47"/>
      <c r="R89" s="47"/>
      <c r="S89" s="47"/>
      <c r="T89" s="47"/>
      <c r="U89" s="47"/>
      <c r="V89" s="47"/>
      <c r="W89" s="47"/>
      <c r="X89" s="47"/>
      <c r="Y89" s="47"/>
      <c r="Z89" s="47"/>
      <c r="AA89" s="47"/>
      <c r="AB89" s="47"/>
      <c r="AC89" s="48"/>
      <c r="AD89" s="47"/>
    </row>
    <row r="90" spans="11:30" x14ac:dyDescent="0.25">
      <c r="K90" s="47"/>
      <c r="L90" s="47"/>
      <c r="M90" s="47"/>
      <c r="N90" s="47"/>
      <c r="O90" s="47"/>
      <c r="P90" s="47"/>
      <c r="Q90" s="47"/>
      <c r="R90" s="47"/>
      <c r="S90" s="47"/>
      <c r="T90" s="47"/>
      <c r="U90" s="47"/>
      <c r="V90" s="47"/>
      <c r="W90" s="47"/>
      <c r="X90" s="47"/>
      <c r="Y90" s="47"/>
      <c r="Z90" s="47"/>
      <c r="AA90" s="47"/>
      <c r="AB90" s="47"/>
      <c r="AC90" s="48"/>
      <c r="AD90" s="47"/>
    </row>
    <row r="91" spans="11:30" x14ac:dyDescent="0.25">
      <c r="K91" s="47"/>
      <c r="L91" s="47"/>
      <c r="M91" s="47"/>
      <c r="N91" s="47"/>
      <c r="O91" s="47"/>
      <c r="P91" s="47"/>
      <c r="Q91" s="47"/>
      <c r="R91" s="47"/>
      <c r="S91" s="47"/>
      <c r="T91" s="47"/>
      <c r="U91" s="47"/>
      <c r="V91" s="47"/>
      <c r="W91" s="47"/>
      <c r="X91" s="47"/>
      <c r="Y91" s="47"/>
      <c r="Z91" s="47"/>
      <c r="AA91" s="47"/>
      <c r="AB91" s="47"/>
      <c r="AC91" s="48"/>
      <c r="AD91" s="47"/>
    </row>
    <row r="92" spans="11:30" x14ac:dyDescent="0.25">
      <c r="K92" s="47"/>
      <c r="L92" s="47"/>
      <c r="M92" s="47"/>
      <c r="N92" s="47"/>
      <c r="O92" s="47"/>
      <c r="P92" s="47"/>
      <c r="Q92" s="47"/>
      <c r="R92" s="47"/>
      <c r="S92" s="47"/>
      <c r="T92" s="47"/>
      <c r="U92" s="47"/>
      <c r="V92" s="47"/>
      <c r="W92" s="47"/>
      <c r="X92" s="47"/>
      <c r="Y92" s="47"/>
      <c r="Z92" s="47"/>
      <c r="AA92" s="47"/>
      <c r="AB92" s="47"/>
      <c r="AC92" s="47"/>
      <c r="AD92" s="47"/>
    </row>
    <row r="93" spans="11:30" x14ac:dyDescent="0.25">
      <c r="K93" s="47"/>
      <c r="L93" s="47"/>
      <c r="M93" s="47"/>
      <c r="N93" s="47"/>
      <c r="O93" s="47"/>
      <c r="P93" s="47"/>
      <c r="Q93" s="47"/>
      <c r="R93" s="47"/>
      <c r="S93" s="47"/>
      <c r="T93" s="47"/>
      <c r="U93" s="47"/>
      <c r="V93" s="47"/>
      <c r="W93" s="47"/>
      <c r="X93" s="47"/>
      <c r="Y93" s="47"/>
      <c r="Z93" s="47"/>
      <c r="AA93" s="47"/>
      <c r="AB93" s="47"/>
      <c r="AC93" s="48"/>
      <c r="AD93" s="47"/>
    </row>
    <row r="94" spans="11:30" x14ac:dyDescent="0.25">
      <c r="K94" s="47"/>
      <c r="L94" s="47"/>
      <c r="M94" s="47"/>
      <c r="N94" s="47"/>
      <c r="O94" s="47"/>
      <c r="P94" s="47"/>
      <c r="Q94" s="47"/>
      <c r="R94" s="47"/>
      <c r="S94" s="47"/>
      <c r="T94" s="47"/>
      <c r="U94" s="47"/>
      <c r="V94" s="47"/>
      <c r="W94" s="47"/>
      <c r="X94" s="47"/>
      <c r="Y94" s="47"/>
      <c r="Z94" s="47"/>
      <c r="AA94" s="47"/>
      <c r="AB94" s="47"/>
      <c r="AC94" s="47"/>
      <c r="AD94" s="47"/>
    </row>
    <row r="95" spans="11:30" x14ac:dyDescent="0.25">
      <c r="K95" s="47"/>
      <c r="L95" s="47"/>
      <c r="M95" s="47"/>
      <c r="N95" s="47"/>
      <c r="O95" s="47"/>
      <c r="P95" s="47"/>
      <c r="Q95" s="47"/>
      <c r="R95" s="47"/>
      <c r="S95" s="47"/>
      <c r="T95" s="47"/>
      <c r="U95" s="47"/>
      <c r="V95" s="47"/>
      <c r="W95" s="47"/>
      <c r="X95" s="47"/>
      <c r="Y95" s="47"/>
      <c r="Z95" s="47"/>
      <c r="AA95" s="47"/>
      <c r="AB95" s="47"/>
      <c r="AC95" s="47"/>
      <c r="AD95" s="47"/>
    </row>
    <row r="96" spans="11:30" x14ac:dyDescent="0.25">
      <c r="K96" s="47"/>
      <c r="L96" s="47"/>
      <c r="M96" s="47"/>
      <c r="N96" s="47"/>
      <c r="O96" s="47"/>
      <c r="P96" s="47"/>
      <c r="Q96" s="47"/>
      <c r="R96" s="47"/>
      <c r="S96" s="47"/>
      <c r="T96" s="47"/>
      <c r="U96" s="47"/>
      <c r="V96" s="47"/>
      <c r="W96" s="47"/>
      <c r="X96" s="47"/>
      <c r="Y96" s="47"/>
      <c r="Z96" s="47"/>
      <c r="AA96" s="47"/>
      <c r="AB96" s="47"/>
      <c r="AC96" s="47"/>
      <c r="AD96" s="47"/>
    </row>
    <row r="97" spans="11:30" x14ac:dyDescent="0.25">
      <c r="K97" s="47"/>
      <c r="L97" s="47"/>
      <c r="M97" s="47"/>
      <c r="N97" s="47"/>
      <c r="O97" s="47"/>
      <c r="P97" s="47"/>
      <c r="Q97" s="47"/>
      <c r="R97" s="47"/>
      <c r="S97" s="47"/>
      <c r="T97" s="47"/>
      <c r="U97" s="47"/>
      <c r="V97" s="47"/>
      <c r="W97" s="47"/>
      <c r="X97" s="47"/>
      <c r="Y97" s="47"/>
      <c r="Z97" s="47"/>
      <c r="AA97" s="47"/>
      <c r="AB97" s="47"/>
      <c r="AC97" s="48"/>
      <c r="AD97" s="47"/>
    </row>
    <row r="98" spans="11:30" x14ac:dyDescent="0.25">
      <c r="K98" s="47"/>
      <c r="L98" s="47"/>
      <c r="M98" s="47"/>
      <c r="N98" s="47"/>
      <c r="O98" s="47"/>
      <c r="P98" s="47"/>
      <c r="Q98" s="47"/>
      <c r="R98" s="47"/>
      <c r="S98" s="47"/>
      <c r="T98" s="47"/>
      <c r="U98" s="47"/>
      <c r="V98" s="47"/>
      <c r="W98" s="47"/>
      <c r="X98" s="47"/>
      <c r="Y98" s="47"/>
      <c r="Z98" s="47"/>
      <c r="AA98" s="47"/>
      <c r="AB98" s="47"/>
      <c r="AC98" s="47"/>
      <c r="AD98" s="47"/>
    </row>
    <row r="99" spans="11:30" x14ac:dyDescent="0.25">
      <c r="K99" s="47"/>
      <c r="L99" s="47"/>
      <c r="M99" s="47"/>
      <c r="N99" s="47"/>
      <c r="O99" s="47"/>
      <c r="P99" s="47"/>
      <c r="Q99" s="47"/>
      <c r="R99" s="47"/>
      <c r="S99" s="47"/>
      <c r="T99" s="47"/>
      <c r="U99" s="47"/>
      <c r="V99" s="47"/>
      <c r="W99" s="47"/>
      <c r="X99" s="47"/>
      <c r="Y99" s="47"/>
      <c r="Z99" s="47"/>
      <c r="AA99" s="47"/>
      <c r="AB99" s="47"/>
      <c r="AC99" s="47"/>
      <c r="AD99" s="47"/>
    </row>
    <row r="100" spans="11:30" x14ac:dyDescent="0.25">
      <c r="K100" s="47"/>
      <c r="L100" s="47"/>
      <c r="M100" s="47"/>
      <c r="N100" s="47"/>
      <c r="O100" s="47"/>
      <c r="P100" s="47"/>
      <c r="Q100" s="47"/>
      <c r="R100" s="47"/>
      <c r="S100" s="47"/>
      <c r="T100" s="47"/>
      <c r="U100" s="47"/>
      <c r="V100" s="47"/>
      <c r="W100" s="47"/>
      <c r="X100" s="47"/>
      <c r="Y100" s="47"/>
      <c r="Z100" s="47"/>
      <c r="AA100" s="47"/>
      <c r="AB100" s="47"/>
      <c r="AC100" s="47"/>
      <c r="AD100" s="47"/>
    </row>
    <row r="101" spans="11:30" x14ac:dyDescent="0.25">
      <c r="K101" s="47"/>
      <c r="L101" s="47"/>
      <c r="M101" s="47"/>
      <c r="N101" s="47"/>
      <c r="O101" s="47"/>
      <c r="P101" s="47"/>
      <c r="Q101" s="47"/>
      <c r="R101" s="47"/>
      <c r="S101" s="47"/>
      <c r="T101" s="47"/>
      <c r="U101" s="47"/>
      <c r="V101" s="47"/>
      <c r="W101" s="47"/>
      <c r="X101" s="47"/>
      <c r="Y101" s="47"/>
      <c r="Z101" s="47"/>
      <c r="AA101" s="47"/>
      <c r="AB101" s="47"/>
      <c r="AC101" s="47"/>
      <c r="AD101" s="47"/>
    </row>
    <row r="102" spans="11:30" x14ac:dyDescent="0.25">
      <c r="K102" s="47"/>
      <c r="L102" s="47"/>
      <c r="M102" s="47"/>
      <c r="N102" s="47"/>
      <c r="O102" s="47"/>
      <c r="P102" s="47"/>
      <c r="Q102" s="47"/>
      <c r="R102" s="47"/>
      <c r="S102" s="47"/>
      <c r="T102" s="47"/>
      <c r="U102" s="47"/>
      <c r="V102" s="47"/>
      <c r="W102" s="47"/>
      <c r="X102" s="47"/>
      <c r="Y102" s="47"/>
      <c r="Z102" s="47"/>
      <c r="AA102" s="47"/>
      <c r="AB102" s="47"/>
      <c r="AC102" s="47"/>
      <c r="AD102" s="47"/>
    </row>
    <row r="103" spans="11:30" x14ac:dyDescent="0.25">
      <c r="K103" s="47"/>
      <c r="L103" s="47"/>
      <c r="M103" s="47"/>
      <c r="N103" s="47"/>
      <c r="O103" s="47"/>
      <c r="P103" s="47"/>
      <c r="Q103" s="47"/>
      <c r="R103" s="47"/>
      <c r="S103" s="47"/>
      <c r="T103" s="47"/>
      <c r="U103" s="47"/>
      <c r="V103" s="47"/>
      <c r="W103" s="47"/>
      <c r="X103" s="47"/>
      <c r="Y103" s="47"/>
      <c r="Z103" s="47"/>
      <c r="AA103" s="47"/>
      <c r="AB103" s="47"/>
      <c r="AC103" s="47"/>
      <c r="AD103" s="47"/>
    </row>
    <row r="104" spans="11:30" x14ac:dyDescent="0.25">
      <c r="K104" s="47"/>
      <c r="L104" s="47"/>
      <c r="M104" s="47"/>
      <c r="N104" s="47"/>
      <c r="O104" s="47"/>
      <c r="P104" s="47"/>
      <c r="Q104" s="47"/>
      <c r="R104" s="47"/>
      <c r="S104" s="47"/>
      <c r="T104" s="47"/>
      <c r="U104" s="47"/>
      <c r="V104" s="47"/>
      <c r="W104" s="47"/>
      <c r="X104" s="47"/>
      <c r="Y104" s="47"/>
      <c r="Z104" s="47"/>
      <c r="AA104" s="47"/>
      <c r="AB104" s="47"/>
      <c r="AC104" s="47"/>
      <c r="AD104" s="47"/>
    </row>
    <row r="105" spans="11:30" x14ac:dyDescent="0.25">
      <c r="K105" s="47"/>
      <c r="L105" s="47"/>
      <c r="M105" s="47"/>
      <c r="N105" s="47"/>
      <c r="O105" s="47"/>
      <c r="P105" s="47"/>
      <c r="Q105" s="47"/>
      <c r="R105" s="47"/>
      <c r="S105" s="47"/>
      <c r="T105" s="47"/>
      <c r="U105" s="47"/>
      <c r="V105" s="47"/>
      <c r="W105" s="47"/>
      <c r="X105" s="47"/>
      <c r="Y105" s="47"/>
      <c r="Z105" s="47"/>
      <c r="AA105" s="47"/>
      <c r="AB105" s="47"/>
      <c r="AC105" s="47"/>
      <c r="AD105" s="47"/>
    </row>
    <row r="106" spans="11:30" x14ac:dyDescent="0.25">
      <c r="K106" s="47"/>
      <c r="L106" s="47"/>
      <c r="M106" s="47"/>
      <c r="N106" s="47"/>
      <c r="O106" s="47"/>
      <c r="P106" s="47"/>
      <c r="Q106" s="47"/>
      <c r="R106" s="47"/>
      <c r="S106" s="47"/>
      <c r="T106" s="47"/>
      <c r="U106" s="47"/>
      <c r="V106" s="47"/>
      <c r="W106" s="47"/>
      <c r="X106" s="47"/>
      <c r="Y106" s="47"/>
      <c r="Z106" s="47"/>
      <c r="AA106" s="47"/>
      <c r="AB106" s="47"/>
      <c r="AC106" s="47"/>
      <c r="AD106" s="47"/>
    </row>
    <row r="107" spans="11:30" x14ac:dyDescent="0.25">
      <c r="K107" s="47"/>
      <c r="L107" s="47"/>
      <c r="M107" s="47"/>
      <c r="N107" s="47"/>
      <c r="O107" s="47"/>
      <c r="P107" s="47"/>
      <c r="Q107" s="47"/>
      <c r="R107" s="47"/>
      <c r="S107" s="47"/>
      <c r="T107" s="47"/>
      <c r="U107" s="47"/>
      <c r="V107" s="47"/>
      <c r="W107" s="47"/>
      <c r="X107" s="47"/>
      <c r="Y107" s="47"/>
      <c r="Z107" s="47"/>
      <c r="AA107" s="47"/>
      <c r="AB107" s="47"/>
      <c r="AC107" s="47"/>
      <c r="AD107" s="47"/>
    </row>
    <row r="108" spans="11:30" x14ac:dyDescent="0.25">
      <c r="K108" s="47"/>
      <c r="L108" s="47"/>
      <c r="M108" s="47"/>
      <c r="N108" s="47"/>
      <c r="O108" s="47"/>
      <c r="P108" s="47"/>
      <c r="Q108" s="47"/>
      <c r="R108" s="47"/>
      <c r="S108" s="47"/>
      <c r="T108" s="47"/>
      <c r="U108" s="47"/>
      <c r="V108" s="47"/>
      <c r="W108" s="47"/>
      <c r="X108" s="47"/>
      <c r="Y108" s="47"/>
      <c r="Z108" s="47"/>
      <c r="AA108" s="47"/>
      <c r="AB108" s="47"/>
      <c r="AC108" s="47"/>
      <c r="AD108" s="47"/>
    </row>
    <row r="109" spans="11:30" x14ac:dyDescent="0.25">
      <c r="K109" s="47"/>
      <c r="L109" s="47"/>
      <c r="M109" s="47"/>
      <c r="N109" s="47"/>
      <c r="O109" s="47"/>
      <c r="P109" s="47"/>
      <c r="Q109" s="47"/>
      <c r="R109" s="47"/>
      <c r="S109" s="47"/>
      <c r="T109" s="47"/>
      <c r="U109" s="47"/>
      <c r="V109" s="47"/>
      <c r="W109" s="47"/>
      <c r="X109" s="47"/>
      <c r="Y109" s="47"/>
      <c r="Z109" s="47"/>
      <c r="AA109" s="47"/>
      <c r="AB109" s="47"/>
      <c r="AC109" s="47"/>
      <c r="AD109" s="47"/>
    </row>
    <row r="110" spans="11:30" x14ac:dyDescent="0.25">
      <c r="K110" s="47"/>
      <c r="L110" s="47"/>
      <c r="M110" s="47"/>
      <c r="N110" s="47"/>
      <c r="O110" s="47"/>
      <c r="P110" s="47"/>
      <c r="Q110" s="47"/>
      <c r="R110" s="47"/>
      <c r="S110" s="47"/>
      <c r="T110" s="47"/>
      <c r="U110" s="47"/>
      <c r="V110" s="47"/>
      <c r="W110" s="47"/>
      <c r="X110" s="47"/>
      <c r="Y110" s="47"/>
      <c r="Z110" s="47"/>
      <c r="AA110" s="47"/>
      <c r="AB110" s="47"/>
      <c r="AC110" s="47"/>
      <c r="AD110" s="47"/>
    </row>
    <row r="111" spans="11:30" x14ac:dyDescent="0.25">
      <c r="K111" s="47"/>
      <c r="L111" s="47"/>
      <c r="M111" s="47"/>
      <c r="N111" s="47"/>
      <c r="O111" s="47"/>
      <c r="P111" s="47"/>
      <c r="Q111" s="47"/>
      <c r="R111" s="47"/>
      <c r="S111" s="47"/>
      <c r="T111" s="47"/>
      <c r="U111" s="47"/>
      <c r="V111" s="47"/>
      <c r="W111" s="47"/>
      <c r="X111" s="47"/>
      <c r="Y111" s="47"/>
      <c r="Z111" s="47"/>
      <c r="AA111" s="47"/>
      <c r="AB111" s="47"/>
      <c r="AC111" s="47"/>
      <c r="AD111" s="47"/>
    </row>
    <row r="112" spans="11:30" x14ac:dyDescent="0.25">
      <c r="K112" s="47"/>
      <c r="L112" s="47"/>
      <c r="M112" s="47"/>
      <c r="N112" s="47"/>
      <c r="O112" s="47"/>
      <c r="P112" s="47"/>
      <c r="Q112" s="47"/>
      <c r="R112" s="47"/>
      <c r="S112" s="47"/>
      <c r="T112" s="47"/>
      <c r="U112" s="47"/>
      <c r="V112" s="47"/>
      <c r="W112" s="47"/>
      <c r="X112" s="47"/>
      <c r="Y112" s="47"/>
      <c r="Z112" s="47"/>
      <c r="AA112" s="47"/>
      <c r="AB112" s="47"/>
      <c r="AC112" s="47"/>
      <c r="AD112" s="47"/>
    </row>
    <row r="113" spans="11:30" x14ac:dyDescent="0.25">
      <c r="K113" s="47"/>
      <c r="L113" s="47"/>
      <c r="M113" s="47"/>
      <c r="N113" s="47"/>
      <c r="O113" s="47"/>
      <c r="P113" s="47"/>
      <c r="Q113" s="47"/>
      <c r="R113" s="47"/>
      <c r="S113" s="47"/>
      <c r="T113" s="47"/>
      <c r="U113" s="47"/>
      <c r="V113" s="47"/>
      <c r="W113" s="47"/>
      <c r="X113" s="47"/>
      <c r="Y113" s="47"/>
      <c r="Z113" s="47"/>
      <c r="AA113" s="47"/>
      <c r="AB113" s="47"/>
      <c r="AC113" s="47"/>
      <c r="AD113" s="47"/>
    </row>
    <row r="114" spans="11:30" x14ac:dyDescent="0.25">
      <c r="K114" s="47"/>
      <c r="L114" s="47"/>
      <c r="M114" s="47"/>
      <c r="N114" s="47"/>
      <c r="O114" s="47"/>
      <c r="P114" s="47"/>
      <c r="Q114" s="47"/>
      <c r="R114" s="47"/>
      <c r="S114" s="47"/>
      <c r="T114" s="47"/>
      <c r="U114" s="47"/>
      <c r="V114" s="47"/>
      <c r="W114" s="47"/>
      <c r="X114" s="47"/>
      <c r="Y114" s="47"/>
      <c r="Z114" s="47"/>
      <c r="AA114" s="47"/>
      <c r="AB114" s="47"/>
      <c r="AC114" s="47"/>
      <c r="AD114" s="47"/>
    </row>
    <row r="115" spans="11:30" x14ac:dyDescent="0.25">
      <c r="K115" s="47"/>
      <c r="L115" s="47"/>
      <c r="M115" s="47"/>
      <c r="N115" s="47"/>
      <c r="O115" s="47"/>
      <c r="P115" s="47"/>
      <c r="Q115" s="47"/>
      <c r="R115" s="47"/>
      <c r="S115" s="47"/>
      <c r="T115" s="47"/>
      <c r="U115" s="47"/>
      <c r="V115" s="47"/>
      <c r="W115" s="47"/>
      <c r="X115" s="47"/>
      <c r="Y115" s="47"/>
      <c r="Z115" s="47"/>
      <c r="AA115" s="47"/>
      <c r="AB115" s="47"/>
      <c r="AC115" s="47"/>
      <c r="AD115" s="47"/>
    </row>
    <row r="116" spans="11:30" x14ac:dyDescent="0.25">
      <c r="K116" s="47"/>
      <c r="L116" s="47"/>
      <c r="M116" s="47"/>
      <c r="N116" s="47"/>
      <c r="O116" s="47"/>
      <c r="P116" s="47"/>
      <c r="Q116" s="47"/>
      <c r="R116" s="47"/>
      <c r="S116" s="47"/>
      <c r="T116" s="47"/>
      <c r="U116" s="47"/>
      <c r="V116" s="47"/>
      <c r="W116" s="47"/>
      <c r="X116" s="47"/>
      <c r="Y116" s="47"/>
      <c r="Z116" s="47"/>
      <c r="AA116" s="47"/>
      <c r="AB116" s="47"/>
      <c r="AC116" s="48"/>
      <c r="AD116" s="47"/>
    </row>
    <row r="117" spans="11:30" x14ac:dyDescent="0.25">
      <c r="K117" s="47"/>
      <c r="L117" s="47"/>
      <c r="M117" s="47"/>
      <c r="N117" s="47"/>
      <c r="O117" s="47"/>
      <c r="P117" s="47"/>
      <c r="Q117" s="47"/>
      <c r="R117" s="47"/>
      <c r="S117" s="47"/>
      <c r="T117" s="47"/>
      <c r="U117" s="47"/>
      <c r="V117" s="47"/>
      <c r="W117" s="47"/>
      <c r="X117" s="47"/>
      <c r="Y117" s="47"/>
      <c r="Z117" s="47"/>
      <c r="AA117" s="47"/>
      <c r="AB117" s="47"/>
      <c r="AC117" s="47"/>
      <c r="AD117" s="47"/>
    </row>
    <row r="118" spans="11:30" x14ac:dyDescent="0.25">
      <c r="K118" s="47"/>
      <c r="L118" s="47"/>
      <c r="M118" s="47"/>
      <c r="N118" s="47"/>
      <c r="O118" s="47"/>
      <c r="P118" s="47"/>
      <c r="Q118" s="47"/>
      <c r="R118" s="47"/>
      <c r="S118" s="47"/>
      <c r="T118" s="47"/>
      <c r="U118" s="47"/>
      <c r="V118" s="47"/>
      <c r="W118" s="47"/>
      <c r="X118" s="47"/>
      <c r="Y118" s="47"/>
      <c r="Z118" s="47"/>
      <c r="AA118" s="47"/>
      <c r="AB118" s="47"/>
      <c r="AC118" s="47"/>
      <c r="AD118" s="47"/>
    </row>
    <row r="119" spans="11:30" x14ac:dyDescent="0.25">
      <c r="K119" s="47"/>
      <c r="L119" s="47"/>
      <c r="M119" s="47"/>
      <c r="N119" s="47"/>
      <c r="O119" s="47"/>
      <c r="P119" s="47"/>
      <c r="Q119" s="47"/>
      <c r="R119" s="47"/>
      <c r="S119" s="47"/>
      <c r="T119" s="47"/>
      <c r="U119" s="47"/>
      <c r="V119" s="47"/>
      <c r="W119" s="47"/>
      <c r="X119" s="47"/>
      <c r="Y119" s="47"/>
      <c r="Z119" s="47"/>
      <c r="AA119" s="47"/>
      <c r="AB119" s="47"/>
      <c r="AC119" s="47"/>
      <c r="AD119" s="47"/>
    </row>
    <row r="120" spans="11:30" x14ac:dyDescent="0.25">
      <c r="K120" s="47"/>
      <c r="L120" s="47"/>
      <c r="M120" s="47"/>
      <c r="N120" s="47"/>
      <c r="O120" s="47"/>
      <c r="P120" s="47"/>
      <c r="Q120" s="47"/>
      <c r="R120" s="47"/>
      <c r="S120" s="47"/>
      <c r="T120" s="47"/>
      <c r="U120" s="47"/>
      <c r="V120" s="47"/>
      <c r="W120" s="47"/>
      <c r="X120" s="47"/>
      <c r="Y120" s="47"/>
      <c r="Z120" s="47"/>
      <c r="AA120" s="47"/>
      <c r="AB120" s="47"/>
      <c r="AC120" s="47"/>
      <c r="AD120" s="47"/>
    </row>
    <row r="121" spans="11:30" x14ac:dyDescent="0.25">
      <c r="K121" s="47"/>
      <c r="L121" s="47"/>
      <c r="M121" s="47"/>
      <c r="N121" s="47"/>
      <c r="O121" s="47"/>
      <c r="P121" s="47"/>
      <c r="Q121" s="47"/>
      <c r="R121" s="47"/>
      <c r="S121" s="47"/>
      <c r="T121" s="47"/>
      <c r="U121" s="47"/>
      <c r="V121" s="47"/>
      <c r="W121" s="47"/>
      <c r="X121" s="47"/>
      <c r="Y121" s="47"/>
      <c r="Z121" s="47"/>
      <c r="AA121" s="47"/>
      <c r="AB121" s="47"/>
      <c r="AC121" s="48"/>
      <c r="AD121" s="47"/>
    </row>
    <row r="122" spans="11:30" x14ac:dyDescent="0.25">
      <c r="K122" s="47"/>
      <c r="L122" s="47"/>
      <c r="M122" s="47"/>
      <c r="N122" s="47"/>
      <c r="O122" s="47"/>
      <c r="P122" s="47"/>
      <c r="Q122" s="47"/>
      <c r="R122" s="47"/>
      <c r="S122" s="47"/>
      <c r="T122" s="47"/>
      <c r="U122" s="47"/>
      <c r="V122" s="47"/>
      <c r="W122" s="47"/>
      <c r="X122" s="47"/>
      <c r="Y122" s="47"/>
      <c r="Z122" s="47"/>
      <c r="AA122" s="47"/>
      <c r="AB122" s="47"/>
      <c r="AC122" s="47"/>
      <c r="AD122" s="47"/>
    </row>
    <row r="123" spans="11:30" x14ac:dyDescent="0.25">
      <c r="K123" s="47"/>
      <c r="L123" s="47"/>
      <c r="M123" s="47"/>
      <c r="N123" s="47"/>
      <c r="O123" s="47"/>
      <c r="P123" s="47"/>
      <c r="Q123" s="47"/>
      <c r="R123" s="47"/>
      <c r="S123" s="47"/>
      <c r="T123" s="47"/>
      <c r="U123" s="47"/>
      <c r="V123" s="47"/>
      <c r="W123" s="47"/>
      <c r="X123" s="47"/>
      <c r="Y123" s="47"/>
      <c r="Z123" s="47"/>
      <c r="AA123" s="47"/>
      <c r="AB123" s="47"/>
      <c r="AC123" s="47"/>
      <c r="AD123" s="47"/>
    </row>
    <row r="124" spans="11:30" x14ac:dyDescent="0.25">
      <c r="K124" s="47"/>
      <c r="L124" s="47"/>
      <c r="M124" s="47"/>
      <c r="N124" s="47"/>
      <c r="O124" s="47"/>
      <c r="P124" s="47"/>
      <c r="Q124" s="47"/>
      <c r="R124" s="47"/>
      <c r="S124" s="47"/>
      <c r="T124" s="47"/>
      <c r="U124" s="47"/>
      <c r="V124" s="47"/>
      <c r="W124" s="47"/>
      <c r="X124" s="47"/>
      <c r="Y124" s="47"/>
      <c r="Z124" s="47"/>
      <c r="AA124" s="47"/>
      <c r="AB124" s="47"/>
      <c r="AC124" s="47"/>
      <c r="AD124" s="47"/>
    </row>
    <row r="125" spans="11:30" x14ac:dyDescent="0.25">
      <c r="K125" s="47"/>
      <c r="L125" s="47"/>
      <c r="M125" s="47"/>
      <c r="N125" s="47"/>
      <c r="O125" s="47"/>
      <c r="P125" s="47"/>
      <c r="Q125" s="47"/>
      <c r="R125" s="47"/>
      <c r="S125" s="47"/>
      <c r="T125" s="47"/>
      <c r="U125" s="47"/>
      <c r="V125" s="47"/>
      <c r="W125" s="47"/>
      <c r="X125" s="47"/>
      <c r="Y125" s="47"/>
      <c r="Z125" s="47"/>
      <c r="AA125" s="47"/>
      <c r="AB125" s="47"/>
      <c r="AC125" s="47"/>
      <c r="AD125" s="47"/>
    </row>
    <row r="126" spans="11:30" x14ac:dyDescent="0.25">
      <c r="K126" s="47"/>
      <c r="L126" s="47"/>
      <c r="M126" s="47"/>
      <c r="N126" s="47"/>
      <c r="O126" s="47"/>
      <c r="P126" s="47"/>
      <c r="Q126" s="47"/>
      <c r="R126" s="47"/>
      <c r="S126" s="47"/>
      <c r="T126" s="47"/>
      <c r="U126" s="47"/>
      <c r="V126" s="47"/>
      <c r="W126" s="47"/>
      <c r="X126" s="47"/>
      <c r="Y126" s="47"/>
      <c r="Z126" s="47"/>
      <c r="AA126" s="47"/>
      <c r="AB126" s="47"/>
      <c r="AC126" s="47"/>
      <c r="AD126" s="47"/>
    </row>
    <row r="127" spans="11:30" x14ac:dyDescent="0.25">
      <c r="K127" s="47"/>
      <c r="L127" s="47"/>
      <c r="M127" s="47"/>
      <c r="N127" s="47"/>
      <c r="O127" s="47"/>
      <c r="P127" s="47"/>
      <c r="Q127" s="47"/>
      <c r="R127" s="47"/>
      <c r="S127" s="47"/>
      <c r="T127" s="47"/>
      <c r="U127" s="47"/>
      <c r="V127" s="47"/>
      <c r="W127" s="47"/>
      <c r="X127" s="47"/>
      <c r="Y127" s="47"/>
      <c r="Z127" s="47"/>
      <c r="AA127" s="47"/>
      <c r="AB127" s="47"/>
      <c r="AC127" s="47"/>
      <c r="AD127" s="47"/>
    </row>
    <row r="128" spans="11:30" x14ac:dyDescent="0.25">
      <c r="K128" s="47"/>
      <c r="L128" s="47"/>
      <c r="M128" s="47"/>
      <c r="N128" s="47"/>
      <c r="O128" s="47"/>
      <c r="P128" s="47"/>
      <c r="Q128" s="47"/>
      <c r="R128" s="47"/>
      <c r="S128" s="47"/>
      <c r="T128" s="47"/>
      <c r="U128" s="47"/>
      <c r="V128" s="47"/>
      <c r="W128" s="47"/>
      <c r="X128" s="47"/>
      <c r="Y128" s="47"/>
      <c r="Z128" s="47"/>
      <c r="AA128" s="47"/>
      <c r="AB128" s="47"/>
      <c r="AC128" s="47"/>
      <c r="AD128" s="47"/>
    </row>
    <row r="129" spans="11:30" x14ac:dyDescent="0.25">
      <c r="K129" s="47"/>
      <c r="L129" s="47"/>
      <c r="M129" s="47"/>
      <c r="N129" s="47"/>
      <c r="O129" s="47"/>
      <c r="P129" s="47"/>
      <c r="Q129" s="47"/>
      <c r="R129" s="47"/>
      <c r="S129" s="47"/>
      <c r="T129" s="47"/>
      <c r="U129" s="47"/>
      <c r="V129" s="47"/>
      <c r="W129" s="47"/>
      <c r="X129" s="47"/>
      <c r="Y129" s="47"/>
      <c r="Z129" s="47"/>
      <c r="AA129" s="47"/>
      <c r="AB129" s="47"/>
      <c r="AC129" s="47"/>
      <c r="AD129" s="47"/>
    </row>
    <row r="130" spans="11:30" x14ac:dyDescent="0.25">
      <c r="K130" s="47"/>
      <c r="L130" s="47"/>
      <c r="M130" s="47"/>
      <c r="N130" s="47"/>
      <c r="O130" s="47"/>
      <c r="P130" s="47"/>
      <c r="Q130" s="47"/>
      <c r="R130" s="47"/>
      <c r="S130" s="47"/>
      <c r="T130" s="47"/>
      <c r="U130" s="47"/>
      <c r="V130" s="47"/>
      <c r="W130" s="47"/>
      <c r="X130" s="47"/>
      <c r="Y130" s="47"/>
      <c r="Z130" s="47"/>
      <c r="AA130" s="47"/>
      <c r="AB130" s="47"/>
      <c r="AC130" s="47"/>
      <c r="AD130" s="47"/>
    </row>
    <row r="131" spans="11:30" x14ac:dyDescent="0.25">
      <c r="K131" s="47"/>
      <c r="L131" s="47"/>
      <c r="M131" s="47"/>
      <c r="N131" s="47"/>
      <c r="O131" s="47"/>
      <c r="P131" s="47"/>
      <c r="Q131" s="47"/>
      <c r="R131" s="47"/>
      <c r="S131" s="47"/>
      <c r="T131" s="47"/>
      <c r="U131" s="47"/>
      <c r="V131" s="47"/>
      <c r="W131" s="47"/>
      <c r="X131" s="47"/>
      <c r="Y131" s="47"/>
      <c r="Z131" s="47"/>
      <c r="AA131" s="47"/>
      <c r="AB131" s="47"/>
      <c r="AC131" s="47"/>
      <c r="AD131" s="47"/>
    </row>
    <row r="132" spans="11:30" x14ac:dyDescent="0.25">
      <c r="K132" s="47"/>
      <c r="L132" s="47"/>
      <c r="M132" s="47"/>
      <c r="N132" s="47"/>
      <c r="O132" s="47"/>
      <c r="P132" s="47"/>
      <c r="Q132" s="47"/>
      <c r="R132" s="47"/>
      <c r="S132" s="47"/>
      <c r="T132" s="47"/>
      <c r="U132" s="47"/>
      <c r="V132" s="47"/>
      <c r="W132" s="47"/>
      <c r="X132" s="47"/>
      <c r="Y132" s="47"/>
      <c r="Z132" s="47"/>
      <c r="AA132" s="47"/>
      <c r="AB132" s="47"/>
      <c r="AC132" s="47"/>
      <c r="AD132" s="47"/>
    </row>
    <row r="133" spans="11:30" x14ac:dyDescent="0.25">
      <c r="K133" s="47"/>
      <c r="L133" s="47"/>
      <c r="M133" s="47"/>
      <c r="N133" s="47"/>
      <c r="O133" s="47"/>
      <c r="P133" s="47"/>
      <c r="Q133" s="47"/>
      <c r="R133" s="47"/>
      <c r="S133" s="47"/>
      <c r="T133" s="47"/>
      <c r="U133" s="47"/>
      <c r="V133" s="47"/>
      <c r="W133" s="47"/>
      <c r="X133" s="47"/>
      <c r="Y133" s="47"/>
      <c r="Z133" s="47"/>
      <c r="AA133" s="47"/>
      <c r="AB133" s="47"/>
      <c r="AC133" s="47"/>
      <c r="AD133" s="47"/>
    </row>
    <row r="134" spans="11:30" x14ac:dyDescent="0.25">
      <c r="K134" s="47"/>
      <c r="L134" s="47"/>
      <c r="M134" s="47"/>
      <c r="N134" s="47"/>
      <c r="O134" s="47"/>
      <c r="P134" s="47"/>
      <c r="Q134" s="47"/>
      <c r="R134" s="47"/>
      <c r="S134" s="47"/>
      <c r="T134" s="47"/>
      <c r="U134" s="47"/>
      <c r="V134" s="47"/>
      <c r="W134" s="47"/>
      <c r="X134" s="47"/>
      <c r="Y134" s="47"/>
      <c r="Z134" s="47"/>
      <c r="AA134" s="47"/>
      <c r="AB134" s="47"/>
      <c r="AC134" s="47"/>
      <c r="AD134" s="47"/>
    </row>
    <row r="135" spans="11:30" x14ac:dyDescent="0.25">
      <c r="K135" s="47"/>
      <c r="L135" s="47"/>
      <c r="M135" s="47"/>
      <c r="N135" s="47"/>
      <c r="O135" s="47"/>
      <c r="P135" s="47"/>
      <c r="Q135" s="47"/>
      <c r="R135" s="47"/>
      <c r="S135" s="47"/>
      <c r="T135" s="47"/>
      <c r="U135" s="47"/>
      <c r="V135" s="47"/>
      <c r="W135" s="47"/>
      <c r="X135" s="47"/>
      <c r="Y135" s="47"/>
      <c r="Z135" s="47"/>
      <c r="AA135" s="47"/>
      <c r="AB135" s="47"/>
      <c r="AC135" s="47"/>
      <c r="AD135" s="47"/>
    </row>
    <row r="136" spans="11:30" x14ac:dyDescent="0.25">
      <c r="K136" s="47"/>
      <c r="L136" s="47"/>
      <c r="M136" s="47"/>
      <c r="N136" s="47"/>
      <c r="O136" s="47"/>
      <c r="P136" s="47"/>
      <c r="Q136" s="47"/>
      <c r="R136" s="47"/>
      <c r="S136" s="47"/>
      <c r="T136" s="47"/>
      <c r="U136" s="47"/>
      <c r="V136" s="47"/>
      <c r="W136" s="47"/>
      <c r="X136" s="47"/>
      <c r="Y136" s="47"/>
      <c r="Z136" s="47"/>
      <c r="AA136" s="47"/>
      <c r="AB136" s="47"/>
      <c r="AC136" s="47"/>
      <c r="AD136" s="47"/>
    </row>
    <row r="137" spans="11:30" x14ac:dyDescent="0.25">
      <c r="K137" s="47"/>
      <c r="L137" s="47"/>
      <c r="M137" s="47"/>
      <c r="N137" s="47"/>
      <c r="O137" s="47"/>
      <c r="P137" s="47"/>
      <c r="Q137" s="47"/>
      <c r="R137" s="47"/>
      <c r="S137" s="47"/>
      <c r="T137" s="47"/>
      <c r="U137" s="47"/>
      <c r="V137" s="47"/>
      <c r="W137" s="47"/>
      <c r="X137" s="47"/>
      <c r="Y137" s="47"/>
      <c r="Z137" s="47"/>
      <c r="AA137" s="47"/>
      <c r="AB137" s="47"/>
      <c r="AC137" s="47"/>
      <c r="AD137" s="47"/>
    </row>
    <row r="138" spans="11:30" x14ac:dyDescent="0.25">
      <c r="K138" s="47"/>
      <c r="L138" s="47"/>
      <c r="M138" s="47"/>
      <c r="N138" s="47"/>
      <c r="O138" s="47"/>
      <c r="P138" s="47"/>
      <c r="Q138" s="47"/>
      <c r="R138" s="47"/>
      <c r="S138" s="47"/>
      <c r="T138" s="47"/>
      <c r="U138" s="47"/>
      <c r="V138" s="47"/>
      <c r="W138" s="47"/>
      <c r="X138" s="47"/>
      <c r="Y138" s="47"/>
      <c r="Z138" s="47"/>
      <c r="AA138" s="47"/>
      <c r="AB138" s="47"/>
      <c r="AC138" s="47"/>
      <c r="AD138" s="47"/>
    </row>
    <row r="139" spans="11:30" x14ac:dyDescent="0.25">
      <c r="K139" s="47"/>
      <c r="L139" s="47"/>
      <c r="M139" s="47"/>
      <c r="N139" s="47"/>
      <c r="O139" s="47"/>
      <c r="P139" s="47"/>
      <c r="Q139" s="47"/>
      <c r="R139" s="47"/>
      <c r="S139" s="47"/>
      <c r="T139" s="47"/>
      <c r="U139" s="47"/>
      <c r="V139" s="47"/>
      <c r="W139" s="47"/>
      <c r="X139" s="47"/>
      <c r="Y139" s="47"/>
      <c r="Z139" s="47"/>
      <c r="AA139" s="47"/>
      <c r="AB139" s="47"/>
      <c r="AC139" s="47"/>
      <c r="AD139" s="47"/>
    </row>
    <row r="140" spans="11:30" x14ac:dyDescent="0.25">
      <c r="K140" s="47"/>
      <c r="L140" s="47"/>
      <c r="M140" s="47"/>
      <c r="N140" s="47"/>
      <c r="O140" s="47"/>
      <c r="P140" s="47"/>
      <c r="Q140" s="47"/>
      <c r="R140" s="47"/>
      <c r="S140" s="47"/>
      <c r="T140" s="47"/>
      <c r="U140" s="47"/>
      <c r="V140" s="47"/>
      <c r="W140" s="47"/>
      <c r="X140" s="47"/>
      <c r="Y140" s="47"/>
      <c r="Z140" s="47"/>
      <c r="AA140" s="47"/>
      <c r="AB140" s="47"/>
      <c r="AC140" s="48"/>
      <c r="AD140" s="47"/>
    </row>
    <row r="141" spans="11:30" x14ac:dyDescent="0.25">
      <c r="K141" s="47"/>
      <c r="L141" s="47"/>
      <c r="M141" s="47"/>
      <c r="N141" s="47"/>
      <c r="O141" s="47"/>
      <c r="P141" s="47"/>
      <c r="Q141" s="47"/>
      <c r="R141" s="47"/>
      <c r="S141" s="47"/>
      <c r="T141" s="47"/>
      <c r="U141" s="47"/>
      <c r="V141" s="47"/>
      <c r="W141" s="47"/>
      <c r="X141" s="47"/>
      <c r="Y141" s="47"/>
      <c r="Z141" s="47"/>
      <c r="AA141" s="47"/>
      <c r="AB141" s="47"/>
      <c r="AC141" s="48"/>
      <c r="AD141" s="47"/>
    </row>
    <row r="142" spans="11:30" x14ac:dyDescent="0.25">
      <c r="K142" s="47"/>
      <c r="L142" s="47"/>
      <c r="M142" s="47"/>
      <c r="N142" s="47"/>
      <c r="O142" s="47"/>
      <c r="P142" s="47"/>
      <c r="Q142" s="47"/>
      <c r="R142" s="47"/>
      <c r="S142" s="47"/>
      <c r="T142" s="47"/>
      <c r="U142" s="47"/>
      <c r="V142" s="47"/>
      <c r="W142" s="47"/>
      <c r="X142" s="47"/>
      <c r="Y142" s="47"/>
      <c r="Z142" s="47"/>
      <c r="AA142" s="47"/>
      <c r="AB142" s="47"/>
      <c r="AC142" s="48"/>
      <c r="AD142" s="47"/>
    </row>
    <row r="143" spans="11:30" x14ac:dyDescent="0.25">
      <c r="K143" s="47"/>
      <c r="L143" s="47"/>
      <c r="M143" s="47"/>
      <c r="N143" s="47"/>
      <c r="O143" s="47"/>
      <c r="P143" s="47"/>
      <c r="Q143" s="47"/>
      <c r="R143" s="47"/>
      <c r="S143" s="47"/>
      <c r="T143" s="47"/>
      <c r="U143" s="47"/>
      <c r="V143" s="47"/>
      <c r="W143" s="47"/>
      <c r="X143" s="47"/>
      <c r="Y143" s="47"/>
      <c r="Z143" s="47"/>
      <c r="AA143" s="47"/>
      <c r="AB143" s="47"/>
      <c r="AC143" s="47"/>
      <c r="AD143" s="47"/>
    </row>
    <row r="144" spans="11:30" x14ac:dyDescent="0.25">
      <c r="K144" s="47"/>
      <c r="L144" s="47"/>
      <c r="M144" s="47"/>
      <c r="N144" s="47"/>
      <c r="O144" s="47"/>
      <c r="P144" s="47"/>
      <c r="Q144" s="47"/>
      <c r="R144" s="47"/>
      <c r="S144" s="47"/>
      <c r="T144" s="47"/>
      <c r="U144" s="47"/>
      <c r="V144" s="47"/>
      <c r="W144" s="47"/>
      <c r="X144" s="47"/>
      <c r="Y144" s="47"/>
      <c r="Z144" s="47"/>
      <c r="AA144" s="47"/>
      <c r="AB144" s="47"/>
      <c r="AC144" s="47"/>
      <c r="AD144" s="47"/>
    </row>
    <row r="145" spans="11:30" x14ac:dyDescent="0.25">
      <c r="K145" s="47"/>
      <c r="L145" s="47"/>
      <c r="M145" s="47"/>
      <c r="N145" s="47"/>
      <c r="O145" s="47"/>
      <c r="P145" s="47"/>
      <c r="Q145" s="47"/>
      <c r="R145" s="47"/>
      <c r="S145" s="47"/>
      <c r="T145" s="47"/>
      <c r="U145" s="47"/>
      <c r="V145" s="47"/>
      <c r="W145" s="47"/>
      <c r="X145" s="47"/>
      <c r="Y145" s="47"/>
      <c r="Z145" s="47"/>
      <c r="AA145" s="47"/>
      <c r="AB145" s="47"/>
      <c r="AC145" s="47"/>
      <c r="AD145" s="47"/>
    </row>
    <row r="146" spans="11:30" x14ac:dyDescent="0.25">
      <c r="K146" s="47"/>
      <c r="L146" s="47"/>
      <c r="M146" s="47"/>
      <c r="N146" s="47"/>
      <c r="O146" s="47"/>
      <c r="P146" s="47"/>
      <c r="Q146" s="47"/>
      <c r="R146" s="47"/>
      <c r="S146" s="47"/>
      <c r="T146" s="47"/>
      <c r="U146" s="47"/>
      <c r="V146" s="47"/>
      <c r="W146" s="47"/>
      <c r="X146" s="47"/>
      <c r="Y146" s="47"/>
      <c r="Z146" s="47"/>
      <c r="AA146" s="47"/>
      <c r="AB146" s="47"/>
      <c r="AC146" s="47"/>
      <c r="AD146" s="47"/>
    </row>
    <row r="147" spans="11:30" x14ac:dyDescent="0.25">
      <c r="K147" s="47"/>
      <c r="L147" s="47"/>
      <c r="M147" s="47"/>
      <c r="N147" s="47"/>
      <c r="O147" s="47"/>
      <c r="P147" s="47"/>
      <c r="Q147" s="47"/>
      <c r="R147" s="47"/>
      <c r="S147" s="47"/>
      <c r="T147" s="47"/>
      <c r="U147" s="47"/>
      <c r="V147" s="47"/>
      <c r="W147" s="47"/>
      <c r="X147" s="47"/>
      <c r="Y147" s="47"/>
      <c r="Z147" s="47"/>
      <c r="AA147" s="47"/>
      <c r="AB147" s="47"/>
      <c r="AC147" s="47"/>
      <c r="AD147" s="47"/>
    </row>
    <row r="148" spans="11:30" x14ac:dyDescent="0.25">
      <c r="K148" s="47"/>
      <c r="L148" s="47"/>
      <c r="M148" s="47"/>
      <c r="N148" s="47"/>
      <c r="O148" s="47"/>
      <c r="P148" s="47"/>
      <c r="Q148" s="47"/>
      <c r="R148" s="47"/>
      <c r="S148" s="47"/>
      <c r="T148" s="47"/>
      <c r="U148" s="47"/>
      <c r="V148" s="47"/>
      <c r="W148" s="47"/>
      <c r="X148" s="47"/>
      <c r="Y148" s="47"/>
      <c r="Z148" s="47"/>
      <c r="AA148" s="47"/>
      <c r="AB148" s="47"/>
      <c r="AC148" s="48"/>
      <c r="AD148" s="47"/>
    </row>
    <row r="149" spans="11:30" x14ac:dyDescent="0.25">
      <c r="K149" s="47"/>
      <c r="L149" s="47"/>
      <c r="M149" s="47"/>
      <c r="N149" s="47"/>
      <c r="O149" s="47"/>
      <c r="P149" s="47"/>
      <c r="Q149" s="47"/>
      <c r="R149" s="47"/>
      <c r="S149" s="47"/>
      <c r="T149" s="47"/>
      <c r="U149" s="47"/>
      <c r="V149" s="47"/>
      <c r="W149" s="47"/>
      <c r="X149" s="47"/>
      <c r="Y149" s="47"/>
      <c r="Z149" s="47"/>
      <c r="AA149" s="47"/>
      <c r="AB149" s="47"/>
      <c r="AC149" s="47"/>
      <c r="AD149" s="47"/>
    </row>
    <row r="150" spans="11:30" x14ac:dyDescent="0.25">
      <c r="K150" s="47"/>
      <c r="L150" s="47"/>
      <c r="M150" s="47"/>
      <c r="N150" s="47"/>
      <c r="O150" s="47"/>
      <c r="P150" s="47"/>
      <c r="Q150" s="47"/>
      <c r="R150" s="47"/>
      <c r="S150" s="47"/>
      <c r="T150" s="47"/>
      <c r="U150" s="47"/>
      <c r="V150" s="47"/>
      <c r="W150" s="47"/>
      <c r="X150" s="47"/>
      <c r="Y150" s="47"/>
      <c r="Z150" s="47"/>
      <c r="AA150" s="47"/>
      <c r="AB150" s="47"/>
      <c r="AC150" s="48"/>
      <c r="AD150" s="47"/>
    </row>
    <row r="151" spans="11:30" x14ac:dyDescent="0.25">
      <c r="K151" s="47"/>
      <c r="L151" s="47"/>
      <c r="M151" s="47"/>
      <c r="N151" s="47"/>
      <c r="O151" s="47"/>
      <c r="P151" s="47"/>
      <c r="Q151" s="47"/>
      <c r="R151" s="47"/>
      <c r="S151" s="47"/>
      <c r="T151" s="47"/>
      <c r="U151" s="47"/>
      <c r="V151" s="47"/>
      <c r="W151" s="47"/>
      <c r="X151" s="47"/>
      <c r="Y151" s="47"/>
      <c r="Z151" s="47"/>
      <c r="AA151" s="47"/>
      <c r="AB151" s="47"/>
      <c r="AC151" s="47"/>
      <c r="AD151" s="47"/>
    </row>
    <row r="152" spans="11:30" x14ac:dyDescent="0.25">
      <c r="K152" s="47"/>
      <c r="L152" s="47"/>
      <c r="M152" s="47"/>
      <c r="N152" s="47"/>
      <c r="O152" s="47"/>
      <c r="P152" s="47"/>
      <c r="Q152" s="47"/>
      <c r="R152" s="47"/>
      <c r="S152" s="47"/>
      <c r="T152" s="47"/>
      <c r="U152" s="47"/>
      <c r="V152" s="47"/>
      <c r="W152" s="47"/>
      <c r="X152" s="47"/>
      <c r="Y152" s="47"/>
      <c r="Z152" s="47"/>
      <c r="AA152" s="47"/>
      <c r="AB152" s="47"/>
      <c r="AC152" s="48"/>
      <c r="AD152" s="47"/>
    </row>
    <row r="153" spans="11:30" x14ac:dyDescent="0.25">
      <c r="K153" s="47"/>
      <c r="L153" s="47"/>
      <c r="M153" s="47"/>
      <c r="N153" s="47"/>
      <c r="O153" s="47"/>
      <c r="P153" s="47"/>
      <c r="Q153" s="47"/>
      <c r="R153" s="47"/>
      <c r="S153" s="47"/>
      <c r="T153" s="47"/>
      <c r="U153" s="47"/>
      <c r="V153" s="47"/>
      <c r="W153" s="47"/>
      <c r="X153" s="47"/>
      <c r="Y153" s="47"/>
      <c r="Z153" s="47"/>
      <c r="AA153" s="47"/>
      <c r="AB153" s="47"/>
      <c r="AC153" s="47"/>
      <c r="AD153" s="47"/>
    </row>
    <row r="154" spans="11:30" x14ac:dyDescent="0.25">
      <c r="K154" s="47"/>
      <c r="L154" s="47"/>
      <c r="M154" s="47"/>
      <c r="N154" s="47"/>
      <c r="O154" s="47"/>
      <c r="P154" s="47"/>
      <c r="Q154" s="47"/>
      <c r="R154" s="47"/>
      <c r="S154" s="47"/>
      <c r="T154" s="47"/>
      <c r="U154" s="47"/>
      <c r="V154" s="47"/>
      <c r="W154" s="47"/>
      <c r="X154" s="47"/>
      <c r="Y154" s="47"/>
      <c r="Z154" s="47"/>
      <c r="AA154" s="47"/>
      <c r="AB154" s="47"/>
      <c r="AC154" s="48"/>
      <c r="AD154" s="47"/>
    </row>
    <row r="155" spans="11:30" x14ac:dyDescent="0.25">
      <c r="K155" s="47"/>
      <c r="L155" s="47"/>
      <c r="M155" s="47"/>
      <c r="N155" s="47"/>
      <c r="O155" s="47"/>
      <c r="P155" s="47"/>
      <c r="Q155" s="47"/>
      <c r="R155" s="47"/>
      <c r="S155" s="47"/>
      <c r="T155" s="47"/>
      <c r="U155" s="47"/>
      <c r="V155" s="47"/>
      <c r="W155" s="47"/>
      <c r="X155" s="47"/>
      <c r="Y155" s="47"/>
      <c r="Z155" s="47"/>
      <c r="AA155" s="47"/>
      <c r="AB155" s="47"/>
      <c r="AC155" s="47"/>
      <c r="AD155" s="47"/>
    </row>
    <row r="156" spans="11:30" x14ac:dyDescent="0.25">
      <c r="K156" s="47"/>
      <c r="L156" s="47"/>
      <c r="M156" s="47"/>
      <c r="N156" s="47"/>
      <c r="O156" s="47"/>
      <c r="P156" s="47"/>
      <c r="Q156" s="47"/>
      <c r="R156" s="47"/>
      <c r="S156" s="47"/>
      <c r="T156" s="47"/>
      <c r="U156" s="47"/>
      <c r="V156" s="47"/>
      <c r="W156" s="47"/>
      <c r="X156" s="47"/>
      <c r="Y156" s="47"/>
      <c r="Z156" s="47"/>
      <c r="AA156" s="47"/>
      <c r="AB156" s="47"/>
      <c r="AC156" s="47"/>
      <c r="AD156" s="47"/>
    </row>
    <row r="157" spans="11:30" x14ac:dyDescent="0.25">
      <c r="K157" s="47"/>
      <c r="L157" s="47"/>
      <c r="M157" s="47"/>
      <c r="N157" s="47"/>
      <c r="O157" s="47"/>
      <c r="P157" s="47"/>
      <c r="Q157" s="47"/>
      <c r="R157" s="47"/>
      <c r="S157" s="47"/>
      <c r="T157" s="47"/>
      <c r="U157" s="47"/>
      <c r="V157" s="47"/>
      <c r="W157" s="47"/>
      <c r="X157" s="47"/>
      <c r="Y157" s="47"/>
      <c r="Z157" s="47"/>
      <c r="AA157" s="47"/>
      <c r="AB157" s="47"/>
      <c r="AC157" s="47"/>
      <c r="AD157" s="47"/>
    </row>
    <row r="158" spans="11:30" x14ac:dyDescent="0.25">
      <c r="K158" s="47"/>
      <c r="L158" s="47"/>
      <c r="M158" s="47"/>
      <c r="N158" s="47"/>
      <c r="O158" s="47"/>
      <c r="P158" s="47"/>
      <c r="Q158" s="47"/>
      <c r="R158" s="47"/>
      <c r="S158" s="47"/>
      <c r="T158" s="47"/>
      <c r="U158" s="47"/>
      <c r="V158" s="47"/>
      <c r="W158" s="47"/>
      <c r="X158" s="47"/>
      <c r="Y158" s="47"/>
      <c r="Z158" s="47"/>
      <c r="AA158" s="47"/>
      <c r="AB158" s="47"/>
      <c r="AC158" s="47"/>
      <c r="AD158" s="47"/>
    </row>
    <row r="159" spans="11:30" x14ac:dyDescent="0.25">
      <c r="K159" s="47"/>
      <c r="L159" s="47"/>
      <c r="M159" s="47"/>
      <c r="N159" s="47"/>
      <c r="O159" s="47"/>
      <c r="P159" s="47"/>
      <c r="Q159" s="47"/>
      <c r="R159" s="47"/>
      <c r="S159" s="47"/>
      <c r="T159" s="47"/>
      <c r="U159" s="47"/>
      <c r="V159" s="47"/>
      <c r="W159" s="47"/>
      <c r="X159" s="47"/>
      <c r="Y159" s="47"/>
      <c r="Z159" s="47"/>
      <c r="AA159" s="47"/>
      <c r="AB159" s="47"/>
      <c r="AC159" s="48"/>
      <c r="AD159" s="47"/>
    </row>
    <row r="160" spans="11:30" x14ac:dyDescent="0.25">
      <c r="K160" s="47"/>
      <c r="L160" s="47"/>
      <c r="M160" s="47"/>
      <c r="N160" s="47"/>
      <c r="O160" s="47"/>
      <c r="P160" s="47"/>
      <c r="Q160" s="47"/>
      <c r="R160" s="47"/>
      <c r="S160" s="47"/>
      <c r="T160" s="47"/>
      <c r="U160" s="47"/>
      <c r="V160" s="47"/>
      <c r="W160" s="47"/>
      <c r="X160" s="47"/>
      <c r="Y160" s="47"/>
      <c r="Z160" s="47"/>
      <c r="AA160" s="47"/>
      <c r="AB160" s="47"/>
      <c r="AC160" s="48"/>
      <c r="AD160" s="47"/>
    </row>
    <row r="161" spans="11:30" x14ac:dyDescent="0.25">
      <c r="K161" s="47"/>
      <c r="L161" s="47"/>
      <c r="M161" s="47"/>
      <c r="N161" s="47"/>
      <c r="O161" s="47"/>
      <c r="P161" s="47"/>
      <c r="Q161" s="47"/>
      <c r="R161" s="47"/>
      <c r="S161" s="47"/>
      <c r="T161" s="47"/>
      <c r="U161" s="47"/>
      <c r="V161" s="47"/>
      <c r="W161" s="47"/>
      <c r="X161" s="47"/>
      <c r="Y161" s="47"/>
      <c r="Z161" s="47"/>
      <c r="AA161" s="47"/>
      <c r="AB161" s="47"/>
      <c r="AC161" s="47"/>
      <c r="AD161" s="47"/>
    </row>
    <row r="162" spans="11:30" x14ac:dyDescent="0.25">
      <c r="K162" s="47"/>
      <c r="L162" s="47"/>
      <c r="M162" s="47"/>
      <c r="N162" s="47"/>
      <c r="O162" s="47"/>
      <c r="P162" s="47"/>
      <c r="Q162" s="47"/>
      <c r="R162" s="47"/>
      <c r="S162" s="47"/>
      <c r="T162" s="47"/>
      <c r="U162" s="47"/>
      <c r="V162" s="47"/>
      <c r="W162" s="47"/>
      <c r="X162" s="47"/>
      <c r="Y162" s="47"/>
      <c r="Z162" s="47"/>
      <c r="AA162" s="47"/>
      <c r="AB162" s="47"/>
      <c r="AC162" s="47"/>
      <c r="AD162" s="47"/>
    </row>
    <row r="163" spans="11:30" x14ac:dyDescent="0.25">
      <c r="K163" s="47"/>
      <c r="L163" s="47"/>
      <c r="M163" s="47"/>
      <c r="N163" s="47"/>
      <c r="O163" s="47"/>
      <c r="P163" s="47"/>
      <c r="Q163" s="47"/>
      <c r="R163" s="47"/>
      <c r="S163" s="47"/>
      <c r="T163" s="47"/>
      <c r="U163" s="47"/>
      <c r="V163" s="47"/>
      <c r="W163" s="47"/>
      <c r="X163" s="47"/>
      <c r="Y163" s="47"/>
      <c r="Z163" s="47"/>
      <c r="AA163" s="47"/>
      <c r="AB163" s="47"/>
      <c r="AC163" s="47"/>
      <c r="AD163" s="47"/>
    </row>
    <row r="164" spans="11:30" x14ac:dyDescent="0.25">
      <c r="K164" s="47"/>
      <c r="L164" s="47"/>
      <c r="M164" s="47"/>
      <c r="N164" s="47"/>
      <c r="O164" s="47"/>
      <c r="P164" s="47"/>
      <c r="Q164" s="47"/>
      <c r="R164" s="47"/>
      <c r="S164" s="47"/>
      <c r="T164" s="47"/>
      <c r="U164" s="47"/>
      <c r="V164" s="47"/>
      <c r="W164" s="47"/>
      <c r="X164" s="47"/>
      <c r="Y164" s="47"/>
      <c r="Z164" s="47"/>
      <c r="AA164" s="47"/>
      <c r="AB164" s="47"/>
      <c r="AC164" s="48"/>
      <c r="AD164" s="47"/>
    </row>
    <row r="165" spans="11:30" x14ac:dyDescent="0.25">
      <c r="K165" s="47"/>
      <c r="L165" s="47"/>
      <c r="M165" s="47"/>
      <c r="N165" s="47"/>
      <c r="O165" s="47"/>
      <c r="P165" s="47"/>
      <c r="Q165" s="47"/>
      <c r="R165" s="47"/>
      <c r="S165" s="47"/>
      <c r="T165" s="47"/>
      <c r="U165" s="47"/>
      <c r="V165" s="47"/>
      <c r="W165" s="47"/>
      <c r="X165" s="47"/>
      <c r="Y165" s="47"/>
      <c r="Z165" s="47"/>
      <c r="AA165" s="47"/>
      <c r="AB165" s="47"/>
      <c r="AC165" s="48"/>
      <c r="AD165" s="47"/>
    </row>
    <row r="166" spans="11:30" x14ac:dyDescent="0.25">
      <c r="K166" s="47"/>
      <c r="L166" s="47"/>
      <c r="M166" s="47"/>
      <c r="N166" s="47"/>
      <c r="O166" s="47"/>
      <c r="P166" s="47"/>
      <c r="Q166" s="47"/>
      <c r="R166" s="47"/>
      <c r="S166" s="47"/>
      <c r="T166" s="47"/>
      <c r="U166" s="47"/>
      <c r="V166" s="47"/>
      <c r="W166" s="47"/>
      <c r="X166" s="47"/>
      <c r="Y166" s="47"/>
      <c r="Z166" s="47"/>
      <c r="AA166" s="47"/>
      <c r="AB166" s="47"/>
      <c r="AC166" s="47"/>
      <c r="AD166" s="47"/>
    </row>
    <row r="167" spans="11:30" x14ac:dyDescent="0.25">
      <c r="K167" s="47"/>
      <c r="L167" s="47"/>
      <c r="M167" s="47"/>
      <c r="N167" s="47"/>
      <c r="O167" s="47"/>
      <c r="P167" s="47"/>
      <c r="Q167" s="47"/>
      <c r="R167" s="47"/>
      <c r="S167" s="47"/>
      <c r="T167" s="47"/>
      <c r="U167" s="47"/>
      <c r="V167" s="47"/>
      <c r="W167" s="47"/>
      <c r="X167" s="47"/>
      <c r="Y167" s="47"/>
      <c r="Z167" s="47"/>
      <c r="AA167" s="47"/>
      <c r="AB167" s="47"/>
      <c r="AC167" s="47"/>
      <c r="AD167" s="47"/>
    </row>
    <row r="168" spans="11:30" x14ac:dyDescent="0.25">
      <c r="K168" s="47"/>
      <c r="L168" s="47"/>
      <c r="M168" s="47"/>
      <c r="N168" s="47"/>
      <c r="O168" s="47"/>
      <c r="P168" s="47"/>
      <c r="Q168" s="47"/>
      <c r="R168" s="47"/>
      <c r="S168" s="47"/>
      <c r="T168" s="47"/>
      <c r="U168" s="47"/>
      <c r="V168" s="47"/>
      <c r="W168" s="47"/>
      <c r="X168" s="47"/>
      <c r="Y168" s="47"/>
      <c r="Z168" s="47"/>
      <c r="AA168" s="47"/>
      <c r="AB168" s="47"/>
      <c r="AC168" s="48"/>
      <c r="AD168" s="47"/>
    </row>
    <row r="169" spans="11:30" x14ac:dyDescent="0.25">
      <c r="K169" s="47"/>
      <c r="L169" s="47"/>
      <c r="M169" s="47"/>
      <c r="N169" s="47"/>
      <c r="O169" s="47"/>
      <c r="P169" s="47"/>
      <c r="Q169" s="47"/>
      <c r="R169" s="47"/>
      <c r="S169" s="47"/>
      <c r="T169" s="47"/>
      <c r="U169" s="47"/>
      <c r="V169" s="47"/>
      <c r="W169" s="47"/>
      <c r="X169" s="47"/>
      <c r="Y169" s="47"/>
      <c r="Z169" s="47"/>
      <c r="AA169" s="47"/>
      <c r="AB169" s="47"/>
      <c r="AC169" s="48"/>
      <c r="AD169" s="47"/>
    </row>
    <row r="170" spans="11:30" x14ac:dyDescent="0.25">
      <c r="K170" s="47"/>
      <c r="L170" s="47"/>
      <c r="M170" s="47"/>
      <c r="N170" s="47"/>
      <c r="O170" s="47"/>
      <c r="P170" s="47"/>
      <c r="Q170" s="47"/>
      <c r="R170" s="47"/>
      <c r="S170" s="47"/>
      <c r="T170" s="47"/>
      <c r="U170" s="47"/>
      <c r="V170" s="47"/>
      <c r="W170" s="47"/>
      <c r="X170" s="47"/>
      <c r="Y170" s="47"/>
      <c r="Z170" s="47"/>
      <c r="AA170" s="47"/>
      <c r="AB170" s="47"/>
      <c r="AC170" s="47"/>
      <c r="AD170" s="47"/>
    </row>
    <row r="171" spans="11:30" x14ac:dyDescent="0.25">
      <c r="K171" s="47"/>
      <c r="L171" s="47"/>
      <c r="M171" s="47"/>
      <c r="N171" s="47"/>
      <c r="O171" s="47"/>
      <c r="P171" s="47"/>
      <c r="Q171" s="47"/>
      <c r="R171" s="47"/>
      <c r="S171" s="47"/>
      <c r="T171" s="47"/>
      <c r="U171" s="47"/>
      <c r="V171" s="47"/>
      <c r="W171" s="47"/>
      <c r="X171" s="47"/>
      <c r="Y171" s="47"/>
      <c r="Z171" s="47"/>
      <c r="AA171" s="47"/>
      <c r="AB171" s="47"/>
      <c r="AC171" s="47"/>
      <c r="AD171" s="47"/>
    </row>
    <row r="172" spans="11:30" x14ac:dyDescent="0.25">
      <c r="K172" s="47"/>
      <c r="L172" s="47"/>
      <c r="M172" s="47"/>
      <c r="N172" s="47"/>
      <c r="O172" s="47"/>
      <c r="P172" s="47"/>
      <c r="Q172" s="47"/>
      <c r="R172" s="47"/>
      <c r="S172" s="47"/>
      <c r="T172" s="47"/>
      <c r="U172" s="47"/>
      <c r="V172" s="47"/>
      <c r="W172" s="47"/>
      <c r="X172" s="47"/>
      <c r="Y172" s="47"/>
      <c r="Z172" s="47"/>
      <c r="AA172" s="47"/>
      <c r="AB172" s="47"/>
      <c r="AC172" s="47"/>
      <c r="AD172" s="47"/>
    </row>
    <row r="173" spans="11:30" x14ac:dyDescent="0.25">
      <c r="K173" s="47"/>
      <c r="L173" s="47"/>
      <c r="M173" s="47"/>
      <c r="N173" s="47"/>
      <c r="O173" s="47"/>
      <c r="P173" s="47"/>
      <c r="Q173" s="47"/>
      <c r="R173" s="47"/>
      <c r="S173" s="47"/>
      <c r="T173" s="47"/>
      <c r="U173" s="47"/>
      <c r="V173" s="47"/>
      <c r="W173" s="47"/>
      <c r="X173" s="47"/>
      <c r="Y173" s="47"/>
      <c r="Z173" s="47"/>
      <c r="AA173" s="47"/>
      <c r="AB173" s="47"/>
      <c r="AC173" s="47"/>
      <c r="AD173" s="47"/>
    </row>
    <row r="174" spans="11:30" x14ac:dyDescent="0.25">
      <c r="K174" s="47"/>
      <c r="L174" s="47"/>
      <c r="M174" s="47"/>
      <c r="N174" s="47"/>
      <c r="O174" s="47"/>
      <c r="P174" s="47"/>
      <c r="Q174" s="47"/>
      <c r="R174" s="47"/>
      <c r="S174" s="47"/>
      <c r="T174" s="47"/>
      <c r="U174" s="47"/>
      <c r="V174" s="47"/>
      <c r="W174" s="47"/>
      <c r="X174" s="47"/>
      <c r="Y174" s="47"/>
      <c r="Z174" s="47"/>
      <c r="AA174" s="47"/>
      <c r="AB174" s="47"/>
      <c r="AC174" s="47"/>
      <c r="AD174" s="47"/>
    </row>
    <row r="175" spans="11:30" x14ac:dyDescent="0.25">
      <c r="K175" s="47"/>
      <c r="L175" s="47"/>
      <c r="M175" s="47"/>
      <c r="N175" s="47"/>
      <c r="O175" s="47"/>
      <c r="P175" s="47"/>
      <c r="Q175" s="47"/>
      <c r="R175" s="47"/>
      <c r="S175" s="47"/>
      <c r="T175" s="47"/>
      <c r="U175" s="47"/>
      <c r="V175" s="47"/>
      <c r="W175" s="47"/>
      <c r="X175" s="47"/>
      <c r="Y175" s="47"/>
      <c r="Z175" s="47"/>
      <c r="AA175" s="47"/>
      <c r="AB175" s="47"/>
      <c r="AC175" s="47"/>
      <c r="AD175" s="47"/>
    </row>
    <row r="176" spans="11:30" x14ac:dyDescent="0.25">
      <c r="K176" s="47"/>
      <c r="L176" s="47"/>
      <c r="M176" s="47"/>
      <c r="N176" s="47"/>
      <c r="O176" s="47"/>
      <c r="P176" s="47"/>
      <c r="Q176" s="47"/>
      <c r="R176" s="47"/>
      <c r="S176" s="47"/>
      <c r="T176" s="47"/>
      <c r="U176" s="47"/>
      <c r="V176" s="47"/>
      <c r="W176" s="47"/>
      <c r="X176" s="47"/>
      <c r="Y176" s="47"/>
      <c r="Z176" s="47"/>
      <c r="AA176" s="47"/>
      <c r="AB176" s="47"/>
      <c r="AC176" s="48"/>
      <c r="AD176" s="47"/>
    </row>
    <row r="177" spans="11:30" x14ac:dyDescent="0.25">
      <c r="K177" s="47"/>
      <c r="L177" s="47"/>
      <c r="M177" s="47"/>
      <c r="N177" s="47"/>
      <c r="O177" s="47"/>
      <c r="P177" s="47"/>
      <c r="Q177" s="47"/>
      <c r="R177" s="47"/>
      <c r="S177" s="47"/>
      <c r="T177" s="47"/>
      <c r="U177" s="47"/>
      <c r="V177" s="47"/>
      <c r="W177" s="47"/>
      <c r="X177" s="47"/>
      <c r="Y177" s="47"/>
      <c r="Z177" s="47"/>
      <c r="AA177" s="47"/>
      <c r="AB177" s="47"/>
      <c r="AC177" s="48"/>
      <c r="AD177" s="47"/>
    </row>
    <row r="178" spans="11:30" x14ac:dyDescent="0.25">
      <c r="K178" s="47"/>
      <c r="L178" s="47"/>
      <c r="M178" s="47"/>
      <c r="N178" s="47"/>
      <c r="O178" s="47"/>
      <c r="P178" s="47"/>
      <c r="Q178" s="47"/>
      <c r="R178" s="47"/>
      <c r="S178" s="47"/>
      <c r="T178" s="47"/>
      <c r="U178" s="47"/>
      <c r="V178" s="47"/>
      <c r="W178" s="47"/>
      <c r="X178" s="47"/>
      <c r="Y178" s="47"/>
      <c r="Z178" s="47"/>
      <c r="AA178" s="47"/>
      <c r="AB178" s="47"/>
      <c r="AC178" s="48"/>
      <c r="AD178" s="47"/>
    </row>
    <row r="179" spans="11:30" x14ac:dyDescent="0.25">
      <c r="K179" s="47"/>
      <c r="L179" s="47"/>
      <c r="M179" s="47"/>
      <c r="N179" s="47"/>
      <c r="O179" s="47"/>
      <c r="P179" s="47"/>
      <c r="Q179" s="47"/>
      <c r="R179" s="47"/>
      <c r="S179" s="47"/>
      <c r="T179" s="47"/>
      <c r="U179" s="47"/>
      <c r="V179" s="47"/>
      <c r="W179" s="47"/>
      <c r="X179" s="47"/>
      <c r="Y179" s="47"/>
      <c r="Z179" s="47"/>
      <c r="AA179" s="47"/>
      <c r="AB179" s="47"/>
      <c r="AC179" s="47"/>
      <c r="AD179" s="47"/>
    </row>
    <row r="180" spans="11:30" x14ac:dyDescent="0.25">
      <c r="K180" s="47"/>
      <c r="L180" s="47"/>
      <c r="M180" s="47"/>
      <c r="N180" s="47"/>
      <c r="O180" s="47"/>
      <c r="P180" s="47"/>
      <c r="Q180" s="47"/>
      <c r="R180" s="47"/>
      <c r="S180" s="47"/>
      <c r="T180" s="47"/>
      <c r="U180" s="47"/>
      <c r="V180" s="47"/>
      <c r="W180" s="47"/>
      <c r="X180" s="47"/>
      <c r="Y180" s="47"/>
      <c r="Z180" s="47"/>
      <c r="AA180" s="47"/>
      <c r="AB180" s="47"/>
      <c r="AC180" s="47"/>
      <c r="AD180" s="47"/>
    </row>
    <row r="181" spans="11:30" x14ac:dyDescent="0.25">
      <c r="K181" s="47"/>
      <c r="L181" s="47"/>
      <c r="M181" s="47"/>
      <c r="N181" s="47"/>
      <c r="O181" s="47"/>
      <c r="P181" s="47"/>
      <c r="Q181" s="47"/>
      <c r="R181" s="47"/>
      <c r="S181" s="47"/>
      <c r="T181" s="47"/>
      <c r="U181" s="47"/>
      <c r="V181" s="47"/>
      <c r="W181" s="47"/>
      <c r="X181" s="47"/>
      <c r="Y181" s="47"/>
      <c r="Z181" s="47"/>
      <c r="AA181" s="47"/>
      <c r="AB181" s="47"/>
      <c r="AC181" s="47"/>
      <c r="AD181" s="47"/>
    </row>
    <row r="182" spans="11:30" x14ac:dyDescent="0.25">
      <c r="K182" s="47"/>
      <c r="L182" s="47"/>
      <c r="M182" s="47"/>
      <c r="N182" s="47"/>
      <c r="O182" s="47"/>
      <c r="P182" s="47"/>
      <c r="Q182" s="47"/>
      <c r="R182" s="47"/>
      <c r="S182" s="47"/>
      <c r="T182" s="47"/>
      <c r="U182" s="47"/>
      <c r="V182" s="47"/>
      <c r="W182" s="47"/>
      <c r="X182" s="47"/>
      <c r="Y182" s="47"/>
      <c r="Z182" s="47"/>
      <c r="AA182" s="47"/>
      <c r="AB182" s="47"/>
      <c r="AC182" s="47"/>
      <c r="AD182" s="47"/>
    </row>
    <row r="183" spans="11:30" x14ac:dyDescent="0.25">
      <c r="K183" s="47"/>
      <c r="L183" s="47"/>
      <c r="M183" s="47"/>
      <c r="N183" s="47"/>
      <c r="O183" s="47"/>
      <c r="P183" s="47"/>
      <c r="Q183" s="47"/>
      <c r="R183" s="47"/>
      <c r="S183" s="47"/>
      <c r="T183" s="47"/>
      <c r="U183" s="47"/>
      <c r="V183" s="47"/>
      <c r="W183" s="47"/>
      <c r="X183" s="47"/>
      <c r="Y183" s="47"/>
      <c r="Z183" s="47"/>
      <c r="AA183" s="47"/>
      <c r="AB183" s="47"/>
      <c r="AC183" s="47"/>
      <c r="AD183" s="47"/>
    </row>
    <row r="184" spans="11:30" x14ac:dyDescent="0.25">
      <c r="K184" s="47"/>
      <c r="L184" s="47"/>
      <c r="M184" s="47"/>
      <c r="N184" s="47"/>
      <c r="O184" s="47"/>
      <c r="P184" s="47"/>
      <c r="Q184" s="47"/>
      <c r="R184" s="47"/>
      <c r="S184" s="47"/>
      <c r="T184" s="47"/>
      <c r="U184" s="47"/>
      <c r="V184" s="47"/>
      <c r="W184" s="47"/>
      <c r="X184" s="47"/>
      <c r="Y184" s="47"/>
      <c r="Z184" s="47"/>
      <c r="AA184" s="47"/>
      <c r="AB184" s="47"/>
      <c r="AC184" s="48"/>
      <c r="AD184" s="47"/>
    </row>
    <row r="185" spans="11:30" x14ac:dyDescent="0.25">
      <c r="K185" s="47"/>
      <c r="L185" s="47"/>
      <c r="M185" s="47"/>
      <c r="N185" s="47"/>
      <c r="O185" s="47"/>
      <c r="P185" s="47"/>
      <c r="Q185" s="47"/>
      <c r="R185" s="47"/>
      <c r="S185" s="47"/>
      <c r="T185" s="47"/>
      <c r="U185" s="47"/>
      <c r="V185" s="47"/>
      <c r="W185" s="47"/>
      <c r="X185" s="47"/>
      <c r="Y185" s="47"/>
      <c r="Z185" s="47"/>
      <c r="AA185" s="47"/>
      <c r="AB185" s="47"/>
      <c r="AC185" s="47"/>
      <c r="AD185" s="47"/>
    </row>
    <row r="186" spans="11:30" x14ac:dyDescent="0.25">
      <c r="K186" s="47"/>
      <c r="L186" s="47"/>
      <c r="M186" s="47"/>
      <c r="N186" s="47"/>
      <c r="O186" s="47"/>
      <c r="P186" s="47"/>
      <c r="Q186" s="47"/>
      <c r="R186" s="47"/>
      <c r="S186" s="47"/>
      <c r="T186" s="47"/>
      <c r="U186" s="47"/>
      <c r="V186" s="47"/>
      <c r="W186" s="47"/>
      <c r="X186" s="47"/>
      <c r="Y186" s="47"/>
      <c r="Z186" s="47"/>
      <c r="AA186" s="47"/>
      <c r="AB186" s="47"/>
      <c r="AC186" s="47"/>
      <c r="AD186" s="47"/>
    </row>
    <row r="187" spans="11:30" x14ac:dyDescent="0.25">
      <c r="K187" s="47"/>
      <c r="L187" s="47"/>
      <c r="M187" s="47"/>
      <c r="N187" s="47"/>
      <c r="O187" s="47"/>
      <c r="P187" s="47"/>
      <c r="Q187" s="47"/>
      <c r="R187" s="47"/>
      <c r="S187" s="47"/>
      <c r="T187" s="47"/>
      <c r="U187" s="47"/>
      <c r="V187" s="47"/>
      <c r="W187" s="47"/>
      <c r="X187" s="47"/>
      <c r="Y187" s="47"/>
      <c r="Z187" s="47"/>
      <c r="AA187" s="47"/>
      <c r="AB187" s="47"/>
      <c r="AC187" s="47"/>
      <c r="AD187" s="47"/>
    </row>
    <row r="188" spans="11:30" x14ac:dyDescent="0.25">
      <c r="K188" s="47"/>
      <c r="L188" s="47"/>
      <c r="M188" s="47"/>
      <c r="N188" s="47"/>
      <c r="O188" s="47"/>
      <c r="P188" s="47"/>
      <c r="Q188" s="47"/>
      <c r="R188" s="47"/>
      <c r="S188" s="47"/>
      <c r="T188" s="47"/>
      <c r="U188" s="47"/>
      <c r="V188" s="47"/>
      <c r="W188" s="47"/>
      <c r="X188" s="47"/>
      <c r="Y188" s="47"/>
      <c r="Z188" s="47"/>
      <c r="AA188" s="47"/>
      <c r="AB188" s="47"/>
      <c r="AC188" s="47"/>
      <c r="AD188" s="47"/>
    </row>
    <row r="189" spans="11:30" x14ac:dyDescent="0.25">
      <c r="K189" s="47"/>
      <c r="L189" s="47"/>
      <c r="M189" s="47"/>
      <c r="N189" s="47"/>
      <c r="O189" s="47"/>
      <c r="P189" s="47"/>
      <c r="Q189" s="47"/>
      <c r="R189" s="47"/>
      <c r="S189" s="47"/>
      <c r="T189" s="47"/>
      <c r="U189" s="47"/>
      <c r="V189" s="47"/>
      <c r="W189" s="47"/>
      <c r="X189" s="47"/>
      <c r="Y189" s="47"/>
      <c r="Z189" s="47"/>
      <c r="AA189" s="47"/>
      <c r="AB189" s="47"/>
      <c r="AC189" s="48"/>
      <c r="AD189" s="47"/>
    </row>
    <row r="190" spans="11:30" x14ac:dyDescent="0.25">
      <c r="K190" s="47"/>
      <c r="L190" s="47"/>
      <c r="M190" s="47"/>
      <c r="N190" s="47"/>
      <c r="O190" s="47"/>
      <c r="P190" s="47"/>
      <c r="Q190" s="47"/>
      <c r="R190" s="47"/>
      <c r="S190" s="47"/>
      <c r="T190" s="47"/>
      <c r="U190" s="47"/>
      <c r="V190" s="47"/>
      <c r="W190" s="47"/>
      <c r="X190" s="47"/>
      <c r="Y190" s="47"/>
      <c r="Z190" s="47"/>
      <c r="AA190" s="47"/>
      <c r="AB190" s="47"/>
      <c r="AC190" s="47"/>
      <c r="AD190" s="47"/>
    </row>
    <row r="191" spans="11:30" x14ac:dyDescent="0.25">
      <c r="K191" s="47"/>
      <c r="L191" s="47"/>
      <c r="M191" s="47"/>
      <c r="N191" s="47"/>
      <c r="O191" s="47"/>
      <c r="P191" s="47"/>
      <c r="Q191" s="47"/>
      <c r="R191" s="47"/>
      <c r="S191" s="47"/>
      <c r="T191" s="47"/>
      <c r="U191" s="47"/>
      <c r="V191" s="47"/>
      <c r="W191" s="47"/>
      <c r="X191" s="47"/>
      <c r="Y191" s="47"/>
      <c r="Z191" s="47"/>
      <c r="AA191" s="47"/>
      <c r="AB191" s="47"/>
      <c r="AC191" s="48"/>
      <c r="AD191" s="47"/>
    </row>
    <row r="192" spans="11:30" x14ac:dyDescent="0.25">
      <c r="K192" s="47"/>
      <c r="L192" s="47"/>
      <c r="M192" s="47"/>
      <c r="N192" s="47"/>
      <c r="O192" s="47"/>
      <c r="P192" s="47"/>
      <c r="Q192" s="47"/>
      <c r="R192" s="47"/>
      <c r="S192" s="47"/>
      <c r="T192" s="47"/>
      <c r="U192" s="47"/>
      <c r="V192" s="47"/>
      <c r="W192" s="47"/>
      <c r="X192" s="47"/>
      <c r="Y192" s="47"/>
      <c r="Z192" s="47"/>
      <c r="AA192" s="47"/>
      <c r="AB192" s="47"/>
      <c r="AC192" s="47"/>
      <c r="AD192" s="47"/>
    </row>
    <row r="193" spans="11:30" x14ac:dyDescent="0.25">
      <c r="K193" s="47"/>
      <c r="L193" s="47"/>
      <c r="M193" s="47"/>
      <c r="N193" s="47"/>
      <c r="O193" s="47"/>
      <c r="P193" s="47"/>
      <c r="Q193" s="47"/>
      <c r="R193" s="47"/>
      <c r="S193" s="47"/>
      <c r="T193" s="47"/>
      <c r="U193" s="47"/>
      <c r="V193" s="47"/>
      <c r="W193" s="47"/>
      <c r="X193" s="47"/>
      <c r="Y193" s="47"/>
      <c r="Z193" s="47"/>
      <c r="AA193" s="47"/>
      <c r="AB193" s="47"/>
      <c r="AC193" s="47"/>
      <c r="AD193" s="47"/>
    </row>
    <row r="194" spans="11:30" x14ac:dyDescent="0.25">
      <c r="K194" s="47"/>
      <c r="L194" s="47"/>
      <c r="M194" s="47"/>
      <c r="N194" s="47"/>
      <c r="O194" s="47"/>
      <c r="P194" s="47"/>
      <c r="Q194" s="47"/>
      <c r="R194" s="47"/>
      <c r="S194" s="47"/>
      <c r="T194" s="47"/>
      <c r="U194" s="47"/>
      <c r="V194" s="47"/>
      <c r="W194" s="47"/>
      <c r="X194" s="47"/>
      <c r="Y194" s="47"/>
      <c r="Z194" s="47"/>
      <c r="AA194" s="47"/>
      <c r="AB194" s="47"/>
      <c r="AC194" s="47"/>
      <c r="AD194" s="47"/>
    </row>
    <row r="195" spans="11:30" x14ac:dyDescent="0.25">
      <c r="K195" s="47"/>
      <c r="L195" s="47"/>
      <c r="M195" s="47"/>
      <c r="N195" s="47"/>
      <c r="O195" s="47"/>
      <c r="P195" s="47"/>
      <c r="Q195" s="47"/>
      <c r="R195" s="47"/>
      <c r="S195" s="47"/>
      <c r="T195" s="47"/>
      <c r="U195" s="47"/>
      <c r="V195" s="47"/>
      <c r="W195" s="47"/>
      <c r="X195" s="47"/>
      <c r="Y195" s="47"/>
      <c r="Z195" s="47"/>
      <c r="AA195" s="47"/>
      <c r="AB195" s="47"/>
      <c r="AC195" s="47"/>
      <c r="AD195" s="47"/>
    </row>
    <row r="196" spans="11:30" x14ac:dyDescent="0.25">
      <c r="K196" s="47"/>
      <c r="L196" s="47"/>
      <c r="M196" s="47"/>
      <c r="N196" s="47"/>
      <c r="O196" s="47"/>
      <c r="P196" s="47"/>
      <c r="Q196" s="47"/>
      <c r="R196" s="47"/>
      <c r="S196" s="47"/>
      <c r="T196" s="47"/>
      <c r="U196" s="47"/>
      <c r="V196" s="47"/>
      <c r="W196" s="47"/>
      <c r="X196" s="47"/>
      <c r="Y196" s="47"/>
      <c r="Z196" s="47"/>
      <c r="AA196" s="47"/>
      <c r="AB196" s="47"/>
      <c r="AC196" s="47"/>
      <c r="AD196" s="47"/>
    </row>
    <row r="197" spans="11:30" x14ac:dyDescent="0.25">
      <c r="K197" s="47"/>
      <c r="L197" s="47"/>
      <c r="M197" s="47"/>
      <c r="N197" s="47"/>
      <c r="O197" s="47"/>
      <c r="P197" s="47"/>
      <c r="Q197" s="47"/>
      <c r="R197" s="47"/>
      <c r="S197" s="47"/>
      <c r="T197" s="47"/>
      <c r="U197" s="47"/>
      <c r="V197" s="47"/>
      <c r="W197" s="47"/>
      <c r="X197" s="47"/>
      <c r="Y197" s="47"/>
      <c r="Z197" s="47"/>
      <c r="AA197" s="47"/>
      <c r="AB197" s="47"/>
      <c r="AC197" s="47"/>
      <c r="AD197" s="47"/>
    </row>
    <row r="198" spans="11:30" x14ac:dyDescent="0.25">
      <c r="K198" s="47"/>
      <c r="L198" s="47"/>
      <c r="M198" s="47"/>
      <c r="N198" s="47"/>
      <c r="O198" s="47"/>
      <c r="P198" s="47"/>
      <c r="Q198" s="47"/>
      <c r="R198" s="47"/>
      <c r="S198" s="47"/>
      <c r="T198" s="47"/>
      <c r="U198" s="47"/>
      <c r="V198" s="47"/>
      <c r="W198" s="47"/>
      <c r="X198" s="47"/>
      <c r="Y198" s="47"/>
      <c r="Z198" s="47"/>
      <c r="AA198" s="47"/>
      <c r="AB198" s="47"/>
      <c r="AC198" s="47"/>
      <c r="AD198" s="47"/>
    </row>
    <row r="199" spans="11:30" x14ac:dyDescent="0.25">
      <c r="K199" s="47"/>
      <c r="L199" s="47"/>
      <c r="M199" s="47"/>
      <c r="N199" s="47"/>
      <c r="O199" s="47"/>
      <c r="P199" s="47"/>
      <c r="Q199" s="47"/>
      <c r="R199" s="47"/>
      <c r="S199" s="47"/>
      <c r="T199" s="47"/>
      <c r="U199" s="47"/>
      <c r="V199" s="47"/>
      <c r="W199" s="47"/>
      <c r="X199" s="47"/>
      <c r="Y199" s="47"/>
      <c r="Z199" s="47"/>
      <c r="AA199" s="47"/>
      <c r="AB199" s="47"/>
      <c r="AC199" s="47"/>
      <c r="AD199" s="47"/>
    </row>
    <row r="200" spans="11:30" x14ac:dyDescent="0.25">
      <c r="K200" s="47"/>
      <c r="L200" s="47"/>
      <c r="M200" s="47"/>
      <c r="N200" s="47"/>
      <c r="O200" s="47"/>
      <c r="P200" s="47"/>
      <c r="Q200" s="47"/>
      <c r="R200" s="47"/>
      <c r="S200" s="47"/>
      <c r="T200" s="47"/>
      <c r="U200" s="47"/>
      <c r="V200" s="47"/>
      <c r="W200" s="47"/>
      <c r="X200" s="47"/>
      <c r="Y200" s="47"/>
      <c r="Z200" s="47"/>
      <c r="AA200" s="47"/>
      <c r="AB200" s="47"/>
      <c r="AC200" s="47"/>
      <c r="AD200" s="47"/>
    </row>
    <row r="201" spans="11:30" x14ac:dyDescent="0.25">
      <c r="K201" s="47"/>
      <c r="L201" s="47"/>
      <c r="M201" s="47"/>
      <c r="N201" s="47"/>
      <c r="O201" s="47"/>
      <c r="P201" s="47"/>
      <c r="Q201" s="47"/>
      <c r="R201" s="47"/>
      <c r="S201" s="47"/>
      <c r="T201" s="47"/>
      <c r="U201" s="47"/>
      <c r="V201" s="47"/>
      <c r="W201" s="47"/>
      <c r="X201" s="47"/>
      <c r="Y201" s="47"/>
      <c r="Z201" s="47"/>
      <c r="AA201" s="47"/>
      <c r="AB201" s="47"/>
      <c r="AC201" s="47"/>
      <c r="AD201" s="47"/>
    </row>
    <row r="202" spans="11:30" x14ac:dyDescent="0.25">
      <c r="K202" s="47"/>
      <c r="L202" s="47"/>
      <c r="M202" s="47"/>
      <c r="N202" s="47"/>
      <c r="O202" s="47"/>
      <c r="P202" s="47"/>
      <c r="Q202" s="47"/>
      <c r="R202" s="47"/>
      <c r="S202" s="47"/>
      <c r="T202" s="47"/>
      <c r="U202" s="47"/>
      <c r="V202" s="47"/>
      <c r="W202" s="47"/>
      <c r="X202" s="47"/>
      <c r="Y202" s="47"/>
      <c r="Z202" s="47"/>
      <c r="AA202" s="47"/>
      <c r="AB202" s="47"/>
      <c r="AC202" s="47"/>
      <c r="AD202" s="47"/>
    </row>
    <row r="203" spans="11:30" x14ac:dyDescent="0.25">
      <c r="K203" s="47"/>
      <c r="L203" s="47"/>
      <c r="M203" s="47"/>
      <c r="N203" s="47"/>
      <c r="O203" s="47"/>
      <c r="P203" s="47"/>
      <c r="Q203" s="47"/>
      <c r="R203" s="47"/>
      <c r="S203" s="47"/>
      <c r="T203" s="47"/>
      <c r="U203" s="47"/>
      <c r="V203" s="47"/>
      <c r="W203" s="47"/>
      <c r="X203" s="47"/>
      <c r="Y203" s="47"/>
      <c r="Z203" s="47"/>
      <c r="AA203" s="47"/>
      <c r="AB203" s="47"/>
      <c r="AC203" s="47"/>
      <c r="AD203" s="47"/>
    </row>
    <row r="204" spans="11:30" x14ac:dyDescent="0.25">
      <c r="K204" s="47"/>
      <c r="L204" s="47"/>
      <c r="M204" s="47"/>
      <c r="N204" s="47"/>
      <c r="O204" s="47"/>
      <c r="P204" s="47"/>
      <c r="Q204" s="47"/>
      <c r="R204" s="47"/>
      <c r="S204" s="47"/>
      <c r="T204" s="47"/>
      <c r="U204" s="47"/>
      <c r="V204" s="47"/>
      <c r="W204" s="47"/>
      <c r="X204" s="47"/>
      <c r="Y204" s="47"/>
      <c r="Z204" s="47"/>
      <c r="AA204" s="47"/>
      <c r="AB204" s="47"/>
      <c r="AC204" s="47"/>
      <c r="AD204" s="47"/>
    </row>
    <row r="205" spans="11:30" x14ac:dyDescent="0.25">
      <c r="K205" s="47"/>
      <c r="L205" s="47"/>
      <c r="M205" s="47"/>
      <c r="N205" s="47"/>
      <c r="O205" s="47"/>
      <c r="P205" s="47"/>
      <c r="Q205" s="47"/>
      <c r="R205" s="47"/>
      <c r="S205" s="47"/>
      <c r="T205" s="47"/>
      <c r="U205" s="47"/>
      <c r="V205" s="47"/>
      <c r="W205" s="47"/>
      <c r="X205" s="47"/>
      <c r="Y205" s="47"/>
      <c r="Z205" s="47"/>
      <c r="AA205" s="47"/>
      <c r="AB205" s="47"/>
      <c r="AC205" s="47"/>
      <c r="AD205" s="47"/>
    </row>
    <row r="206" spans="11:30" x14ac:dyDescent="0.25">
      <c r="K206" s="47"/>
      <c r="L206" s="47"/>
      <c r="M206" s="47"/>
      <c r="N206" s="47"/>
      <c r="O206" s="47"/>
      <c r="P206" s="47"/>
      <c r="Q206" s="47"/>
      <c r="R206" s="47"/>
      <c r="S206" s="47"/>
      <c r="T206" s="47"/>
      <c r="U206" s="47"/>
      <c r="V206" s="47"/>
      <c r="W206" s="47"/>
      <c r="X206" s="47"/>
      <c r="Y206" s="47"/>
      <c r="Z206" s="47"/>
      <c r="AA206" s="47"/>
      <c r="AB206" s="47"/>
      <c r="AC206" s="47"/>
      <c r="AD206" s="47"/>
    </row>
    <row r="207" spans="11:30" x14ac:dyDescent="0.25">
      <c r="K207" s="47"/>
      <c r="L207" s="47"/>
      <c r="M207" s="47"/>
      <c r="N207" s="47"/>
      <c r="O207" s="47"/>
      <c r="P207" s="47"/>
      <c r="Q207" s="47"/>
      <c r="R207" s="47"/>
      <c r="S207" s="47"/>
      <c r="T207" s="47"/>
      <c r="U207" s="47"/>
      <c r="V207" s="47"/>
      <c r="W207" s="47"/>
      <c r="X207" s="47"/>
      <c r="Y207" s="47"/>
      <c r="Z207" s="47"/>
      <c r="AA207" s="47"/>
      <c r="AB207" s="47"/>
      <c r="AC207" s="47"/>
      <c r="AD207" s="47"/>
    </row>
    <row r="208" spans="11:30" x14ac:dyDescent="0.25">
      <c r="K208" s="47"/>
      <c r="L208" s="47"/>
      <c r="M208" s="47"/>
      <c r="N208" s="47"/>
      <c r="O208" s="47"/>
      <c r="P208" s="47"/>
      <c r="Q208" s="47"/>
      <c r="R208" s="47"/>
      <c r="S208" s="47"/>
      <c r="T208" s="47"/>
      <c r="U208" s="47"/>
      <c r="V208" s="47"/>
      <c r="W208" s="47"/>
      <c r="X208" s="47"/>
      <c r="Y208" s="47"/>
      <c r="Z208" s="47"/>
      <c r="AA208" s="47"/>
      <c r="AB208" s="47"/>
      <c r="AC208" s="48"/>
      <c r="AD208" s="47"/>
    </row>
    <row r="209" spans="11:30" x14ac:dyDescent="0.25">
      <c r="K209" s="47"/>
      <c r="L209" s="47"/>
      <c r="M209" s="47"/>
      <c r="N209" s="47"/>
      <c r="O209" s="47"/>
      <c r="P209" s="47"/>
      <c r="Q209" s="47"/>
      <c r="R209" s="47"/>
      <c r="S209" s="47"/>
      <c r="T209" s="47"/>
      <c r="U209" s="47"/>
      <c r="V209" s="47"/>
      <c r="W209" s="47"/>
      <c r="X209" s="47"/>
      <c r="Y209" s="47"/>
      <c r="Z209" s="47"/>
      <c r="AA209" s="47"/>
      <c r="AB209" s="47"/>
      <c r="AC209" s="47"/>
      <c r="AD209" s="47"/>
    </row>
    <row r="210" spans="11:30" x14ac:dyDescent="0.25">
      <c r="K210" s="47"/>
      <c r="L210" s="47"/>
      <c r="M210" s="47"/>
      <c r="N210" s="47"/>
      <c r="O210" s="47"/>
      <c r="P210" s="47"/>
      <c r="Q210" s="47"/>
      <c r="R210" s="47"/>
      <c r="S210" s="47"/>
      <c r="T210" s="47"/>
      <c r="U210" s="47"/>
      <c r="V210" s="47"/>
      <c r="W210" s="47"/>
      <c r="X210" s="47"/>
      <c r="Y210" s="47"/>
      <c r="Z210" s="47"/>
      <c r="AA210" s="47"/>
      <c r="AB210" s="47"/>
      <c r="AC210" s="48"/>
      <c r="AD210" s="47"/>
    </row>
    <row r="211" spans="11:30" x14ac:dyDescent="0.25">
      <c r="K211" s="47"/>
      <c r="L211" s="47"/>
      <c r="M211" s="47"/>
      <c r="N211" s="47"/>
      <c r="O211" s="47"/>
      <c r="P211" s="47"/>
      <c r="Q211" s="47"/>
      <c r="R211" s="47"/>
      <c r="S211" s="47"/>
      <c r="T211" s="47"/>
      <c r="U211" s="47"/>
      <c r="V211" s="47"/>
      <c r="W211" s="47"/>
      <c r="X211" s="47"/>
      <c r="Y211" s="47"/>
      <c r="Z211" s="47"/>
      <c r="AA211" s="47"/>
      <c r="AB211" s="47"/>
      <c r="AC211" s="47"/>
      <c r="AD211" s="47"/>
    </row>
    <row r="212" spans="11:30" x14ac:dyDescent="0.25">
      <c r="K212" s="47"/>
      <c r="L212" s="47"/>
      <c r="M212" s="47"/>
      <c r="N212" s="47"/>
      <c r="O212" s="47"/>
      <c r="P212" s="47"/>
      <c r="Q212" s="47"/>
      <c r="R212" s="47"/>
      <c r="S212" s="47"/>
      <c r="T212" s="47"/>
      <c r="U212" s="47"/>
      <c r="V212" s="47"/>
      <c r="W212" s="47"/>
      <c r="X212" s="47"/>
      <c r="Y212" s="47"/>
      <c r="Z212" s="47"/>
      <c r="AA212" s="47"/>
      <c r="AB212" s="47"/>
      <c r="AC212" s="48"/>
      <c r="AD212" s="47"/>
    </row>
    <row r="213" spans="11:30" x14ac:dyDescent="0.25">
      <c r="K213" s="47"/>
      <c r="L213" s="47"/>
      <c r="M213" s="47"/>
      <c r="N213" s="47"/>
      <c r="O213" s="47"/>
      <c r="P213" s="47"/>
      <c r="Q213" s="47"/>
      <c r="R213" s="47"/>
      <c r="S213" s="47"/>
      <c r="T213" s="47"/>
      <c r="U213" s="47"/>
      <c r="V213" s="47"/>
      <c r="W213" s="47"/>
      <c r="X213" s="47"/>
      <c r="Y213" s="47"/>
      <c r="Z213" s="47"/>
      <c r="AA213" s="47"/>
      <c r="AB213" s="47"/>
      <c r="AC213" s="47"/>
      <c r="AD213" s="47"/>
    </row>
    <row r="214" spans="11:30" x14ac:dyDescent="0.25">
      <c r="K214" s="47"/>
      <c r="L214" s="47"/>
      <c r="M214" s="47"/>
      <c r="N214" s="47"/>
      <c r="O214" s="47"/>
      <c r="P214" s="47"/>
      <c r="Q214" s="47"/>
      <c r="R214" s="47"/>
      <c r="S214" s="47"/>
      <c r="T214" s="47"/>
      <c r="U214" s="47"/>
      <c r="V214" s="47"/>
      <c r="W214" s="47"/>
      <c r="X214" s="47"/>
      <c r="Y214" s="47"/>
      <c r="Z214" s="47"/>
      <c r="AA214" s="47"/>
      <c r="AB214" s="47"/>
      <c r="AC214" s="48"/>
      <c r="AD214" s="47"/>
    </row>
    <row r="215" spans="11:30" x14ac:dyDescent="0.25">
      <c r="K215" s="47"/>
      <c r="L215" s="47"/>
      <c r="M215" s="47"/>
      <c r="N215" s="47"/>
      <c r="O215" s="47"/>
      <c r="P215" s="47"/>
      <c r="Q215" s="47"/>
      <c r="R215" s="47"/>
      <c r="S215" s="47"/>
      <c r="T215" s="47"/>
      <c r="U215" s="47"/>
      <c r="V215" s="47"/>
      <c r="W215" s="47"/>
      <c r="X215" s="47"/>
      <c r="Y215" s="47"/>
      <c r="Z215" s="47"/>
      <c r="AA215" s="47"/>
      <c r="AB215" s="47"/>
      <c r="AC215" s="48"/>
      <c r="AD215" s="47"/>
    </row>
    <row r="216" spans="11:30" x14ac:dyDescent="0.25">
      <c r="K216" s="47"/>
      <c r="L216" s="47"/>
      <c r="M216" s="47"/>
      <c r="N216" s="47"/>
      <c r="O216" s="47"/>
      <c r="P216" s="47"/>
      <c r="Q216" s="47"/>
      <c r="R216" s="47"/>
      <c r="S216" s="47"/>
      <c r="T216" s="47"/>
      <c r="U216" s="47"/>
      <c r="V216" s="47"/>
      <c r="W216" s="47"/>
      <c r="X216" s="47"/>
      <c r="Y216" s="47"/>
      <c r="Z216" s="47"/>
      <c r="AA216" s="47"/>
      <c r="AB216" s="47"/>
      <c r="AC216" s="47"/>
      <c r="AD216" s="47"/>
    </row>
    <row r="217" spans="11:30" x14ac:dyDescent="0.25">
      <c r="K217" s="47"/>
      <c r="L217" s="47"/>
      <c r="M217" s="47"/>
      <c r="N217" s="47"/>
      <c r="O217" s="47"/>
      <c r="P217" s="47"/>
      <c r="Q217" s="47"/>
      <c r="R217" s="47"/>
      <c r="S217" s="47"/>
      <c r="T217" s="47"/>
      <c r="U217" s="47"/>
      <c r="V217" s="47"/>
      <c r="W217" s="47"/>
      <c r="X217" s="47"/>
      <c r="Y217" s="47"/>
      <c r="Z217" s="47"/>
      <c r="AA217" s="47"/>
      <c r="AB217" s="47"/>
      <c r="AC217" s="47"/>
      <c r="AD217" s="47"/>
    </row>
    <row r="218" spans="11:30" x14ac:dyDescent="0.25">
      <c r="K218" s="47"/>
      <c r="L218" s="47"/>
      <c r="M218" s="47"/>
      <c r="N218" s="47"/>
      <c r="O218" s="47"/>
      <c r="P218" s="47"/>
      <c r="Q218" s="47"/>
      <c r="R218" s="47"/>
      <c r="S218" s="47"/>
      <c r="T218" s="47"/>
      <c r="U218" s="47"/>
      <c r="V218" s="47"/>
      <c r="W218" s="47"/>
      <c r="X218" s="47"/>
      <c r="Y218" s="47"/>
      <c r="Z218" s="47"/>
      <c r="AA218" s="47"/>
      <c r="AB218" s="47"/>
      <c r="AC218" s="47"/>
      <c r="AD218" s="47"/>
    </row>
    <row r="219" spans="11:30" x14ac:dyDescent="0.25">
      <c r="K219" s="47"/>
      <c r="L219" s="47"/>
      <c r="M219" s="47"/>
      <c r="N219" s="47"/>
      <c r="O219" s="47"/>
      <c r="P219" s="47"/>
      <c r="Q219" s="47"/>
      <c r="R219" s="47"/>
      <c r="S219" s="47"/>
      <c r="T219" s="47"/>
      <c r="U219" s="47"/>
      <c r="V219" s="47"/>
      <c r="W219" s="47"/>
      <c r="X219" s="47"/>
      <c r="Y219" s="47"/>
      <c r="Z219" s="47"/>
      <c r="AA219" s="47"/>
      <c r="AB219" s="47"/>
      <c r="AC219" s="48"/>
      <c r="AD219" s="47"/>
    </row>
    <row r="220" spans="11:30" x14ac:dyDescent="0.25">
      <c r="K220" s="47"/>
      <c r="L220" s="47"/>
      <c r="M220" s="47"/>
      <c r="N220" s="47"/>
      <c r="O220" s="47"/>
      <c r="P220" s="47"/>
      <c r="Q220" s="47"/>
      <c r="R220" s="47"/>
      <c r="S220" s="47"/>
      <c r="T220" s="47"/>
      <c r="U220" s="47"/>
      <c r="V220" s="47"/>
      <c r="W220" s="47"/>
      <c r="X220" s="47"/>
      <c r="Y220" s="47"/>
      <c r="Z220" s="47"/>
      <c r="AA220" s="47"/>
      <c r="AB220" s="47"/>
      <c r="AC220" s="47"/>
      <c r="AD220" s="47"/>
    </row>
    <row r="221" spans="11:30" x14ac:dyDescent="0.25">
      <c r="K221" s="47"/>
      <c r="L221" s="47"/>
      <c r="M221" s="47"/>
      <c r="N221" s="47"/>
      <c r="O221" s="47"/>
      <c r="P221" s="47"/>
      <c r="Q221" s="47"/>
      <c r="R221" s="47"/>
      <c r="S221" s="47"/>
      <c r="T221" s="47"/>
      <c r="U221" s="47"/>
      <c r="V221" s="47"/>
      <c r="W221" s="47"/>
      <c r="X221" s="47"/>
      <c r="Y221" s="47"/>
      <c r="Z221" s="47"/>
      <c r="AA221" s="47"/>
      <c r="AB221" s="47"/>
      <c r="AC221" s="48"/>
      <c r="AD221" s="47"/>
    </row>
    <row r="222" spans="11:30" x14ac:dyDescent="0.25">
      <c r="K222" s="47"/>
      <c r="L222" s="47"/>
      <c r="M222" s="47"/>
      <c r="N222" s="47"/>
      <c r="O222" s="47"/>
      <c r="P222" s="47"/>
      <c r="Q222" s="47"/>
      <c r="R222" s="47"/>
      <c r="S222" s="47"/>
      <c r="T222" s="47"/>
      <c r="U222" s="47"/>
      <c r="V222" s="47"/>
      <c r="W222" s="47"/>
      <c r="X222" s="47"/>
      <c r="Y222" s="47"/>
      <c r="Z222" s="47"/>
      <c r="AA222" s="47"/>
      <c r="AB222" s="47"/>
      <c r="AC222" s="47"/>
      <c r="AD222" s="47"/>
    </row>
    <row r="223" spans="11:30" x14ac:dyDescent="0.25">
      <c r="K223" s="47"/>
      <c r="L223" s="47"/>
      <c r="M223" s="47"/>
      <c r="N223" s="47"/>
      <c r="O223" s="47"/>
      <c r="P223" s="47"/>
      <c r="Q223" s="47"/>
      <c r="R223" s="47"/>
      <c r="S223" s="47"/>
      <c r="T223" s="47"/>
      <c r="U223" s="47"/>
      <c r="V223" s="47"/>
      <c r="W223" s="47"/>
      <c r="X223" s="47"/>
      <c r="Y223" s="47"/>
      <c r="Z223" s="47"/>
      <c r="AA223" s="47"/>
      <c r="AB223" s="47"/>
      <c r="AC223" s="47"/>
      <c r="AD223" s="47"/>
    </row>
    <row r="224" spans="11:30" x14ac:dyDescent="0.25">
      <c r="K224" s="47"/>
      <c r="L224" s="47"/>
      <c r="M224" s="47"/>
      <c r="N224" s="47"/>
      <c r="O224" s="47"/>
      <c r="P224" s="47"/>
      <c r="Q224" s="47"/>
      <c r="R224" s="47"/>
      <c r="S224" s="47"/>
      <c r="T224" s="47"/>
      <c r="U224" s="47"/>
      <c r="V224" s="47"/>
      <c r="W224" s="47"/>
      <c r="X224" s="47"/>
      <c r="Y224" s="47"/>
      <c r="Z224" s="47"/>
      <c r="AA224" s="47"/>
      <c r="AB224" s="47"/>
      <c r="AC224" s="47"/>
      <c r="AD224" s="47"/>
    </row>
    <row r="225" spans="11:30" x14ac:dyDescent="0.25">
      <c r="K225" s="47"/>
      <c r="L225" s="47"/>
      <c r="M225" s="47"/>
      <c r="N225" s="47"/>
      <c r="O225" s="47"/>
      <c r="P225" s="47"/>
      <c r="Q225" s="47"/>
      <c r="R225" s="47"/>
      <c r="S225" s="47"/>
      <c r="T225" s="47"/>
      <c r="U225" s="47"/>
      <c r="V225" s="47"/>
      <c r="W225" s="47"/>
      <c r="X225" s="47"/>
      <c r="Y225" s="47"/>
      <c r="Z225" s="47"/>
      <c r="AA225" s="47"/>
      <c r="AB225" s="47"/>
      <c r="AC225" s="47"/>
      <c r="AD225" s="47"/>
    </row>
    <row r="226" spans="11:30" x14ac:dyDescent="0.25">
      <c r="K226" s="47"/>
      <c r="L226" s="47"/>
      <c r="M226" s="47"/>
      <c r="N226" s="47"/>
      <c r="O226" s="47"/>
      <c r="P226" s="47"/>
      <c r="Q226" s="47"/>
      <c r="R226" s="47"/>
      <c r="S226" s="47"/>
      <c r="T226" s="47"/>
      <c r="U226" s="47"/>
      <c r="V226" s="47"/>
      <c r="W226" s="47"/>
      <c r="X226" s="47"/>
      <c r="Y226" s="47"/>
      <c r="Z226" s="47"/>
      <c r="AA226" s="47"/>
      <c r="AB226" s="47"/>
      <c r="AC226" s="47"/>
      <c r="AD226" s="47"/>
    </row>
    <row r="227" spans="11:30" x14ac:dyDescent="0.25">
      <c r="K227" s="47"/>
      <c r="L227" s="47"/>
      <c r="M227" s="47"/>
      <c r="N227" s="47"/>
      <c r="O227" s="47"/>
      <c r="P227" s="47"/>
      <c r="Q227" s="47"/>
      <c r="R227" s="47"/>
      <c r="S227" s="47"/>
      <c r="T227" s="47"/>
      <c r="U227" s="47"/>
      <c r="V227" s="47"/>
      <c r="W227" s="47"/>
      <c r="X227" s="47"/>
      <c r="Y227" s="47"/>
      <c r="Z227" s="47"/>
      <c r="AA227" s="47"/>
      <c r="AB227" s="47"/>
      <c r="AC227" s="47"/>
      <c r="AD227" s="47"/>
    </row>
    <row r="228" spans="11:30" x14ac:dyDescent="0.25">
      <c r="K228" s="47"/>
      <c r="L228" s="47"/>
      <c r="M228" s="47"/>
      <c r="N228" s="47"/>
      <c r="O228" s="47"/>
      <c r="P228" s="47"/>
      <c r="Q228" s="47"/>
      <c r="R228" s="47"/>
      <c r="S228" s="47"/>
      <c r="T228" s="47"/>
      <c r="U228" s="47"/>
      <c r="V228" s="47"/>
      <c r="W228" s="47"/>
      <c r="X228" s="47"/>
      <c r="Y228" s="47"/>
      <c r="Z228" s="47"/>
      <c r="AA228" s="47"/>
      <c r="AB228" s="47"/>
      <c r="AC228" s="48"/>
      <c r="AD228" s="47"/>
    </row>
    <row r="229" spans="11:30" x14ac:dyDescent="0.25">
      <c r="K229" s="47"/>
      <c r="L229" s="47"/>
      <c r="M229" s="47"/>
      <c r="N229" s="47"/>
      <c r="O229" s="47"/>
      <c r="P229" s="47"/>
      <c r="Q229" s="47"/>
      <c r="R229" s="47"/>
      <c r="S229" s="47"/>
      <c r="T229" s="47"/>
      <c r="U229" s="47"/>
      <c r="V229" s="47"/>
      <c r="W229" s="47"/>
      <c r="X229" s="47"/>
      <c r="Y229" s="47"/>
      <c r="Z229" s="47"/>
      <c r="AA229" s="47"/>
      <c r="AB229" s="47"/>
      <c r="AC229" s="48"/>
      <c r="AD229" s="47"/>
    </row>
    <row r="230" spans="11:30" x14ac:dyDescent="0.25">
      <c r="K230" s="47"/>
      <c r="L230" s="47"/>
      <c r="M230" s="47"/>
      <c r="N230" s="47"/>
      <c r="O230" s="47"/>
      <c r="P230" s="47"/>
      <c r="Q230" s="47"/>
      <c r="R230" s="47"/>
      <c r="S230" s="47"/>
      <c r="T230" s="47"/>
      <c r="U230" s="47"/>
      <c r="V230" s="47"/>
      <c r="W230" s="47"/>
      <c r="X230" s="47"/>
      <c r="Y230" s="47"/>
      <c r="Z230" s="47"/>
      <c r="AA230" s="47"/>
      <c r="AB230" s="47"/>
      <c r="AC230" s="47"/>
      <c r="AD230" s="47"/>
    </row>
    <row r="231" spans="11:30" x14ac:dyDescent="0.25">
      <c r="K231" s="47"/>
      <c r="L231" s="47"/>
      <c r="M231" s="47"/>
      <c r="N231" s="47"/>
      <c r="O231" s="47"/>
      <c r="P231" s="47"/>
      <c r="Q231" s="47"/>
      <c r="R231" s="47"/>
      <c r="S231" s="47"/>
      <c r="T231" s="47"/>
      <c r="U231" s="47"/>
      <c r="V231" s="47"/>
      <c r="W231" s="47"/>
      <c r="X231" s="47"/>
      <c r="Y231" s="47"/>
      <c r="Z231" s="47"/>
      <c r="AA231" s="47"/>
      <c r="AB231" s="47"/>
      <c r="AC231" s="48"/>
      <c r="AD231" s="47"/>
    </row>
    <row r="232" spans="11:30" x14ac:dyDescent="0.25">
      <c r="K232" s="47"/>
      <c r="L232" s="47"/>
      <c r="M232" s="47"/>
      <c r="N232" s="47"/>
      <c r="O232" s="47"/>
      <c r="P232" s="47"/>
      <c r="Q232" s="47"/>
      <c r="R232" s="47"/>
      <c r="S232" s="47"/>
      <c r="T232" s="47"/>
      <c r="U232" s="47"/>
      <c r="V232" s="47"/>
      <c r="W232" s="47"/>
      <c r="X232" s="47"/>
      <c r="Y232" s="47"/>
      <c r="Z232" s="47"/>
      <c r="AA232" s="47"/>
      <c r="AB232" s="47"/>
      <c r="AC232" s="47"/>
      <c r="AD232" s="47"/>
    </row>
    <row r="233" spans="11:30" x14ac:dyDescent="0.25">
      <c r="K233" s="47"/>
      <c r="L233" s="47"/>
      <c r="M233" s="47"/>
      <c r="N233" s="47"/>
      <c r="O233" s="47"/>
      <c r="P233" s="47"/>
      <c r="Q233" s="47"/>
      <c r="R233" s="47"/>
      <c r="S233" s="47"/>
      <c r="T233" s="47"/>
      <c r="U233" s="47"/>
      <c r="V233" s="47"/>
      <c r="W233" s="47"/>
      <c r="X233" s="47"/>
      <c r="Y233" s="47"/>
      <c r="Z233" s="47"/>
      <c r="AA233" s="47"/>
      <c r="AB233" s="47"/>
      <c r="AC233" s="47"/>
      <c r="AD233" s="47"/>
    </row>
    <row r="234" spans="11:30" x14ac:dyDescent="0.25">
      <c r="K234" s="47"/>
      <c r="L234" s="47"/>
      <c r="M234" s="47"/>
      <c r="N234" s="47"/>
      <c r="O234" s="47"/>
      <c r="P234" s="47"/>
      <c r="Q234" s="47"/>
      <c r="R234" s="47"/>
      <c r="S234" s="47"/>
      <c r="T234" s="47"/>
      <c r="U234" s="47"/>
      <c r="V234" s="47"/>
      <c r="W234" s="47"/>
      <c r="X234" s="47"/>
      <c r="Y234" s="47"/>
      <c r="Z234" s="47"/>
      <c r="AA234" s="47"/>
      <c r="AB234" s="47"/>
      <c r="AC234" s="47"/>
      <c r="AD234" s="47"/>
    </row>
    <row r="235" spans="11:30" x14ac:dyDescent="0.25">
      <c r="K235" s="47"/>
      <c r="L235" s="47"/>
      <c r="M235" s="47"/>
      <c r="N235" s="47"/>
      <c r="O235" s="47"/>
      <c r="P235" s="47"/>
      <c r="Q235" s="47"/>
      <c r="R235" s="47"/>
      <c r="S235" s="47"/>
      <c r="T235" s="47"/>
      <c r="U235" s="47"/>
      <c r="V235" s="47"/>
      <c r="W235" s="47"/>
      <c r="X235" s="47"/>
      <c r="Y235" s="47"/>
      <c r="Z235" s="47"/>
      <c r="AA235" s="47"/>
      <c r="AB235" s="47"/>
      <c r="AC235" s="47"/>
      <c r="AD235" s="47"/>
    </row>
    <row r="236" spans="11:30" x14ac:dyDescent="0.25">
      <c r="K236" s="47"/>
      <c r="L236" s="47"/>
      <c r="M236" s="47"/>
      <c r="N236" s="47"/>
      <c r="O236" s="47"/>
      <c r="P236" s="47"/>
      <c r="Q236" s="47"/>
      <c r="R236" s="47"/>
      <c r="S236" s="47"/>
      <c r="T236" s="47"/>
      <c r="U236" s="47"/>
      <c r="V236" s="47"/>
      <c r="W236" s="47"/>
      <c r="X236" s="47"/>
      <c r="Y236" s="47"/>
      <c r="Z236" s="47"/>
      <c r="AA236" s="47"/>
      <c r="AB236" s="47"/>
      <c r="AC236" s="48"/>
      <c r="AD236" s="47"/>
    </row>
    <row r="237" spans="11:30" x14ac:dyDescent="0.25">
      <c r="K237" s="47"/>
      <c r="L237" s="47"/>
      <c r="M237" s="47"/>
      <c r="N237" s="47"/>
      <c r="O237" s="47"/>
      <c r="P237" s="47"/>
      <c r="Q237" s="47"/>
      <c r="R237" s="47"/>
      <c r="S237" s="47"/>
      <c r="T237" s="47"/>
      <c r="U237" s="47"/>
      <c r="V237" s="47"/>
      <c r="W237" s="47"/>
      <c r="X237" s="47"/>
      <c r="Y237" s="47"/>
      <c r="Z237" s="47"/>
      <c r="AA237" s="47"/>
      <c r="AB237" s="47"/>
      <c r="AC237" s="47"/>
      <c r="AD237" s="47"/>
    </row>
    <row r="238" spans="11:30" x14ac:dyDescent="0.25">
      <c r="K238" s="47"/>
      <c r="L238" s="47"/>
      <c r="M238" s="47"/>
      <c r="N238" s="47"/>
      <c r="O238" s="47"/>
      <c r="P238" s="47"/>
      <c r="Q238" s="47"/>
      <c r="R238" s="47"/>
      <c r="S238" s="47"/>
      <c r="T238" s="47"/>
      <c r="U238" s="47"/>
      <c r="V238" s="47"/>
      <c r="W238" s="47"/>
      <c r="X238" s="47"/>
      <c r="Y238" s="47"/>
      <c r="Z238" s="47"/>
      <c r="AA238" s="47"/>
      <c r="AB238" s="47"/>
      <c r="AC238" s="48"/>
      <c r="AD238" s="47"/>
    </row>
    <row r="239" spans="11:30" x14ac:dyDescent="0.25">
      <c r="K239" s="47"/>
      <c r="L239" s="47"/>
      <c r="M239" s="47"/>
      <c r="N239" s="47"/>
      <c r="O239" s="47"/>
      <c r="P239" s="47"/>
      <c r="Q239" s="47"/>
      <c r="R239" s="47"/>
      <c r="S239" s="47"/>
      <c r="T239" s="47"/>
      <c r="U239" s="47"/>
      <c r="V239" s="47"/>
      <c r="W239" s="47"/>
      <c r="X239" s="47"/>
      <c r="Y239" s="47"/>
      <c r="Z239" s="47"/>
      <c r="AA239" s="47"/>
      <c r="AB239" s="47"/>
      <c r="AC239" s="47"/>
      <c r="AD239" s="47"/>
    </row>
    <row r="240" spans="11:30" x14ac:dyDescent="0.25">
      <c r="K240" s="47"/>
      <c r="L240" s="47"/>
      <c r="M240" s="47"/>
      <c r="N240" s="47"/>
      <c r="O240" s="47"/>
      <c r="P240" s="47"/>
      <c r="Q240" s="47"/>
      <c r="R240" s="47"/>
      <c r="S240" s="47"/>
      <c r="T240" s="47"/>
      <c r="U240" s="47"/>
      <c r="V240" s="47"/>
      <c r="W240" s="47"/>
      <c r="X240" s="47"/>
      <c r="Y240" s="47"/>
      <c r="Z240" s="47"/>
      <c r="AA240" s="47"/>
      <c r="AB240" s="47"/>
      <c r="AC240" s="48"/>
      <c r="AD240" s="47"/>
    </row>
    <row r="241" spans="11:30" x14ac:dyDescent="0.25">
      <c r="K241" s="47"/>
      <c r="L241" s="47"/>
      <c r="M241" s="47"/>
      <c r="N241" s="47"/>
      <c r="O241" s="47"/>
      <c r="P241" s="47"/>
      <c r="Q241" s="47"/>
      <c r="R241" s="47"/>
      <c r="S241" s="47"/>
      <c r="T241" s="47"/>
      <c r="U241" s="47"/>
      <c r="V241" s="47"/>
      <c r="W241" s="47"/>
      <c r="X241" s="47"/>
      <c r="Y241" s="47"/>
      <c r="Z241" s="47"/>
      <c r="AA241" s="47"/>
      <c r="AB241" s="47"/>
      <c r="AC241" s="47"/>
      <c r="AD241" s="47"/>
    </row>
    <row r="242" spans="11:30" x14ac:dyDescent="0.25">
      <c r="K242" s="47"/>
      <c r="L242" s="47"/>
      <c r="M242" s="47"/>
      <c r="N242" s="47"/>
      <c r="O242" s="47"/>
      <c r="P242" s="47"/>
      <c r="Q242" s="47"/>
      <c r="R242" s="47"/>
      <c r="S242" s="47"/>
      <c r="T242" s="47"/>
      <c r="U242" s="47"/>
      <c r="V242" s="47"/>
      <c r="W242" s="47"/>
      <c r="X242" s="47"/>
      <c r="Y242" s="47"/>
      <c r="Z242" s="47"/>
      <c r="AA242" s="47"/>
      <c r="AB242" s="47"/>
      <c r="AC242" s="47"/>
      <c r="AD242" s="47"/>
    </row>
    <row r="243" spans="11:30" x14ac:dyDescent="0.25">
      <c r="K243" s="47"/>
      <c r="L243" s="47"/>
      <c r="M243" s="47"/>
      <c r="N243" s="47"/>
      <c r="O243" s="47"/>
      <c r="P243" s="47"/>
      <c r="Q243" s="47"/>
      <c r="R243" s="47"/>
      <c r="S243" s="47"/>
      <c r="T243" s="47"/>
      <c r="U243" s="47"/>
      <c r="V243" s="47"/>
      <c r="W243" s="47"/>
      <c r="X243" s="47"/>
      <c r="Y243" s="47"/>
      <c r="Z243" s="47"/>
      <c r="AA243" s="47"/>
      <c r="AB243" s="47"/>
      <c r="AC243" s="47"/>
      <c r="AD243" s="47"/>
    </row>
    <row r="244" spans="11:30" x14ac:dyDescent="0.25">
      <c r="K244" s="47"/>
      <c r="L244" s="47"/>
      <c r="M244" s="47"/>
      <c r="N244" s="47"/>
      <c r="O244" s="47"/>
      <c r="P244" s="47"/>
      <c r="Q244" s="47"/>
      <c r="R244" s="47"/>
      <c r="S244" s="47"/>
      <c r="T244" s="47"/>
      <c r="U244" s="47"/>
      <c r="V244" s="47"/>
      <c r="W244" s="47"/>
      <c r="X244" s="47"/>
      <c r="Y244" s="47"/>
      <c r="Z244" s="47"/>
      <c r="AA244" s="47"/>
      <c r="AB244" s="47"/>
      <c r="AC244" s="47"/>
      <c r="AD244" s="47"/>
    </row>
    <row r="245" spans="11:30" x14ac:dyDescent="0.25">
      <c r="K245" s="47"/>
      <c r="L245" s="47"/>
      <c r="M245" s="47"/>
      <c r="N245" s="47"/>
      <c r="O245" s="47"/>
      <c r="P245" s="47"/>
      <c r="Q245" s="47"/>
      <c r="R245" s="47"/>
      <c r="S245" s="47"/>
      <c r="T245" s="47"/>
      <c r="U245" s="47"/>
      <c r="V245" s="47"/>
      <c r="W245" s="47"/>
      <c r="X245" s="47"/>
      <c r="Y245" s="47"/>
      <c r="Z245" s="47"/>
      <c r="AA245" s="47"/>
      <c r="AB245" s="47"/>
      <c r="AC245" s="47"/>
      <c r="AD245" s="47"/>
    </row>
    <row r="246" spans="11:30" x14ac:dyDescent="0.25">
      <c r="K246" s="47"/>
      <c r="L246" s="47"/>
      <c r="M246" s="47"/>
      <c r="N246" s="47"/>
      <c r="O246" s="47"/>
      <c r="P246" s="47"/>
      <c r="Q246" s="47"/>
      <c r="R246" s="47"/>
      <c r="S246" s="47"/>
      <c r="T246" s="47"/>
      <c r="U246" s="47"/>
      <c r="V246" s="47"/>
      <c r="W246" s="47"/>
      <c r="X246" s="47"/>
      <c r="Y246" s="47"/>
      <c r="Z246" s="47"/>
      <c r="AA246" s="47"/>
      <c r="AB246" s="47"/>
      <c r="AC246" s="47"/>
      <c r="AD246" s="47"/>
    </row>
    <row r="247" spans="11:30" x14ac:dyDescent="0.25">
      <c r="K247" s="47"/>
      <c r="L247" s="47"/>
      <c r="M247" s="47"/>
      <c r="N247" s="47"/>
      <c r="O247" s="47"/>
      <c r="P247" s="47"/>
      <c r="Q247" s="47"/>
      <c r="R247" s="47"/>
      <c r="S247" s="47"/>
      <c r="T247" s="47"/>
      <c r="U247" s="47"/>
      <c r="V247" s="47"/>
      <c r="W247" s="47"/>
      <c r="X247" s="47"/>
      <c r="Y247" s="47"/>
      <c r="Z247" s="47"/>
      <c r="AA247" s="47"/>
      <c r="AB247" s="47"/>
      <c r="AC247" s="47"/>
      <c r="AD247" s="47"/>
    </row>
    <row r="248" spans="11:30" x14ac:dyDescent="0.25">
      <c r="K248" s="47"/>
      <c r="L248" s="47"/>
      <c r="M248" s="47"/>
      <c r="N248" s="47"/>
      <c r="O248" s="47"/>
      <c r="P248" s="47"/>
      <c r="Q248" s="47"/>
      <c r="R248" s="47"/>
      <c r="S248" s="47"/>
      <c r="T248" s="47"/>
      <c r="U248" s="47"/>
      <c r="V248" s="47"/>
      <c r="W248" s="47"/>
      <c r="X248" s="47"/>
      <c r="Y248" s="47"/>
      <c r="Z248" s="47"/>
      <c r="AA248" s="47"/>
      <c r="AB248" s="47"/>
      <c r="AC248" s="47"/>
      <c r="AD248" s="47"/>
    </row>
    <row r="249" spans="11:30" x14ac:dyDescent="0.25">
      <c r="K249" s="47"/>
      <c r="L249" s="47"/>
      <c r="M249" s="47"/>
      <c r="N249" s="47"/>
      <c r="O249" s="47"/>
      <c r="P249" s="47"/>
      <c r="Q249" s="47"/>
      <c r="R249" s="47"/>
      <c r="S249" s="47"/>
      <c r="T249" s="47"/>
      <c r="U249" s="47"/>
      <c r="V249" s="47"/>
      <c r="W249" s="47"/>
      <c r="X249" s="47"/>
      <c r="Y249" s="47"/>
      <c r="Z249" s="47"/>
      <c r="AA249" s="47"/>
      <c r="AB249" s="47"/>
      <c r="AC249" s="47"/>
      <c r="AD249" s="47"/>
    </row>
    <row r="250" spans="11:30" x14ac:dyDescent="0.25">
      <c r="K250" s="47"/>
      <c r="L250" s="47"/>
      <c r="M250" s="47"/>
      <c r="N250" s="47"/>
      <c r="O250" s="47"/>
      <c r="P250" s="47"/>
      <c r="Q250" s="47"/>
      <c r="R250" s="47"/>
      <c r="S250" s="47"/>
      <c r="T250" s="47"/>
      <c r="U250" s="47"/>
      <c r="V250" s="47"/>
      <c r="W250" s="47"/>
      <c r="X250" s="47"/>
      <c r="Y250" s="47"/>
      <c r="Z250" s="47"/>
      <c r="AA250" s="47"/>
      <c r="AB250" s="47"/>
      <c r="AC250" s="48"/>
      <c r="AD250" s="47"/>
    </row>
    <row r="251" spans="11:30" x14ac:dyDescent="0.25">
      <c r="K251" s="47"/>
      <c r="L251" s="47"/>
      <c r="M251" s="47"/>
      <c r="N251" s="47"/>
      <c r="O251" s="47"/>
      <c r="P251" s="47"/>
      <c r="Q251" s="47"/>
      <c r="R251" s="47"/>
      <c r="S251" s="47"/>
      <c r="T251" s="47"/>
      <c r="U251" s="47"/>
      <c r="V251" s="47"/>
      <c r="W251" s="47"/>
      <c r="X251" s="47"/>
      <c r="Y251" s="47"/>
      <c r="Z251" s="47"/>
      <c r="AA251" s="47"/>
      <c r="AB251" s="47"/>
      <c r="AC251" s="48"/>
      <c r="AD251" s="47"/>
    </row>
    <row r="252" spans="11:30" x14ac:dyDescent="0.25">
      <c r="K252" s="47"/>
      <c r="L252" s="47"/>
      <c r="M252" s="47"/>
      <c r="N252" s="47"/>
      <c r="O252" s="47"/>
      <c r="P252" s="47"/>
      <c r="Q252" s="47"/>
      <c r="R252" s="47"/>
      <c r="S252" s="47"/>
      <c r="T252" s="47"/>
      <c r="U252" s="47"/>
      <c r="V252" s="47"/>
      <c r="W252" s="47"/>
      <c r="X252" s="47"/>
      <c r="Y252" s="47"/>
      <c r="Z252" s="47"/>
      <c r="AA252" s="47"/>
      <c r="AB252" s="47"/>
      <c r="AC252" s="47"/>
      <c r="AD252" s="47"/>
    </row>
    <row r="253" spans="11:30" x14ac:dyDescent="0.25">
      <c r="K253" s="47"/>
      <c r="L253" s="47"/>
      <c r="M253" s="47"/>
      <c r="N253" s="47"/>
      <c r="O253" s="47"/>
      <c r="P253" s="47"/>
      <c r="Q253" s="47"/>
      <c r="R253" s="47"/>
      <c r="S253" s="47"/>
      <c r="T253" s="47"/>
      <c r="U253" s="47"/>
      <c r="V253" s="47"/>
      <c r="W253" s="47"/>
      <c r="X253" s="47"/>
      <c r="Y253" s="47"/>
      <c r="Z253" s="47"/>
      <c r="AA253" s="47"/>
      <c r="AB253" s="47"/>
      <c r="AC253" s="47"/>
      <c r="AD253" s="47"/>
    </row>
    <row r="254" spans="11:30" x14ac:dyDescent="0.25">
      <c r="K254" s="47"/>
      <c r="L254" s="47"/>
      <c r="M254" s="47"/>
      <c r="N254" s="47"/>
      <c r="O254" s="47"/>
      <c r="P254" s="47"/>
      <c r="Q254" s="47"/>
      <c r="R254" s="47"/>
      <c r="S254" s="47"/>
      <c r="T254" s="47"/>
      <c r="U254" s="47"/>
      <c r="V254" s="47"/>
      <c r="W254" s="47"/>
      <c r="X254" s="47"/>
      <c r="Y254" s="47"/>
      <c r="Z254" s="47"/>
      <c r="AA254" s="47"/>
      <c r="AB254" s="47"/>
      <c r="AC254" s="47"/>
      <c r="AD254" s="47"/>
    </row>
    <row r="255" spans="11:30" x14ac:dyDescent="0.25">
      <c r="K255" s="47"/>
      <c r="L255" s="47"/>
      <c r="M255" s="47"/>
      <c r="N255" s="47"/>
      <c r="O255" s="47"/>
      <c r="P255" s="47"/>
      <c r="Q255" s="47"/>
      <c r="R255" s="47"/>
      <c r="S255" s="47"/>
      <c r="T255" s="47"/>
      <c r="U255" s="47"/>
      <c r="V255" s="47"/>
      <c r="W255" s="47"/>
      <c r="X255" s="47"/>
      <c r="Y255" s="47"/>
      <c r="Z255" s="47"/>
      <c r="AA255" s="47"/>
      <c r="AB255" s="47"/>
      <c r="AC255" s="47"/>
      <c r="AD255" s="47"/>
    </row>
    <row r="256" spans="11:30" x14ac:dyDescent="0.25">
      <c r="K256" s="47"/>
      <c r="L256" s="47"/>
      <c r="M256" s="47"/>
      <c r="N256" s="47"/>
      <c r="O256" s="47"/>
      <c r="P256" s="47"/>
      <c r="Q256" s="47"/>
      <c r="R256" s="47"/>
      <c r="S256" s="47"/>
      <c r="T256" s="47"/>
      <c r="U256" s="47"/>
      <c r="V256" s="47"/>
      <c r="W256" s="47"/>
      <c r="X256" s="47"/>
      <c r="Y256" s="47"/>
      <c r="Z256" s="47"/>
      <c r="AA256" s="47"/>
      <c r="AB256" s="47"/>
      <c r="AC256" s="48"/>
      <c r="AD256" s="47"/>
    </row>
    <row r="257" spans="11:30" x14ac:dyDescent="0.25">
      <c r="K257" s="47"/>
      <c r="L257" s="47"/>
      <c r="M257" s="47"/>
      <c r="N257" s="47"/>
      <c r="O257" s="47"/>
      <c r="P257" s="47"/>
      <c r="Q257" s="47"/>
      <c r="R257" s="47"/>
      <c r="S257" s="47"/>
      <c r="T257" s="47"/>
      <c r="U257" s="47"/>
      <c r="V257" s="47"/>
      <c r="W257" s="47"/>
      <c r="X257" s="47"/>
      <c r="Y257" s="47"/>
      <c r="Z257" s="47"/>
      <c r="AA257" s="47"/>
      <c r="AB257" s="47"/>
      <c r="AC257" s="48"/>
      <c r="AD257" s="47"/>
    </row>
    <row r="258" spans="11:30" x14ac:dyDescent="0.25">
      <c r="K258" s="47"/>
      <c r="L258" s="47"/>
      <c r="M258" s="47"/>
      <c r="N258" s="47"/>
      <c r="O258" s="47"/>
      <c r="P258" s="47"/>
      <c r="Q258" s="47"/>
      <c r="R258" s="47"/>
      <c r="S258" s="47"/>
      <c r="T258" s="47"/>
      <c r="U258" s="47"/>
      <c r="V258" s="47"/>
      <c r="W258" s="47"/>
      <c r="X258" s="47"/>
      <c r="Y258" s="47"/>
      <c r="Z258" s="47"/>
      <c r="AA258" s="47"/>
      <c r="AB258" s="47"/>
      <c r="AC258" s="48"/>
      <c r="AD258" s="47"/>
    </row>
    <row r="259" spans="11:30" x14ac:dyDescent="0.25">
      <c r="K259" s="47"/>
      <c r="L259" s="47"/>
      <c r="M259" s="47"/>
      <c r="N259" s="47"/>
      <c r="O259" s="47"/>
      <c r="P259" s="47"/>
      <c r="Q259" s="47"/>
      <c r="R259" s="47"/>
      <c r="S259" s="47"/>
      <c r="T259" s="47"/>
      <c r="U259" s="47"/>
      <c r="V259" s="47"/>
      <c r="W259" s="47"/>
      <c r="X259" s="47"/>
      <c r="Y259" s="47"/>
      <c r="Z259" s="47"/>
      <c r="AA259" s="47"/>
      <c r="AB259" s="47"/>
      <c r="AC259" s="47"/>
      <c r="AD259" s="47"/>
    </row>
    <row r="260" spans="11:30" x14ac:dyDescent="0.25">
      <c r="K260" s="47"/>
      <c r="L260" s="47"/>
      <c r="M260" s="47"/>
      <c r="N260" s="47"/>
      <c r="O260" s="47"/>
      <c r="P260" s="47"/>
      <c r="Q260" s="47"/>
      <c r="R260" s="47"/>
      <c r="S260" s="47"/>
      <c r="T260" s="47"/>
      <c r="U260" s="47"/>
      <c r="V260" s="47"/>
      <c r="W260" s="47"/>
      <c r="X260" s="47"/>
      <c r="Y260" s="47"/>
      <c r="Z260" s="47"/>
      <c r="AA260" s="47"/>
      <c r="AB260" s="47"/>
      <c r="AC260" s="47"/>
      <c r="AD260" s="47"/>
    </row>
    <row r="261" spans="11:30" x14ac:dyDescent="0.25">
      <c r="K261" s="47"/>
      <c r="L261" s="47"/>
      <c r="M261" s="47"/>
      <c r="N261" s="47"/>
      <c r="O261" s="47"/>
      <c r="P261" s="47"/>
      <c r="Q261" s="47"/>
      <c r="R261" s="47"/>
      <c r="S261" s="47"/>
      <c r="T261" s="47"/>
      <c r="U261" s="47"/>
      <c r="V261" s="47"/>
      <c r="W261" s="47"/>
      <c r="X261" s="47"/>
      <c r="Y261" s="47"/>
      <c r="Z261" s="47"/>
      <c r="AA261" s="47"/>
      <c r="AB261" s="47"/>
      <c r="AC261" s="47"/>
      <c r="AD261" s="47"/>
    </row>
    <row r="262" spans="11:30" x14ac:dyDescent="0.25">
      <c r="K262" s="47"/>
      <c r="L262" s="47"/>
      <c r="M262" s="47"/>
      <c r="N262" s="47"/>
      <c r="O262" s="47"/>
      <c r="P262" s="47"/>
      <c r="Q262" s="47"/>
      <c r="R262" s="47"/>
      <c r="S262" s="47"/>
      <c r="T262" s="47"/>
      <c r="U262" s="47"/>
      <c r="V262" s="47"/>
      <c r="W262" s="47"/>
      <c r="X262" s="47"/>
      <c r="Y262" s="47"/>
      <c r="Z262" s="47"/>
      <c r="AA262" s="47"/>
      <c r="AB262" s="47"/>
      <c r="AC262" s="47"/>
      <c r="AD262" s="47"/>
    </row>
    <row r="263" spans="11:30" x14ac:dyDescent="0.25">
      <c r="K263" s="47"/>
      <c r="L263" s="47"/>
      <c r="M263" s="47"/>
      <c r="N263" s="47"/>
      <c r="O263" s="47"/>
      <c r="P263" s="47"/>
      <c r="Q263" s="47"/>
      <c r="R263" s="47"/>
      <c r="S263" s="47"/>
      <c r="T263" s="47"/>
      <c r="U263" s="47"/>
      <c r="V263" s="47"/>
      <c r="W263" s="47"/>
      <c r="X263" s="47"/>
      <c r="Y263" s="47"/>
      <c r="Z263" s="47"/>
      <c r="AA263" s="47"/>
      <c r="AB263" s="47"/>
      <c r="AC263" s="47"/>
      <c r="AD263" s="47"/>
    </row>
    <row r="264" spans="11:30" x14ac:dyDescent="0.25">
      <c r="K264" s="47"/>
      <c r="L264" s="47"/>
      <c r="M264" s="47"/>
      <c r="N264" s="47"/>
      <c r="O264" s="47"/>
      <c r="P264" s="47"/>
      <c r="Q264" s="47"/>
      <c r="R264" s="47"/>
      <c r="S264" s="47"/>
      <c r="T264" s="47"/>
      <c r="U264" s="47"/>
      <c r="V264" s="47"/>
      <c r="W264" s="47"/>
      <c r="X264" s="47"/>
      <c r="Y264" s="47"/>
      <c r="Z264" s="47"/>
      <c r="AA264" s="47"/>
      <c r="AB264" s="47"/>
      <c r="AC264" s="48"/>
      <c r="AD264" s="47"/>
    </row>
    <row r="265" spans="11:30" x14ac:dyDescent="0.25">
      <c r="K265" s="47"/>
      <c r="L265" s="47"/>
      <c r="M265" s="47"/>
      <c r="N265" s="47"/>
      <c r="O265" s="47"/>
      <c r="P265" s="47"/>
      <c r="Q265" s="47"/>
      <c r="R265" s="47"/>
      <c r="S265" s="47"/>
      <c r="T265" s="47"/>
      <c r="U265" s="47"/>
      <c r="V265" s="47"/>
      <c r="W265" s="47"/>
      <c r="X265" s="47"/>
      <c r="Y265" s="47"/>
      <c r="Z265" s="47"/>
      <c r="AA265" s="47"/>
      <c r="AB265" s="47"/>
      <c r="AC265" s="48"/>
      <c r="AD265" s="47"/>
    </row>
    <row r="266" spans="11:30" x14ac:dyDescent="0.25">
      <c r="K266" s="47"/>
      <c r="L266" s="47"/>
      <c r="M266" s="47"/>
      <c r="N266" s="47"/>
      <c r="O266" s="47"/>
      <c r="P266" s="47"/>
      <c r="Q266" s="47"/>
      <c r="R266" s="47"/>
      <c r="S266" s="47"/>
      <c r="T266" s="47"/>
      <c r="U266" s="47"/>
      <c r="V266" s="47"/>
      <c r="W266" s="47"/>
      <c r="X266" s="47"/>
      <c r="Y266" s="47"/>
      <c r="Z266" s="47"/>
      <c r="AA266" s="47"/>
      <c r="AB266" s="47"/>
      <c r="AC266" s="48"/>
      <c r="AD266" s="47"/>
    </row>
    <row r="267" spans="11:30" x14ac:dyDescent="0.25">
      <c r="K267" s="47"/>
      <c r="L267" s="47"/>
      <c r="M267" s="47"/>
      <c r="N267" s="47"/>
      <c r="O267" s="47"/>
      <c r="P267" s="47"/>
      <c r="Q267" s="47"/>
      <c r="R267" s="47"/>
      <c r="S267" s="47"/>
      <c r="T267" s="47"/>
      <c r="U267" s="47"/>
      <c r="V267" s="47"/>
      <c r="W267" s="47"/>
      <c r="X267" s="47"/>
      <c r="Y267" s="47"/>
      <c r="Z267" s="47"/>
      <c r="AA267" s="47"/>
      <c r="AB267" s="47"/>
      <c r="AC267" s="48"/>
      <c r="AD267" s="47"/>
    </row>
    <row r="268" spans="11:30" x14ac:dyDescent="0.25">
      <c r="K268" s="47"/>
      <c r="L268" s="47"/>
      <c r="M268" s="47"/>
      <c r="N268" s="47"/>
      <c r="O268" s="47"/>
      <c r="P268" s="47"/>
      <c r="Q268" s="47"/>
      <c r="R268" s="47"/>
      <c r="S268" s="47"/>
      <c r="T268" s="47"/>
      <c r="U268" s="47"/>
      <c r="V268" s="47"/>
      <c r="W268" s="47"/>
      <c r="X268" s="47"/>
      <c r="Y268" s="47"/>
      <c r="Z268" s="47"/>
      <c r="AA268" s="47"/>
      <c r="AB268" s="47"/>
      <c r="AC268" s="47"/>
      <c r="AD268" s="47"/>
    </row>
    <row r="269" spans="11:30" x14ac:dyDescent="0.25">
      <c r="K269" s="47"/>
      <c r="L269" s="47"/>
      <c r="M269" s="47"/>
      <c r="N269" s="47"/>
      <c r="O269" s="47"/>
      <c r="P269" s="47"/>
      <c r="Q269" s="47"/>
      <c r="R269" s="47"/>
      <c r="S269" s="47"/>
      <c r="T269" s="47"/>
      <c r="U269" s="47"/>
      <c r="V269" s="47"/>
      <c r="W269" s="47"/>
      <c r="X269" s="47"/>
      <c r="Y269" s="47"/>
      <c r="Z269" s="47"/>
      <c r="AA269" s="47"/>
      <c r="AB269" s="47"/>
      <c r="AC269" s="47"/>
      <c r="AD269" s="47"/>
    </row>
    <row r="270" spans="11:30" x14ac:dyDescent="0.25">
      <c r="K270" s="47"/>
      <c r="L270" s="47"/>
      <c r="M270" s="47"/>
      <c r="N270" s="47"/>
      <c r="O270" s="47"/>
      <c r="P270" s="47"/>
      <c r="Q270" s="47"/>
      <c r="R270" s="47"/>
      <c r="S270" s="47"/>
      <c r="T270" s="47"/>
      <c r="U270" s="47"/>
      <c r="V270" s="47"/>
      <c r="W270" s="47"/>
      <c r="X270" s="47"/>
      <c r="Y270" s="47"/>
      <c r="Z270" s="47"/>
      <c r="AA270" s="47"/>
      <c r="AB270" s="47"/>
      <c r="AC270" s="47"/>
      <c r="AD270" s="47"/>
    </row>
    <row r="271" spans="11:30" x14ac:dyDescent="0.25">
      <c r="K271" s="47"/>
      <c r="L271" s="47"/>
      <c r="M271" s="47"/>
      <c r="N271" s="47"/>
      <c r="O271" s="47"/>
      <c r="P271" s="47"/>
      <c r="Q271" s="47"/>
      <c r="R271" s="47"/>
      <c r="S271" s="47"/>
      <c r="T271" s="47"/>
      <c r="U271" s="47"/>
      <c r="V271" s="47"/>
      <c r="W271" s="47"/>
      <c r="X271" s="47"/>
      <c r="Y271" s="47"/>
      <c r="Z271" s="47"/>
      <c r="AA271" s="47"/>
      <c r="AB271" s="47"/>
      <c r="AC271" s="47"/>
      <c r="AD271" s="47"/>
    </row>
    <row r="272" spans="11:30" x14ac:dyDescent="0.25">
      <c r="K272" s="47"/>
      <c r="L272" s="47"/>
      <c r="M272" s="47"/>
      <c r="N272" s="47"/>
      <c r="O272" s="47"/>
      <c r="P272" s="47"/>
      <c r="Q272" s="47"/>
      <c r="R272" s="47"/>
      <c r="S272" s="47"/>
      <c r="T272" s="47"/>
      <c r="U272" s="47"/>
      <c r="V272" s="47"/>
      <c r="W272" s="47"/>
      <c r="X272" s="47"/>
      <c r="Y272" s="47"/>
      <c r="Z272" s="47"/>
      <c r="AA272" s="47"/>
      <c r="AB272" s="47"/>
      <c r="AC272" s="48"/>
      <c r="AD272" s="47"/>
    </row>
    <row r="273" spans="11:30" x14ac:dyDescent="0.25">
      <c r="K273" s="47"/>
      <c r="L273" s="47"/>
      <c r="M273" s="47"/>
      <c r="N273" s="47"/>
      <c r="O273" s="47"/>
      <c r="P273" s="47"/>
      <c r="Q273" s="47"/>
      <c r="R273" s="47"/>
      <c r="S273" s="47"/>
      <c r="T273" s="47"/>
      <c r="U273" s="47"/>
      <c r="V273" s="47"/>
      <c r="W273" s="47"/>
      <c r="X273" s="47"/>
      <c r="Y273" s="47"/>
      <c r="Z273" s="47"/>
      <c r="AA273" s="47"/>
      <c r="AB273" s="47"/>
      <c r="AC273" s="48"/>
      <c r="AD273" s="47"/>
    </row>
    <row r="274" spans="11:30" x14ac:dyDescent="0.25">
      <c r="K274" s="47"/>
      <c r="L274" s="47"/>
      <c r="M274" s="47"/>
      <c r="N274" s="47"/>
      <c r="O274" s="47"/>
      <c r="P274" s="47"/>
      <c r="Q274" s="47"/>
      <c r="R274" s="47"/>
      <c r="S274" s="47"/>
      <c r="T274" s="47"/>
      <c r="U274" s="47"/>
      <c r="V274" s="47"/>
      <c r="W274" s="47"/>
      <c r="X274" s="47"/>
      <c r="Y274" s="47"/>
      <c r="Z274" s="47"/>
      <c r="AA274" s="47"/>
      <c r="AB274" s="47"/>
      <c r="AC274" s="48"/>
      <c r="AD274" s="47"/>
    </row>
    <row r="275" spans="11:30" x14ac:dyDescent="0.25">
      <c r="K275" s="47"/>
      <c r="L275" s="47"/>
      <c r="M275" s="47"/>
      <c r="N275" s="47"/>
      <c r="O275" s="47"/>
      <c r="P275" s="47"/>
      <c r="Q275" s="47"/>
      <c r="R275" s="47"/>
      <c r="S275" s="47"/>
      <c r="T275" s="47"/>
      <c r="U275" s="47"/>
      <c r="V275" s="47"/>
      <c r="W275" s="47"/>
      <c r="X275" s="47"/>
      <c r="Y275" s="47"/>
      <c r="Z275" s="47"/>
      <c r="AA275" s="47"/>
      <c r="AB275" s="47"/>
      <c r="AC275" s="48"/>
      <c r="AD275" s="47"/>
    </row>
    <row r="276" spans="11:30" x14ac:dyDescent="0.25">
      <c r="K276" s="47"/>
      <c r="L276" s="47"/>
      <c r="M276" s="47"/>
      <c r="N276" s="47"/>
      <c r="O276" s="47"/>
      <c r="P276" s="47"/>
      <c r="Q276" s="47"/>
      <c r="R276" s="47"/>
      <c r="S276" s="47"/>
      <c r="T276" s="47"/>
      <c r="U276" s="47"/>
      <c r="V276" s="47"/>
      <c r="W276" s="47"/>
      <c r="X276" s="47"/>
      <c r="Y276" s="47"/>
      <c r="Z276" s="47"/>
      <c r="AA276" s="47"/>
      <c r="AB276" s="47"/>
      <c r="AC276" s="48"/>
      <c r="AD276" s="47"/>
    </row>
    <row r="277" spans="11:30" x14ac:dyDescent="0.25">
      <c r="K277" s="47"/>
      <c r="L277" s="47"/>
      <c r="M277" s="47"/>
      <c r="N277" s="47"/>
      <c r="O277" s="47"/>
      <c r="P277" s="47"/>
      <c r="Q277" s="47"/>
      <c r="R277" s="47"/>
      <c r="S277" s="47"/>
      <c r="T277" s="47"/>
      <c r="U277" s="47"/>
      <c r="V277" s="47"/>
      <c r="W277" s="47"/>
      <c r="X277" s="47"/>
      <c r="Y277" s="47"/>
      <c r="Z277" s="47"/>
      <c r="AA277" s="47"/>
      <c r="AB277" s="47"/>
      <c r="AC277" s="47"/>
      <c r="AD277" s="47"/>
    </row>
    <row r="278" spans="11:30" x14ac:dyDescent="0.25">
      <c r="K278" s="47"/>
      <c r="L278" s="47"/>
      <c r="M278" s="47"/>
      <c r="N278" s="47"/>
      <c r="O278" s="47"/>
      <c r="P278" s="47"/>
      <c r="Q278" s="47"/>
      <c r="R278" s="47"/>
      <c r="S278" s="47"/>
      <c r="T278" s="47"/>
      <c r="U278" s="47"/>
      <c r="V278" s="47"/>
      <c r="W278" s="47"/>
      <c r="X278" s="47"/>
      <c r="Y278" s="47"/>
      <c r="Z278" s="47"/>
      <c r="AA278" s="47"/>
      <c r="AB278" s="47"/>
      <c r="AC278" s="47"/>
      <c r="AD278" s="47"/>
    </row>
    <row r="279" spans="11:30" x14ac:dyDescent="0.25">
      <c r="K279" s="47"/>
      <c r="L279" s="47"/>
      <c r="M279" s="47"/>
      <c r="N279" s="47"/>
      <c r="O279" s="47"/>
      <c r="P279" s="47"/>
      <c r="Q279" s="47"/>
      <c r="R279" s="47"/>
      <c r="S279" s="47"/>
      <c r="T279" s="47"/>
      <c r="U279" s="47"/>
      <c r="V279" s="47"/>
      <c r="W279" s="47"/>
      <c r="X279" s="47"/>
      <c r="Y279" s="47"/>
      <c r="Z279" s="47"/>
      <c r="AA279" s="47"/>
      <c r="AB279" s="47"/>
      <c r="AC279" s="47"/>
      <c r="AD279" s="47"/>
    </row>
    <row r="280" spans="11:30" x14ac:dyDescent="0.25">
      <c r="K280" s="47"/>
      <c r="L280" s="47"/>
      <c r="M280" s="47"/>
      <c r="N280" s="47"/>
      <c r="O280" s="47"/>
      <c r="P280" s="47"/>
      <c r="Q280" s="47"/>
      <c r="R280" s="47"/>
      <c r="S280" s="47"/>
      <c r="T280" s="47"/>
      <c r="U280" s="47"/>
      <c r="V280" s="47"/>
      <c r="W280" s="47"/>
      <c r="X280" s="47"/>
      <c r="Y280" s="47"/>
      <c r="Z280" s="47"/>
      <c r="AA280" s="47"/>
      <c r="AB280" s="47"/>
      <c r="AC280" s="48"/>
      <c r="AD280" s="47"/>
    </row>
    <row r="281" spans="11:30" x14ac:dyDescent="0.25">
      <c r="K281" s="47"/>
      <c r="L281" s="47"/>
      <c r="M281" s="47"/>
      <c r="N281" s="47"/>
      <c r="O281" s="47"/>
      <c r="P281" s="47"/>
      <c r="Q281" s="47"/>
      <c r="R281" s="47"/>
      <c r="S281" s="47"/>
      <c r="T281" s="47"/>
      <c r="U281" s="47"/>
      <c r="V281" s="47"/>
      <c r="W281" s="47"/>
      <c r="X281" s="47"/>
      <c r="Y281" s="47"/>
      <c r="Z281" s="47"/>
      <c r="AA281" s="47"/>
      <c r="AB281" s="47"/>
      <c r="AC281" s="47"/>
      <c r="AD281" s="47"/>
    </row>
    <row r="282" spans="11:30" x14ac:dyDescent="0.25">
      <c r="K282" s="47"/>
      <c r="L282" s="47"/>
      <c r="M282" s="47"/>
      <c r="N282" s="47"/>
      <c r="O282" s="47"/>
      <c r="P282" s="47"/>
      <c r="Q282" s="47"/>
      <c r="R282" s="47"/>
      <c r="S282" s="47"/>
      <c r="T282" s="47"/>
      <c r="U282" s="47"/>
      <c r="V282" s="47"/>
      <c r="W282" s="47"/>
      <c r="X282" s="47"/>
      <c r="Y282" s="47"/>
      <c r="Z282" s="47"/>
      <c r="AA282" s="47"/>
      <c r="AB282" s="47"/>
      <c r="AC282" s="48"/>
      <c r="AD282" s="47"/>
    </row>
    <row r="283" spans="11:30" x14ac:dyDescent="0.25">
      <c r="K283" s="47"/>
      <c r="L283" s="47"/>
      <c r="M283" s="47"/>
      <c r="N283" s="47"/>
      <c r="O283" s="47"/>
      <c r="P283" s="47"/>
      <c r="Q283" s="47"/>
      <c r="R283" s="47"/>
      <c r="S283" s="47"/>
      <c r="T283" s="47"/>
      <c r="U283" s="47"/>
      <c r="V283" s="47"/>
      <c r="W283" s="47"/>
      <c r="X283" s="47"/>
      <c r="Y283" s="47"/>
      <c r="Z283" s="47"/>
      <c r="AA283" s="47"/>
      <c r="AB283" s="47"/>
      <c r="AC283" s="47"/>
      <c r="AD283" s="47"/>
    </row>
    <row r="284" spans="11:30" x14ac:dyDescent="0.25">
      <c r="K284" s="47"/>
      <c r="L284" s="47"/>
      <c r="M284" s="47"/>
      <c r="N284" s="47"/>
      <c r="O284" s="47"/>
      <c r="P284" s="47"/>
      <c r="Q284" s="47"/>
      <c r="R284" s="47"/>
      <c r="S284" s="47"/>
      <c r="T284" s="47"/>
      <c r="U284" s="47"/>
      <c r="V284" s="47"/>
      <c r="W284" s="47"/>
      <c r="X284" s="47"/>
      <c r="Y284" s="47"/>
      <c r="Z284" s="47"/>
      <c r="AA284" s="47"/>
      <c r="AB284" s="47"/>
      <c r="AC284" s="48"/>
      <c r="AD284" s="47"/>
    </row>
    <row r="285" spans="11:30" x14ac:dyDescent="0.25">
      <c r="K285" s="47"/>
      <c r="L285" s="47"/>
      <c r="M285" s="47"/>
      <c r="N285" s="47"/>
      <c r="O285" s="47"/>
      <c r="P285" s="47"/>
      <c r="Q285" s="47"/>
      <c r="R285" s="47"/>
      <c r="S285" s="47"/>
      <c r="T285" s="47"/>
      <c r="U285" s="47"/>
      <c r="V285" s="47"/>
      <c r="W285" s="47"/>
      <c r="X285" s="47"/>
      <c r="Y285" s="47"/>
      <c r="Z285" s="47"/>
      <c r="AA285" s="47"/>
      <c r="AB285" s="47"/>
      <c r="AC285" s="48"/>
      <c r="AD285" s="47"/>
    </row>
    <row r="286" spans="11:30" x14ac:dyDescent="0.25">
      <c r="K286" s="47"/>
      <c r="L286" s="47"/>
      <c r="M286" s="47"/>
      <c r="N286" s="47"/>
      <c r="O286" s="47"/>
      <c r="P286" s="47"/>
      <c r="Q286" s="47"/>
      <c r="R286" s="47"/>
      <c r="S286" s="47"/>
      <c r="T286" s="47"/>
      <c r="U286" s="47"/>
      <c r="V286" s="47"/>
      <c r="W286" s="47"/>
      <c r="X286" s="47"/>
      <c r="Y286" s="47"/>
      <c r="Z286" s="47"/>
      <c r="AA286" s="47"/>
      <c r="AB286" s="47"/>
      <c r="AC286" s="48"/>
      <c r="AD286" s="47"/>
    </row>
    <row r="287" spans="11:30" x14ac:dyDescent="0.25">
      <c r="K287" s="47"/>
      <c r="L287" s="47"/>
      <c r="M287" s="47"/>
      <c r="N287" s="47"/>
      <c r="O287" s="47"/>
      <c r="P287" s="47"/>
      <c r="Q287" s="47"/>
      <c r="R287" s="47"/>
      <c r="S287" s="47"/>
      <c r="T287" s="47"/>
      <c r="U287" s="47"/>
      <c r="V287" s="47"/>
      <c r="W287" s="47"/>
      <c r="X287" s="47"/>
      <c r="Y287" s="47"/>
      <c r="Z287" s="47"/>
      <c r="AA287" s="47"/>
      <c r="AB287" s="47"/>
      <c r="AC287" s="47"/>
      <c r="AD287" s="47"/>
    </row>
    <row r="288" spans="11:30" x14ac:dyDescent="0.25">
      <c r="K288" s="47"/>
      <c r="L288" s="47"/>
      <c r="M288" s="47"/>
      <c r="N288" s="47"/>
      <c r="O288" s="47"/>
      <c r="P288" s="47"/>
      <c r="Q288" s="47"/>
      <c r="R288" s="47"/>
      <c r="S288" s="47"/>
      <c r="T288" s="47"/>
      <c r="U288" s="47"/>
      <c r="V288" s="47"/>
      <c r="W288" s="47"/>
      <c r="X288" s="47"/>
      <c r="Y288" s="47"/>
      <c r="Z288" s="47"/>
      <c r="AA288" s="47"/>
      <c r="AB288" s="47"/>
      <c r="AC288" s="47"/>
      <c r="AD288" s="47"/>
    </row>
    <row r="289" spans="11:30" x14ac:dyDescent="0.25">
      <c r="K289" s="47"/>
      <c r="L289" s="47"/>
      <c r="M289" s="47"/>
      <c r="N289" s="47"/>
      <c r="O289" s="47"/>
      <c r="P289" s="47"/>
      <c r="Q289" s="47"/>
      <c r="R289" s="47"/>
      <c r="S289" s="47"/>
      <c r="T289" s="47"/>
      <c r="U289" s="47"/>
      <c r="V289" s="47"/>
      <c r="W289" s="47"/>
      <c r="X289" s="47"/>
      <c r="Y289" s="47"/>
      <c r="Z289" s="47"/>
      <c r="AA289" s="47"/>
      <c r="AB289" s="47"/>
      <c r="AC289" s="47"/>
      <c r="AD289" s="47"/>
    </row>
    <row r="290" spans="11:30" x14ac:dyDescent="0.25">
      <c r="K290" s="47"/>
      <c r="L290" s="47"/>
      <c r="M290" s="47"/>
      <c r="N290" s="47"/>
      <c r="O290" s="47"/>
      <c r="P290" s="47"/>
      <c r="Q290" s="47"/>
      <c r="R290" s="47"/>
      <c r="S290" s="47"/>
      <c r="T290" s="47"/>
      <c r="U290" s="47"/>
      <c r="V290" s="47"/>
      <c r="W290" s="47"/>
      <c r="X290" s="47"/>
      <c r="Y290" s="47"/>
      <c r="Z290" s="47"/>
      <c r="AA290" s="47"/>
      <c r="AB290" s="47"/>
      <c r="AC290" s="48"/>
      <c r="AD290" s="47"/>
    </row>
    <row r="291" spans="11:30" x14ac:dyDescent="0.25">
      <c r="K291" s="47"/>
      <c r="L291" s="47"/>
      <c r="M291" s="47"/>
      <c r="N291" s="47"/>
      <c r="O291" s="47"/>
      <c r="P291" s="47"/>
      <c r="Q291" s="47"/>
      <c r="R291" s="47"/>
      <c r="S291" s="47"/>
      <c r="T291" s="47"/>
      <c r="U291" s="47"/>
      <c r="V291" s="47"/>
      <c r="W291" s="47"/>
      <c r="X291" s="47"/>
      <c r="Y291" s="47"/>
      <c r="Z291" s="47"/>
      <c r="AA291" s="47"/>
      <c r="AB291" s="47"/>
      <c r="AC291" s="47"/>
      <c r="AD291" s="47"/>
    </row>
    <row r="292" spans="11:30" x14ac:dyDescent="0.25">
      <c r="K292" s="47"/>
      <c r="L292" s="47"/>
      <c r="M292" s="47"/>
      <c r="N292" s="47"/>
      <c r="O292" s="47"/>
      <c r="P292" s="47"/>
      <c r="Q292" s="47"/>
      <c r="R292" s="47"/>
      <c r="S292" s="47"/>
      <c r="T292" s="47"/>
      <c r="U292" s="47"/>
      <c r="V292" s="47"/>
      <c r="W292" s="47"/>
      <c r="X292" s="47"/>
      <c r="Y292" s="47"/>
      <c r="Z292" s="47"/>
      <c r="AA292" s="47"/>
      <c r="AB292" s="47"/>
      <c r="AC292" s="48"/>
      <c r="AD292" s="47"/>
    </row>
    <row r="293" spans="11:30" x14ac:dyDescent="0.25">
      <c r="K293" s="47"/>
      <c r="L293" s="47"/>
      <c r="M293" s="47"/>
      <c r="N293" s="47"/>
      <c r="O293" s="47"/>
      <c r="P293" s="47"/>
      <c r="Q293" s="47"/>
      <c r="R293" s="47"/>
      <c r="S293" s="47"/>
      <c r="T293" s="47"/>
      <c r="U293" s="47"/>
      <c r="V293" s="47"/>
      <c r="W293" s="47"/>
      <c r="X293" s="47"/>
      <c r="Y293" s="47"/>
      <c r="Z293" s="47"/>
      <c r="AA293" s="47"/>
      <c r="AB293" s="47"/>
      <c r="AC293" s="47"/>
      <c r="AD293" s="47"/>
    </row>
    <row r="294" spans="11:30" x14ac:dyDescent="0.25">
      <c r="K294" s="47"/>
      <c r="L294" s="47"/>
      <c r="M294" s="47"/>
      <c r="N294" s="47"/>
      <c r="O294" s="47"/>
      <c r="P294" s="47"/>
      <c r="Q294" s="47"/>
      <c r="R294" s="47"/>
      <c r="S294" s="47"/>
      <c r="T294" s="47"/>
      <c r="U294" s="47"/>
      <c r="V294" s="47"/>
      <c r="W294" s="47"/>
      <c r="X294" s="47"/>
      <c r="Y294" s="47"/>
      <c r="Z294" s="47"/>
      <c r="AA294" s="47"/>
      <c r="AB294" s="47"/>
      <c r="AC294" s="47"/>
      <c r="AD294" s="47"/>
    </row>
    <row r="295" spans="11:30" x14ac:dyDescent="0.25">
      <c r="K295" s="47"/>
      <c r="L295" s="47"/>
      <c r="M295" s="47"/>
      <c r="N295" s="47"/>
      <c r="O295" s="47"/>
      <c r="P295" s="47"/>
      <c r="Q295" s="47"/>
      <c r="R295" s="47"/>
      <c r="S295" s="47"/>
      <c r="T295" s="47"/>
      <c r="U295" s="47"/>
      <c r="V295" s="47"/>
      <c r="W295" s="47"/>
      <c r="X295" s="47"/>
      <c r="Y295" s="47"/>
      <c r="Z295" s="47"/>
      <c r="AA295" s="47"/>
      <c r="AB295" s="47"/>
      <c r="AC295" s="47"/>
      <c r="AD295" s="47"/>
    </row>
    <row r="296" spans="11:30" x14ac:dyDescent="0.25">
      <c r="K296" s="47"/>
      <c r="L296" s="47"/>
      <c r="M296" s="47"/>
      <c r="N296" s="47"/>
      <c r="O296" s="47"/>
      <c r="P296" s="47"/>
      <c r="Q296" s="47"/>
      <c r="R296" s="47"/>
      <c r="S296" s="47"/>
      <c r="T296" s="47"/>
      <c r="U296" s="47"/>
      <c r="V296" s="47"/>
      <c r="W296" s="47"/>
      <c r="X296" s="47"/>
      <c r="Y296" s="47"/>
      <c r="Z296" s="47"/>
      <c r="AA296" s="47"/>
      <c r="AB296" s="47"/>
      <c r="AC296" s="47"/>
      <c r="AD296" s="47"/>
    </row>
    <row r="297" spans="11:30" x14ac:dyDescent="0.25">
      <c r="K297" s="47"/>
      <c r="L297" s="47"/>
      <c r="M297" s="47"/>
      <c r="N297" s="47"/>
      <c r="O297" s="47"/>
      <c r="P297" s="47"/>
      <c r="Q297" s="47"/>
      <c r="R297" s="47"/>
      <c r="S297" s="47"/>
      <c r="T297" s="47"/>
      <c r="U297" s="47"/>
      <c r="V297" s="47"/>
      <c r="W297" s="47"/>
      <c r="X297" s="47"/>
      <c r="Y297" s="47"/>
      <c r="Z297" s="47"/>
      <c r="AA297" s="47"/>
      <c r="AB297" s="47"/>
      <c r="AC297" s="47"/>
      <c r="AD297" s="47"/>
    </row>
    <row r="298" spans="11:30" x14ac:dyDescent="0.25">
      <c r="K298" s="47"/>
      <c r="L298" s="47"/>
      <c r="M298" s="47"/>
      <c r="N298" s="47"/>
      <c r="O298" s="47"/>
      <c r="P298" s="47"/>
      <c r="Q298" s="47"/>
      <c r="R298" s="47"/>
      <c r="S298" s="47"/>
      <c r="T298" s="47"/>
      <c r="U298" s="47"/>
      <c r="V298" s="47"/>
      <c r="W298" s="47"/>
      <c r="X298" s="47"/>
      <c r="Y298" s="47"/>
      <c r="Z298" s="47"/>
      <c r="AA298" s="47"/>
      <c r="AB298" s="47"/>
      <c r="AC298" s="47"/>
      <c r="AD298" s="47"/>
    </row>
    <row r="299" spans="11:30" x14ac:dyDescent="0.25">
      <c r="K299" s="47"/>
      <c r="L299" s="47"/>
      <c r="M299" s="47"/>
      <c r="N299" s="47"/>
      <c r="O299" s="47"/>
      <c r="P299" s="47"/>
      <c r="Q299" s="47"/>
      <c r="R299" s="47"/>
      <c r="S299" s="47"/>
      <c r="T299" s="47"/>
      <c r="U299" s="47"/>
      <c r="V299" s="47"/>
      <c r="W299" s="47"/>
      <c r="X299" s="47"/>
      <c r="Y299" s="47"/>
      <c r="Z299" s="47"/>
      <c r="AA299" s="47"/>
      <c r="AB299" s="47"/>
      <c r="AC299" s="48"/>
      <c r="AD299" s="47"/>
    </row>
    <row r="300" spans="11:30" x14ac:dyDescent="0.25">
      <c r="K300" s="47"/>
      <c r="L300" s="47"/>
      <c r="M300" s="47"/>
      <c r="N300" s="47"/>
      <c r="O300" s="47"/>
      <c r="P300" s="47"/>
      <c r="Q300" s="47"/>
      <c r="R300" s="47"/>
      <c r="S300" s="47"/>
      <c r="T300" s="47"/>
      <c r="U300" s="47"/>
      <c r="V300" s="47"/>
      <c r="W300" s="47"/>
      <c r="X300" s="47"/>
      <c r="Y300" s="47"/>
      <c r="Z300" s="47"/>
      <c r="AA300" s="47"/>
      <c r="AB300" s="47"/>
      <c r="AC300" s="48"/>
      <c r="AD300" s="47"/>
    </row>
    <row r="301" spans="11:30" x14ac:dyDescent="0.25">
      <c r="K301" s="47"/>
      <c r="L301" s="47"/>
      <c r="M301" s="47"/>
      <c r="N301" s="47"/>
      <c r="O301" s="47"/>
      <c r="P301" s="47"/>
      <c r="Q301" s="47"/>
      <c r="R301" s="47"/>
      <c r="S301" s="47"/>
      <c r="T301" s="47"/>
      <c r="U301" s="47"/>
      <c r="V301" s="47"/>
      <c r="W301" s="47"/>
      <c r="X301" s="47"/>
      <c r="Y301" s="47"/>
      <c r="Z301" s="47"/>
      <c r="AA301" s="47"/>
      <c r="AB301" s="47"/>
      <c r="AC301" s="47"/>
      <c r="AD301" s="47"/>
    </row>
    <row r="302" spans="11:30" x14ac:dyDescent="0.25">
      <c r="K302" s="47"/>
      <c r="L302" s="47"/>
      <c r="M302" s="47"/>
      <c r="N302" s="47"/>
      <c r="O302" s="47"/>
      <c r="P302" s="47"/>
      <c r="Q302" s="47"/>
      <c r="R302" s="47"/>
      <c r="S302" s="47"/>
      <c r="T302" s="47"/>
      <c r="U302" s="47"/>
      <c r="V302" s="47"/>
      <c r="W302" s="47"/>
      <c r="X302" s="47"/>
      <c r="Y302" s="47"/>
      <c r="Z302" s="47"/>
      <c r="AA302" s="47"/>
      <c r="AB302" s="47"/>
      <c r="AC302" s="47"/>
      <c r="AD302" s="47"/>
    </row>
    <row r="303" spans="11:30" x14ac:dyDescent="0.25">
      <c r="K303" s="47"/>
      <c r="L303" s="47"/>
      <c r="M303" s="47"/>
      <c r="N303" s="47"/>
      <c r="O303" s="47"/>
      <c r="P303" s="47"/>
      <c r="Q303" s="47"/>
      <c r="R303" s="47"/>
      <c r="S303" s="47"/>
      <c r="T303" s="47"/>
      <c r="U303" s="47"/>
      <c r="V303" s="47"/>
      <c r="W303" s="47"/>
      <c r="X303" s="47"/>
      <c r="Y303" s="47"/>
      <c r="Z303" s="47"/>
      <c r="AA303" s="47"/>
      <c r="AB303" s="47"/>
      <c r="AC303" s="47"/>
      <c r="AD303" s="47"/>
    </row>
    <row r="304" spans="11:30" x14ac:dyDescent="0.25">
      <c r="K304" s="47"/>
      <c r="L304" s="47"/>
      <c r="M304" s="47"/>
      <c r="N304" s="47"/>
      <c r="O304" s="47"/>
      <c r="P304" s="47"/>
      <c r="Q304" s="47"/>
      <c r="R304" s="47"/>
      <c r="S304" s="47"/>
      <c r="T304" s="47"/>
      <c r="U304" s="47"/>
      <c r="V304" s="47"/>
      <c r="W304" s="47"/>
      <c r="X304" s="47"/>
      <c r="Y304" s="47"/>
      <c r="Z304" s="47"/>
      <c r="AA304" s="47"/>
      <c r="AB304" s="47"/>
      <c r="AC304" s="47"/>
      <c r="AD304" s="47"/>
    </row>
    <row r="305" spans="11:30" x14ac:dyDescent="0.25">
      <c r="K305" s="47"/>
      <c r="L305" s="47"/>
      <c r="M305" s="47"/>
      <c r="N305" s="47"/>
      <c r="O305" s="47"/>
      <c r="P305" s="47"/>
      <c r="Q305" s="47"/>
      <c r="R305" s="47"/>
      <c r="S305" s="47"/>
      <c r="T305" s="47"/>
      <c r="U305" s="47"/>
      <c r="V305" s="47"/>
      <c r="W305" s="47"/>
      <c r="X305" s="47"/>
      <c r="Y305" s="47"/>
      <c r="Z305" s="47"/>
      <c r="AA305" s="47"/>
      <c r="AB305" s="47"/>
      <c r="AC305" s="47"/>
      <c r="AD305" s="47"/>
    </row>
    <row r="306" spans="11:30" x14ac:dyDescent="0.25">
      <c r="K306" s="47"/>
      <c r="L306" s="47"/>
      <c r="M306" s="47"/>
      <c r="N306" s="47"/>
      <c r="O306" s="47"/>
      <c r="P306" s="47"/>
      <c r="Q306" s="47"/>
      <c r="R306" s="47"/>
      <c r="S306" s="47"/>
      <c r="T306" s="47"/>
      <c r="U306" s="47"/>
      <c r="V306" s="47"/>
      <c r="W306" s="47"/>
      <c r="X306" s="47"/>
      <c r="Y306" s="47"/>
      <c r="Z306" s="47"/>
      <c r="AA306" s="47"/>
      <c r="AB306" s="47"/>
      <c r="AC306" s="47"/>
      <c r="AD306" s="47"/>
    </row>
    <row r="307" spans="11:30" x14ac:dyDescent="0.25">
      <c r="K307" s="47"/>
      <c r="L307" s="47"/>
      <c r="M307" s="47"/>
      <c r="N307" s="47"/>
      <c r="O307" s="47"/>
      <c r="P307" s="47"/>
      <c r="Q307" s="47"/>
      <c r="R307" s="47"/>
      <c r="S307" s="47"/>
      <c r="T307" s="47"/>
      <c r="U307" s="47"/>
      <c r="V307" s="47"/>
      <c r="W307" s="47"/>
      <c r="X307" s="47"/>
      <c r="Y307" s="47"/>
      <c r="Z307" s="47"/>
      <c r="AA307" s="47"/>
      <c r="AB307" s="47"/>
      <c r="AC307" s="47"/>
      <c r="AD307" s="47"/>
    </row>
    <row r="308" spans="11:30" x14ac:dyDescent="0.25">
      <c r="K308" s="47"/>
      <c r="L308" s="47"/>
      <c r="M308" s="47"/>
      <c r="N308" s="47"/>
      <c r="O308" s="47"/>
      <c r="P308" s="47"/>
      <c r="Q308" s="47"/>
      <c r="R308" s="47"/>
      <c r="S308" s="47"/>
      <c r="T308" s="47"/>
      <c r="U308" s="47"/>
      <c r="V308" s="47"/>
      <c r="W308" s="47"/>
      <c r="X308" s="47"/>
      <c r="Y308" s="47"/>
      <c r="Z308" s="47"/>
      <c r="AA308" s="47"/>
      <c r="AB308" s="47"/>
      <c r="AC308" s="47"/>
      <c r="AD308" s="47"/>
    </row>
    <row r="309" spans="11:30" x14ac:dyDescent="0.25">
      <c r="K309" s="47"/>
      <c r="L309" s="47"/>
      <c r="M309" s="47"/>
      <c r="N309" s="47"/>
      <c r="O309" s="47"/>
      <c r="P309" s="47"/>
      <c r="Q309" s="47"/>
      <c r="R309" s="47"/>
      <c r="S309" s="47"/>
      <c r="T309" s="47"/>
      <c r="U309" s="47"/>
      <c r="V309" s="47"/>
      <c r="W309" s="47"/>
      <c r="X309" s="47"/>
      <c r="Y309" s="47"/>
      <c r="Z309" s="47"/>
      <c r="AA309" s="47"/>
      <c r="AB309" s="47"/>
      <c r="AC309" s="47"/>
      <c r="AD309" s="47"/>
    </row>
    <row r="310" spans="11:30" x14ac:dyDescent="0.25">
      <c r="K310" s="47"/>
      <c r="L310" s="47"/>
      <c r="M310" s="47"/>
      <c r="N310" s="47"/>
      <c r="O310" s="47"/>
      <c r="P310" s="47"/>
      <c r="Q310" s="47"/>
      <c r="R310" s="47"/>
      <c r="S310" s="47"/>
      <c r="T310" s="47"/>
      <c r="U310" s="47"/>
      <c r="V310" s="47"/>
      <c r="W310" s="47"/>
      <c r="X310" s="47"/>
      <c r="Y310" s="47"/>
      <c r="Z310" s="47"/>
      <c r="AA310" s="47"/>
      <c r="AB310" s="47"/>
      <c r="AC310" s="47"/>
      <c r="AD310" s="47"/>
    </row>
    <row r="311" spans="11:30" x14ac:dyDescent="0.25">
      <c r="K311" s="47"/>
      <c r="L311" s="47"/>
      <c r="M311" s="47"/>
      <c r="N311" s="47"/>
      <c r="O311" s="47"/>
      <c r="P311" s="47"/>
      <c r="Q311" s="47"/>
      <c r="R311" s="47"/>
      <c r="S311" s="47"/>
      <c r="T311" s="47"/>
      <c r="U311" s="47"/>
      <c r="V311" s="47"/>
      <c r="W311" s="47"/>
      <c r="X311" s="47"/>
      <c r="Y311" s="47"/>
      <c r="Z311" s="47"/>
      <c r="AA311" s="47"/>
      <c r="AB311" s="47"/>
      <c r="AC311" s="47"/>
      <c r="AD311" s="47"/>
    </row>
    <row r="312" spans="11:30" x14ac:dyDescent="0.25">
      <c r="K312" s="47"/>
      <c r="L312" s="47"/>
      <c r="M312" s="47"/>
      <c r="N312" s="47"/>
      <c r="O312" s="47"/>
      <c r="P312" s="47"/>
      <c r="Q312" s="47"/>
      <c r="R312" s="47"/>
      <c r="S312" s="47"/>
      <c r="T312" s="47"/>
      <c r="U312" s="47"/>
      <c r="V312" s="47"/>
      <c r="W312" s="47"/>
      <c r="X312" s="47"/>
      <c r="Y312" s="47"/>
      <c r="Z312" s="47"/>
      <c r="AA312" s="47"/>
      <c r="AB312" s="47"/>
      <c r="AC312" s="47"/>
      <c r="AD312" s="47"/>
    </row>
    <row r="313" spans="11:30" x14ac:dyDescent="0.25">
      <c r="K313" s="47"/>
      <c r="L313" s="47"/>
      <c r="M313" s="47"/>
      <c r="N313" s="47"/>
      <c r="O313" s="47"/>
      <c r="P313" s="47"/>
      <c r="Q313" s="47"/>
      <c r="R313" s="47"/>
      <c r="S313" s="47"/>
      <c r="T313" s="47"/>
      <c r="U313" s="47"/>
      <c r="V313" s="47"/>
      <c r="W313" s="47"/>
      <c r="X313" s="47"/>
      <c r="Y313" s="47"/>
      <c r="Z313" s="47"/>
      <c r="AA313" s="47"/>
      <c r="AB313" s="47"/>
      <c r="AC313" s="47"/>
      <c r="AD313" s="47"/>
    </row>
    <row r="314" spans="11:30" x14ac:dyDescent="0.25">
      <c r="K314" s="47"/>
      <c r="L314" s="47"/>
      <c r="M314" s="47"/>
      <c r="N314" s="47"/>
      <c r="O314" s="47"/>
      <c r="P314" s="47"/>
      <c r="Q314" s="47"/>
      <c r="R314" s="47"/>
      <c r="S314" s="47"/>
      <c r="T314" s="47"/>
      <c r="U314" s="47"/>
      <c r="V314" s="47"/>
      <c r="W314" s="47"/>
      <c r="X314" s="47"/>
      <c r="Y314" s="47"/>
      <c r="Z314" s="47"/>
      <c r="AA314" s="47"/>
      <c r="AB314" s="47"/>
      <c r="AC314" s="47"/>
      <c r="AD314" s="47"/>
    </row>
    <row r="315" spans="11:30" x14ac:dyDescent="0.25">
      <c r="K315" s="47"/>
      <c r="L315" s="47"/>
      <c r="M315" s="47"/>
      <c r="N315" s="47"/>
      <c r="O315" s="47"/>
      <c r="P315" s="47"/>
      <c r="Q315" s="47"/>
      <c r="R315" s="47"/>
      <c r="S315" s="47"/>
      <c r="T315" s="47"/>
      <c r="U315" s="47"/>
      <c r="V315" s="47"/>
      <c r="W315" s="47"/>
      <c r="X315" s="47"/>
      <c r="Y315" s="47"/>
      <c r="Z315" s="47"/>
      <c r="AA315" s="47"/>
      <c r="AB315" s="47"/>
      <c r="AC315" s="47"/>
      <c r="AD315" s="47"/>
    </row>
    <row r="316" spans="11:30" x14ac:dyDescent="0.25">
      <c r="K316" s="47"/>
      <c r="L316" s="47"/>
      <c r="M316" s="47"/>
      <c r="N316" s="47"/>
      <c r="O316" s="47"/>
      <c r="P316" s="47"/>
      <c r="Q316" s="47"/>
      <c r="R316" s="47"/>
      <c r="S316" s="47"/>
      <c r="T316" s="47"/>
      <c r="U316" s="47"/>
      <c r="V316" s="47"/>
      <c r="W316" s="47"/>
      <c r="X316" s="47"/>
      <c r="Y316" s="47"/>
      <c r="Z316" s="47"/>
      <c r="AA316" s="47"/>
      <c r="AB316" s="47"/>
      <c r="AC316" s="47"/>
      <c r="AD316" s="47"/>
    </row>
    <row r="317" spans="11:30" x14ac:dyDescent="0.25">
      <c r="K317" s="47"/>
      <c r="L317" s="47"/>
      <c r="M317" s="47"/>
      <c r="N317" s="47"/>
      <c r="O317" s="47"/>
      <c r="P317" s="47"/>
      <c r="Q317" s="47"/>
      <c r="R317" s="47"/>
      <c r="S317" s="47"/>
      <c r="T317" s="47"/>
      <c r="U317" s="47"/>
      <c r="V317" s="47"/>
      <c r="W317" s="47"/>
      <c r="X317" s="47"/>
      <c r="Y317" s="47"/>
      <c r="Z317" s="47"/>
      <c r="AA317" s="47"/>
      <c r="AB317" s="47"/>
      <c r="AC317" s="47"/>
      <c r="AD317" s="47"/>
    </row>
    <row r="318" spans="11:30" x14ac:dyDescent="0.25">
      <c r="K318" s="47"/>
      <c r="L318" s="47"/>
      <c r="M318" s="47"/>
      <c r="N318" s="47"/>
      <c r="O318" s="47"/>
      <c r="P318" s="47"/>
      <c r="Q318" s="47"/>
      <c r="R318" s="47"/>
      <c r="S318" s="47"/>
      <c r="T318" s="47"/>
      <c r="U318" s="47"/>
      <c r="V318" s="47"/>
      <c r="W318" s="47"/>
      <c r="X318" s="47"/>
      <c r="Y318" s="47"/>
      <c r="Z318" s="47"/>
      <c r="AA318" s="47"/>
      <c r="AB318" s="47"/>
      <c r="AC318" s="47"/>
      <c r="AD318" s="47"/>
    </row>
    <row r="319" spans="11:30" x14ac:dyDescent="0.25">
      <c r="K319" s="47"/>
      <c r="L319" s="47"/>
      <c r="M319" s="47"/>
      <c r="N319" s="47"/>
      <c r="O319" s="47"/>
      <c r="P319" s="47"/>
      <c r="Q319" s="47"/>
      <c r="R319" s="47"/>
      <c r="S319" s="47"/>
      <c r="T319" s="47"/>
      <c r="U319" s="47"/>
      <c r="V319" s="47"/>
      <c r="W319" s="47"/>
      <c r="X319" s="47"/>
      <c r="Y319" s="47"/>
      <c r="Z319" s="47"/>
      <c r="AA319" s="47"/>
      <c r="AB319" s="47"/>
      <c r="AC319" s="47"/>
      <c r="AD319" s="47"/>
    </row>
    <row r="320" spans="11:30" x14ac:dyDescent="0.25">
      <c r="K320" s="47"/>
      <c r="L320" s="47"/>
      <c r="M320" s="47"/>
      <c r="N320" s="47"/>
      <c r="O320" s="47"/>
      <c r="P320" s="47"/>
      <c r="Q320" s="47"/>
      <c r="R320" s="47"/>
      <c r="S320" s="47"/>
      <c r="T320" s="47"/>
      <c r="U320" s="47"/>
      <c r="V320" s="47"/>
      <c r="W320" s="47"/>
      <c r="X320" s="47"/>
      <c r="Y320" s="47"/>
      <c r="Z320" s="47"/>
      <c r="AA320" s="47"/>
      <c r="AB320" s="47"/>
      <c r="AC320" s="47"/>
      <c r="AD320" s="47"/>
    </row>
    <row r="321" spans="11:30" x14ac:dyDescent="0.25">
      <c r="K321" s="47"/>
      <c r="L321" s="47"/>
      <c r="M321" s="47"/>
      <c r="N321" s="47"/>
      <c r="O321" s="47"/>
      <c r="P321" s="47"/>
      <c r="Q321" s="47"/>
      <c r="R321" s="47"/>
      <c r="S321" s="47"/>
      <c r="T321" s="47"/>
      <c r="U321" s="47"/>
      <c r="V321" s="47"/>
      <c r="W321" s="47"/>
      <c r="X321" s="47"/>
      <c r="Y321" s="47"/>
      <c r="Z321" s="47"/>
      <c r="AA321" s="47"/>
      <c r="AB321" s="47"/>
      <c r="AC321" s="47"/>
      <c r="AD321" s="47"/>
    </row>
    <row r="322" spans="11:30" x14ac:dyDescent="0.25">
      <c r="K322" s="47"/>
      <c r="L322" s="47"/>
      <c r="M322" s="47"/>
      <c r="N322" s="47"/>
      <c r="O322" s="47"/>
      <c r="P322" s="47"/>
      <c r="Q322" s="47"/>
      <c r="R322" s="47"/>
      <c r="S322" s="47"/>
      <c r="T322" s="47"/>
      <c r="U322" s="47"/>
      <c r="V322" s="47"/>
      <c r="W322" s="47"/>
      <c r="X322" s="47"/>
      <c r="Y322" s="47"/>
      <c r="Z322" s="47"/>
      <c r="AA322" s="47"/>
      <c r="AB322" s="47"/>
      <c r="AC322" s="47"/>
      <c r="AD322" s="47"/>
    </row>
    <row r="323" spans="11:30" x14ac:dyDescent="0.25">
      <c r="K323" s="47"/>
      <c r="L323" s="47"/>
      <c r="M323" s="47"/>
      <c r="N323" s="47"/>
      <c r="O323" s="47"/>
      <c r="P323" s="47"/>
      <c r="Q323" s="47"/>
      <c r="R323" s="47"/>
      <c r="S323" s="47"/>
      <c r="T323" s="47"/>
      <c r="U323" s="47"/>
      <c r="V323" s="47"/>
      <c r="W323" s="47"/>
      <c r="X323" s="47"/>
      <c r="Y323" s="47"/>
      <c r="Z323" s="47"/>
      <c r="AA323" s="47"/>
      <c r="AB323" s="47"/>
      <c r="AC323" s="48"/>
      <c r="AD323" s="47"/>
    </row>
    <row r="324" spans="11:30" x14ac:dyDescent="0.25">
      <c r="K324" s="47"/>
      <c r="L324" s="47"/>
      <c r="M324" s="47"/>
      <c r="N324" s="47"/>
      <c r="O324" s="47"/>
      <c r="P324" s="47"/>
      <c r="Q324" s="47"/>
      <c r="R324" s="47"/>
      <c r="S324" s="47"/>
      <c r="T324" s="47"/>
      <c r="U324" s="47"/>
      <c r="V324" s="47"/>
      <c r="W324" s="47"/>
      <c r="X324" s="47"/>
      <c r="Y324" s="47"/>
      <c r="Z324" s="47"/>
      <c r="AA324" s="47"/>
      <c r="AB324" s="47"/>
      <c r="AC324" s="47"/>
      <c r="AD324" s="47"/>
    </row>
    <row r="325" spans="11:30" x14ac:dyDescent="0.25">
      <c r="K325" s="47"/>
      <c r="L325" s="47"/>
      <c r="M325" s="47"/>
      <c r="N325" s="47"/>
      <c r="O325" s="47"/>
      <c r="P325" s="47"/>
      <c r="Q325" s="47"/>
      <c r="R325" s="47"/>
      <c r="S325" s="47"/>
      <c r="T325" s="47"/>
      <c r="U325" s="47"/>
      <c r="V325" s="47"/>
      <c r="W325" s="47"/>
      <c r="X325" s="47"/>
      <c r="Y325" s="47"/>
      <c r="Z325" s="47"/>
      <c r="AA325" s="47"/>
      <c r="AB325" s="47"/>
      <c r="AC325" s="47"/>
      <c r="AD325" s="47"/>
    </row>
    <row r="326" spans="11:30" x14ac:dyDescent="0.25">
      <c r="K326" s="47"/>
      <c r="L326" s="47"/>
      <c r="M326" s="47"/>
      <c r="N326" s="47"/>
      <c r="O326" s="47"/>
      <c r="P326" s="47"/>
      <c r="Q326" s="47"/>
      <c r="R326" s="47"/>
      <c r="S326" s="47"/>
      <c r="T326" s="47"/>
      <c r="U326" s="47"/>
      <c r="V326" s="47"/>
      <c r="W326" s="47"/>
      <c r="X326" s="47"/>
      <c r="Y326" s="47"/>
      <c r="Z326" s="47"/>
      <c r="AA326" s="47"/>
      <c r="AB326" s="47"/>
      <c r="AC326" s="48"/>
      <c r="AD326" s="47"/>
    </row>
    <row r="327" spans="11:30" x14ac:dyDescent="0.25">
      <c r="K327" s="47"/>
      <c r="L327" s="47"/>
      <c r="M327" s="47"/>
      <c r="N327" s="47"/>
      <c r="O327" s="47"/>
      <c r="P327" s="47"/>
      <c r="Q327" s="47"/>
      <c r="R327" s="47"/>
      <c r="S327" s="47"/>
      <c r="T327" s="47"/>
      <c r="U327" s="47"/>
      <c r="V327" s="47"/>
      <c r="W327" s="47"/>
      <c r="X327" s="47"/>
      <c r="Y327" s="47"/>
      <c r="Z327" s="47"/>
      <c r="AA327" s="47"/>
      <c r="AB327" s="47"/>
      <c r="AC327" s="47"/>
      <c r="AD327" s="47"/>
    </row>
    <row r="328" spans="11:30" x14ac:dyDescent="0.25">
      <c r="K328" s="47"/>
      <c r="L328" s="47"/>
      <c r="M328" s="47"/>
      <c r="N328" s="47"/>
      <c r="O328" s="47"/>
      <c r="P328" s="47"/>
      <c r="Q328" s="47"/>
      <c r="R328" s="47"/>
      <c r="S328" s="47"/>
      <c r="T328" s="47"/>
      <c r="U328" s="47"/>
      <c r="V328" s="47"/>
      <c r="W328" s="47"/>
      <c r="X328" s="47"/>
      <c r="Y328" s="47"/>
      <c r="Z328" s="47"/>
      <c r="AA328" s="47"/>
      <c r="AB328" s="47"/>
      <c r="AC328" s="47"/>
      <c r="AD328" s="47"/>
    </row>
    <row r="329" spans="11:30" x14ac:dyDescent="0.25">
      <c r="K329" s="47"/>
      <c r="L329" s="47"/>
      <c r="M329" s="47"/>
      <c r="N329" s="47"/>
      <c r="O329" s="47"/>
      <c r="P329" s="47"/>
      <c r="Q329" s="47"/>
      <c r="R329" s="47"/>
      <c r="S329" s="47"/>
      <c r="T329" s="47"/>
      <c r="U329" s="47"/>
      <c r="V329" s="47"/>
      <c r="W329" s="47"/>
      <c r="X329" s="47"/>
      <c r="Y329" s="47"/>
      <c r="Z329" s="47"/>
      <c r="AA329" s="47"/>
      <c r="AB329" s="47"/>
      <c r="AC329" s="47"/>
      <c r="AD329" s="47"/>
    </row>
    <row r="330" spans="11:30" x14ac:dyDescent="0.25">
      <c r="K330" s="47"/>
      <c r="L330" s="47"/>
      <c r="M330" s="47"/>
      <c r="N330" s="47"/>
      <c r="O330" s="47"/>
      <c r="P330" s="47"/>
      <c r="Q330" s="47"/>
      <c r="R330" s="47"/>
      <c r="S330" s="47"/>
      <c r="T330" s="47"/>
      <c r="U330" s="47"/>
      <c r="V330" s="47"/>
      <c r="W330" s="47"/>
      <c r="X330" s="47"/>
      <c r="Y330" s="47"/>
      <c r="Z330" s="47"/>
      <c r="AA330" s="47"/>
      <c r="AB330" s="47"/>
      <c r="AC330" s="47"/>
      <c r="AD330" s="47"/>
    </row>
    <row r="331" spans="11:30" x14ac:dyDescent="0.25">
      <c r="K331" s="47"/>
      <c r="L331" s="47"/>
      <c r="M331" s="47"/>
      <c r="N331" s="47"/>
      <c r="O331" s="47"/>
      <c r="P331" s="47"/>
      <c r="Q331" s="47"/>
      <c r="R331" s="47"/>
      <c r="S331" s="47"/>
      <c r="T331" s="47"/>
      <c r="U331" s="47"/>
      <c r="V331" s="47"/>
      <c r="W331" s="47"/>
      <c r="X331" s="47"/>
      <c r="Y331" s="47"/>
      <c r="Z331" s="47"/>
      <c r="AA331" s="47"/>
      <c r="AB331" s="47"/>
      <c r="AC331" s="47"/>
      <c r="AD331" s="47"/>
    </row>
    <row r="332" spans="11:30" x14ac:dyDescent="0.25">
      <c r="K332" s="47"/>
      <c r="L332" s="47"/>
      <c r="M332" s="47"/>
      <c r="N332" s="47"/>
      <c r="O332" s="47"/>
      <c r="P332" s="47"/>
      <c r="Q332" s="47"/>
      <c r="R332" s="47"/>
      <c r="S332" s="47"/>
      <c r="T332" s="47"/>
      <c r="U332" s="47"/>
      <c r="V332" s="47"/>
      <c r="W332" s="47"/>
      <c r="X332" s="47"/>
      <c r="Y332" s="47"/>
      <c r="Z332" s="47"/>
      <c r="AA332" s="47"/>
      <c r="AB332" s="47"/>
      <c r="AC332" s="47"/>
      <c r="AD332" s="47"/>
    </row>
    <row r="333" spans="11:30" x14ac:dyDescent="0.25">
      <c r="K333" s="47"/>
      <c r="L333" s="47"/>
      <c r="M333" s="47"/>
      <c r="N333" s="47"/>
      <c r="O333" s="47"/>
      <c r="P333" s="47"/>
      <c r="Q333" s="47"/>
      <c r="R333" s="47"/>
      <c r="S333" s="47"/>
      <c r="T333" s="47"/>
      <c r="U333" s="47"/>
      <c r="V333" s="47"/>
      <c r="W333" s="47"/>
      <c r="X333" s="47"/>
      <c r="Y333" s="47"/>
      <c r="Z333" s="47"/>
      <c r="AA333" s="47"/>
      <c r="AB333" s="47"/>
      <c r="AC333" s="47"/>
      <c r="AD333" s="47"/>
    </row>
    <row r="334" spans="11:30" x14ac:dyDescent="0.25">
      <c r="K334" s="47"/>
      <c r="L334" s="47"/>
      <c r="M334" s="47"/>
      <c r="N334" s="47"/>
      <c r="O334" s="47"/>
      <c r="P334" s="47"/>
      <c r="Q334" s="47"/>
      <c r="R334" s="47"/>
      <c r="S334" s="47"/>
      <c r="T334" s="47"/>
      <c r="U334" s="47"/>
      <c r="V334" s="47"/>
      <c r="W334" s="47"/>
      <c r="X334" s="47"/>
      <c r="Y334" s="47"/>
      <c r="Z334" s="47"/>
      <c r="AA334" s="47"/>
      <c r="AB334" s="47"/>
      <c r="AC334" s="47"/>
      <c r="AD334" s="47"/>
    </row>
    <row r="335" spans="11:30" x14ac:dyDescent="0.25">
      <c r="K335" s="47"/>
      <c r="L335" s="47"/>
      <c r="M335" s="47"/>
      <c r="N335" s="47"/>
      <c r="O335" s="47"/>
      <c r="P335" s="47"/>
      <c r="Q335" s="47"/>
      <c r="R335" s="47"/>
      <c r="S335" s="47"/>
      <c r="T335" s="47"/>
      <c r="U335" s="47"/>
      <c r="V335" s="47"/>
      <c r="W335" s="47"/>
      <c r="X335" s="47"/>
      <c r="Y335" s="47"/>
      <c r="Z335" s="47"/>
      <c r="AA335" s="47"/>
      <c r="AB335" s="47"/>
      <c r="AC335" s="47"/>
      <c r="AD335" s="47"/>
    </row>
    <row r="336" spans="11:30" x14ac:dyDescent="0.25">
      <c r="K336" s="47"/>
      <c r="L336" s="47"/>
      <c r="M336" s="47"/>
      <c r="N336" s="47"/>
      <c r="O336" s="47"/>
      <c r="P336" s="47"/>
      <c r="Q336" s="47"/>
      <c r="R336" s="47"/>
      <c r="S336" s="47"/>
      <c r="T336" s="47"/>
      <c r="U336" s="47"/>
      <c r="V336" s="47"/>
      <c r="W336" s="47"/>
      <c r="X336" s="47"/>
      <c r="Y336" s="47"/>
      <c r="Z336" s="47"/>
      <c r="AA336" s="47"/>
      <c r="AB336" s="47"/>
      <c r="AC336" s="47"/>
      <c r="AD336" s="47"/>
    </row>
    <row r="337" spans="11:30" x14ac:dyDescent="0.25">
      <c r="K337" s="47"/>
      <c r="L337" s="47"/>
      <c r="M337" s="47"/>
      <c r="N337" s="47"/>
      <c r="O337" s="47"/>
      <c r="P337" s="47"/>
      <c r="Q337" s="47"/>
      <c r="R337" s="47"/>
      <c r="S337" s="47"/>
      <c r="T337" s="47"/>
      <c r="U337" s="47"/>
      <c r="V337" s="47"/>
      <c r="W337" s="47"/>
      <c r="X337" s="47"/>
      <c r="Y337" s="47"/>
      <c r="Z337" s="47"/>
      <c r="AA337" s="47"/>
      <c r="AB337" s="47"/>
      <c r="AC337" s="48"/>
      <c r="AD337" s="47"/>
    </row>
    <row r="338" spans="11:30" x14ac:dyDescent="0.25">
      <c r="K338" s="47"/>
      <c r="L338" s="47"/>
      <c r="M338" s="47"/>
      <c r="N338" s="47"/>
      <c r="O338" s="47"/>
      <c r="P338" s="47"/>
      <c r="Q338" s="47"/>
      <c r="R338" s="47"/>
      <c r="S338" s="47"/>
      <c r="T338" s="47"/>
      <c r="U338" s="47"/>
      <c r="V338" s="47"/>
      <c r="W338" s="47"/>
      <c r="X338" s="47"/>
      <c r="Y338" s="47"/>
      <c r="Z338" s="47"/>
      <c r="AA338" s="47"/>
      <c r="AB338" s="47"/>
      <c r="AC338" s="47"/>
      <c r="AD338" s="47"/>
    </row>
    <row r="339" spans="11:30" x14ac:dyDescent="0.25">
      <c r="K339" s="47"/>
      <c r="L339" s="47"/>
      <c r="M339" s="47"/>
      <c r="N339" s="47"/>
      <c r="O339" s="47"/>
      <c r="P339" s="47"/>
      <c r="Q339" s="47"/>
      <c r="R339" s="47"/>
      <c r="S339" s="47"/>
      <c r="T339" s="47"/>
      <c r="U339" s="47"/>
      <c r="V339" s="47"/>
      <c r="W339" s="47"/>
      <c r="X339" s="47"/>
      <c r="Y339" s="47"/>
      <c r="Z339" s="47"/>
      <c r="AA339" s="47"/>
      <c r="AB339" s="47"/>
      <c r="AC339" s="47"/>
      <c r="AD339" s="47"/>
    </row>
    <row r="340" spans="11:30" x14ac:dyDescent="0.25">
      <c r="K340" s="47"/>
      <c r="L340" s="47"/>
      <c r="M340" s="47"/>
      <c r="N340" s="47"/>
      <c r="O340" s="47"/>
      <c r="P340" s="47"/>
      <c r="Q340" s="47"/>
      <c r="R340" s="47"/>
      <c r="S340" s="47"/>
      <c r="T340" s="47"/>
      <c r="U340" s="47"/>
      <c r="V340" s="47"/>
      <c r="W340" s="47"/>
      <c r="X340" s="47"/>
      <c r="Y340" s="47"/>
      <c r="Z340" s="47"/>
      <c r="AA340" s="47"/>
      <c r="AB340" s="47"/>
      <c r="AC340" s="47"/>
      <c r="AD340" s="47"/>
    </row>
    <row r="341" spans="11:30" x14ac:dyDescent="0.25">
      <c r="K341" s="47"/>
      <c r="L341" s="47"/>
      <c r="M341" s="47"/>
      <c r="N341" s="47"/>
      <c r="O341" s="47"/>
      <c r="P341" s="47"/>
      <c r="Q341" s="47"/>
      <c r="R341" s="47"/>
      <c r="S341" s="47"/>
      <c r="T341" s="47"/>
      <c r="U341" s="47"/>
      <c r="V341" s="47"/>
      <c r="W341" s="47"/>
      <c r="X341" s="47"/>
      <c r="Y341" s="47"/>
      <c r="Z341" s="47"/>
      <c r="AA341" s="47"/>
      <c r="AB341" s="47"/>
      <c r="AC341" s="47"/>
      <c r="AD341" s="47"/>
    </row>
    <row r="342" spans="11:30" x14ac:dyDescent="0.25">
      <c r="K342" s="47"/>
      <c r="L342" s="47"/>
      <c r="M342" s="47"/>
      <c r="N342" s="47"/>
      <c r="O342" s="47"/>
      <c r="P342" s="47"/>
      <c r="Q342" s="47"/>
      <c r="R342" s="47"/>
      <c r="S342" s="47"/>
      <c r="T342" s="47"/>
      <c r="U342" s="47"/>
      <c r="V342" s="47"/>
      <c r="W342" s="47"/>
      <c r="X342" s="47"/>
      <c r="Y342" s="47"/>
      <c r="Z342" s="47"/>
      <c r="AA342" s="47"/>
      <c r="AB342" s="47"/>
      <c r="AC342" s="47"/>
      <c r="AD342" s="47"/>
    </row>
    <row r="343" spans="11:30" x14ac:dyDescent="0.25">
      <c r="K343" s="47"/>
      <c r="L343" s="47"/>
      <c r="M343" s="47"/>
      <c r="N343" s="47"/>
      <c r="O343" s="47"/>
      <c r="P343" s="47"/>
      <c r="Q343" s="47"/>
      <c r="R343" s="47"/>
      <c r="S343" s="47"/>
      <c r="T343" s="47"/>
      <c r="U343" s="47"/>
      <c r="V343" s="47"/>
      <c r="W343" s="47"/>
      <c r="X343" s="47"/>
      <c r="Y343" s="47"/>
      <c r="Z343" s="47"/>
      <c r="AA343" s="47"/>
      <c r="AB343" s="47"/>
      <c r="AC343" s="48"/>
      <c r="AD343" s="47"/>
    </row>
    <row r="344" spans="11:30" x14ac:dyDescent="0.25">
      <c r="K344" s="47"/>
      <c r="L344" s="47"/>
      <c r="M344" s="47"/>
      <c r="N344" s="47"/>
      <c r="O344" s="47"/>
      <c r="P344" s="47"/>
      <c r="Q344" s="47"/>
      <c r="R344" s="47"/>
      <c r="S344" s="47"/>
      <c r="T344" s="47"/>
      <c r="U344" s="47"/>
      <c r="V344" s="47"/>
      <c r="W344" s="47"/>
      <c r="X344" s="47"/>
      <c r="Y344" s="47"/>
      <c r="Z344" s="47"/>
      <c r="AA344" s="47"/>
      <c r="AB344" s="47"/>
      <c r="AC344" s="48"/>
      <c r="AD344" s="47"/>
    </row>
    <row r="345" spans="11:30" x14ac:dyDescent="0.25">
      <c r="K345" s="47"/>
      <c r="L345" s="47"/>
      <c r="M345" s="47"/>
      <c r="N345" s="47"/>
      <c r="O345" s="47"/>
      <c r="P345" s="47"/>
      <c r="Q345" s="47"/>
      <c r="R345" s="47"/>
      <c r="S345" s="47"/>
      <c r="T345" s="47"/>
      <c r="U345" s="47"/>
      <c r="V345" s="47"/>
      <c r="W345" s="47"/>
      <c r="X345" s="47"/>
      <c r="Y345" s="47"/>
      <c r="Z345" s="47"/>
      <c r="AA345" s="47"/>
      <c r="AB345" s="47"/>
      <c r="AC345" s="47"/>
      <c r="AD345" s="47"/>
    </row>
    <row r="346" spans="11:30" x14ac:dyDescent="0.25">
      <c r="K346" s="47"/>
      <c r="L346" s="47"/>
      <c r="M346" s="47"/>
      <c r="N346" s="47"/>
      <c r="O346" s="47"/>
      <c r="P346" s="47"/>
      <c r="Q346" s="47"/>
      <c r="R346" s="47"/>
      <c r="S346" s="47"/>
      <c r="T346" s="47"/>
      <c r="U346" s="47"/>
      <c r="V346" s="47"/>
      <c r="W346" s="47"/>
      <c r="X346" s="47"/>
      <c r="Y346" s="47"/>
      <c r="Z346" s="47"/>
      <c r="AA346" s="47"/>
      <c r="AB346" s="47"/>
      <c r="AC346" s="47"/>
      <c r="AD346" s="47"/>
    </row>
    <row r="347" spans="11:30" x14ac:dyDescent="0.25">
      <c r="K347" s="47"/>
      <c r="L347" s="47"/>
      <c r="M347" s="47"/>
      <c r="N347" s="47"/>
      <c r="O347" s="47"/>
      <c r="P347" s="47"/>
      <c r="Q347" s="47"/>
      <c r="R347" s="47"/>
      <c r="S347" s="47"/>
      <c r="T347" s="47"/>
      <c r="U347" s="47"/>
      <c r="V347" s="47"/>
      <c r="W347" s="47"/>
      <c r="X347" s="47"/>
      <c r="Y347" s="47"/>
      <c r="Z347" s="47"/>
      <c r="AA347" s="47"/>
      <c r="AB347" s="47"/>
      <c r="AC347" s="48"/>
      <c r="AD347" s="47"/>
    </row>
    <row r="348" spans="11:30" x14ac:dyDescent="0.25">
      <c r="K348" s="47"/>
      <c r="L348" s="47"/>
      <c r="M348" s="47"/>
      <c r="N348" s="47"/>
      <c r="O348" s="47"/>
      <c r="P348" s="47"/>
      <c r="Q348" s="47"/>
      <c r="R348" s="47"/>
      <c r="S348" s="47"/>
      <c r="T348" s="47"/>
      <c r="U348" s="47"/>
      <c r="V348" s="47"/>
      <c r="W348" s="47"/>
      <c r="X348" s="47"/>
      <c r="Y348" s="47"/>
      <c r="Z348" s="47"/>
      <c r="AA348" s="47"/>
      <c r="AB348" s="47"/>
      <c r="AC348" s="47"/>
      <c r="AD348" s="47"/>
    </row>
    <row r="349" spans="11:30" x14ac:dyDescent="0.25">
      <c r="K349" s="47"/>
      <c r="L349" s="47"/>
      <c r="M349" s="47"/>
      <c r="N349" s="47"/>
      <c r="O349" s="47"/>
      <c r="P349" s="47"/>
      <c r="Q349" s="47"/>
      <c r="R349" s="47"/>
      <c r="S349" s="47"/>
      <c r="T349" s="47"/>
      <c r="U349" s="47"/>
      <c r="V349" s="47"/>
      <c r="W349" s="47"/>
      <c r="X349" s="47"/>
      <c r="Y349" s="47"/>
      <c r="Z349" s="47"/>
      <c r="AA349" s="47"/>
      <c r="AB349" s="47"/>
      <c r="AC349" s="47"/>
      <c r="AD349" s="47"/>
    </row>
    <row r="350" spans="11:30" x14ac:dyDescent="0.25">
      <c r="K350" s="47"/>
      <c r="L350" s="47"/>
      <c r="M350" s="47"/>
      <c r="N350" s="47"/>
      <c r="O350" s="47"/>
      <c r="P350" s="47"/>
      <c r="Q350" s="47"/>
      <c r="R350" s="47"/>
      <c r="S350" s="47"/>
      <c r="T350" s="47"/>
      <c r="U350" s="47"/>
      <c r="V350" s="47"/>
      <c r="W350" s="47"/>
      <c r="X350" s="47"/>
      <c r="Y350" s="47"/>
      <c r="Z350" s="47"/>
      <c r="AA350" s="47"/>
      <c r="AB350" s="47"/>
      <c r="AC350" s="48"/>
      <c r="AD350" s="47"/>
    </row>
    <row r="351" spans="11:30" x14ac:dyDescent="0.25">
      <c r="K351" s="47"/>
      <c r="L351" s="47"/>
      <c r="M351" s="47"/>
      <c r="N351" s="47"/>
      <c r="O351" s="47"/>
      <c r="P351" s="47"/>
      <c r="Q351" s="47"/>
      <c r="R351" s="47"/>
      <c r="S351" s="47"/>
      <c r="T351" s="47"/>
      <c r="U351" s="47"/>
      <c r="V351" s="47"/>
      <c r="W351" s="47"/>
      <c r="X351" s="47"/>
      <c r="Y351" s="47"/>
      <c r="Z351" s="47"/>
      <c r="AA351" s="47"/>
      <c r="AB351" s="47"/>
      <c r="AC351" s="47"/>
      <c r="AD351" s="47"/>
    </row>
    <row r="352" spans="11:30" x14ac:dyDescent="0.25">
      <c r="K352" s="47"/>
      <c r="L352" s="47"/>
      <c r="M352" s="47"/>
      <c r="N352" s="47"/>
      <c r="O352" s="47"/>
      <c r="P352" s="47"/>
      <c r="Q352" s="47"/>
      <c r="R352" s="47"/>
      <c r="S352" s="47"/>
      <c r="T352" s="47"/>
      <c r="U352" s="47"/>
      <c r="V352" s="47"/>
      <c r="W352" s="47"/>
      <c r="X352" s="47"/>
      <c r="Y352" s="47"/>
      <c r="Z352" s="47"/>
      <c r="AA352" s="47"/>
      <c r="AB352" s="47"/>
      <c r="AC352" s="47"/>
      <c r="AD352" s="47"/>
    </row>
    <row r="353" spans="11:30" x14ac:dyDescent="0.25">
      <c r="K353" s="47"/>
      <c r="L353" s="47"/>
      <c r="M353" s="47"/>
      <c r="N353" s="47"/>
      <c r="O353" s="47"/>
      <c r="P353" s="47"/>
      <c r="Q353" s="47"/>
      <c r="R353" s="47"/>
      <c r="S353" s="47"/>
      <c r="T353" s="47"/>
      <c r="U353" s="47"/>
      <c r="V353" s="47"/>
      <c r="W353" s="47"/>
      <c r="X353" s="47"/>
      <c r="Y353" s="47"/>
      <c r="Z353" s="47"/>
      <c r="AA353" s="47"/>
      <c r="AB353" s="47"/>
      <c r="AC353" s="47"/>
      <c r="AD353" s="47"/>
    </row>
    <row r="354" spans="11:30" x14ac:dyDescent="0.25">
      <c r="K354" s="47"/>
      <c r="L354" s="47"/>
      <c r="M354" s="47"/>
      <c r="N354" s="47"/>
      <c r="O354" s="47"/>
      <c r="P354" s="47"/>
      <c r="Q354" s="47"/>
      <c r="R354" s="47"/>
      <c r="S354" s="47"/>
      <c r="T354" s="47"/>
      <c r="U354" s="47"/>
      <c r="V354" s="47"/>
      <c r="W354" s="47"/>
      <c r="X354" s="47"/>
      <c r="Y354" s="47"/>
      <c r="Z354" s="47"/>
      <c r="AA354" s="47"/>
      <c r="AB354" s="47"/>
      <c r="AC354" s="48"/>
      <c r="AD354" s="47"/>
    </row>
    <row r="355" spans="11:30" x14ac:dyDescent="0.25">
      <c r="K355" s="47"/>
      <c r="L355" s="47"/>
      <c r="M355" s="47"/>
      <c r="N355" s="47"/>
      <c r="O355" s="47"/>
      <c r="P355" s="47"/>
      <c r="Q355" s="47"/>
      <c r="R355" s="47"/>
      <c r="S355" s="47"/>
      <c r="T355" s="47"/>
      <c r="U355" s="47"/>
      <c r="V355" s="47"/>
      <c r="W355" s="47"/>
      <c r="X355" s="47"/>
      <c r="Y355" s="47"/>
      <c r="Z355" s="47"/>
      <c r="AA355" s="47"/>
      <c r="AB355" s="47"/>
      <c r="AC355" s="47"/>
      <c r="AD355" s="47"/>
    </row>
    <row r="356" spans="11:30" x14ac:dyDescent="0.25">
      <c r="K356" s="47"/>
      <c r="L356" s="47"/>
      <c r="M356" s="47"/>
      <c r="N356" s="47"/>
      <c r="O356" s="47"/>
      <c r="P356" s="47"/>
      <c r="Q356" s="47"/>
      <c r="R356" s="47"/>
      <c r="S356" s="47"/>
      <c r="T356" s="47"/>
      <c r="U356" s="47"/>
      <c r="V356" s="47"/>
      <c r="W356" s="47"/>
      <c r="X356" s="47"/>
      <c r="Y356" s="47"/>
      <c r="Z356" s="47"/>
      <c r="AA356" s="47"/>
      <c r="AB356" s="47"/>
      <c r="AC356" s="47"/>
      <c r="AD356" s="47"/>
    </row>
    <row r="357" spans="11:30" x14ac:dyDescent="0.25">
      <c r="K357" s="47"/>
      <c r="L357" s="47"/>
      <c r="M357" s="47"/>
      <c r="N357" s="47"/>
      <c r="O357" s="47"/>
      <c r="P357" s="47"/>
      <c r="Q357" s="47"/>
      <c r="R357" s="47"/>
      <c r="S357" s="47"/>
      <c r="T357" s="47"/>
      <c r="U357" s="47"/>
      <c r="V357" s="47"/>
      <c r="W357" s="47"/>
      <c r="X357" s="47"/>
      <c r="Y357" s="47"/>
      <c r="Z357" s="47"/>
      <c r="AA357" s="47"/>
      <c r="AB357" s="47"/>
      <c r="AC357" s="47"/>
      <c r="AD357" s="47"/>
    </row>
    <row r="358" spans="11:30" x14ac:dyDescent="0.25">
      <c r="K358" s="47"/>
      <c r="L358" s="47"/>
      <c r="M358" s="47"/>
      <c r="N358" s="47"/>
      <c r="O358" s="47"/>
      <c r="P358" s="47"/>
      <c r="Q358" s="47"/>
      <c r="R358" s="47"/>
      <c r="S358" s="47"/>
      <c r="T358" s="47"/>
      <c r="U358" s="47"/>
      <c r="V358" s="47"/>
      <c r="W358" s="47"/>
      <c r="X358" s="47"/>
      <c r="Y358" s="47"/>
      <c r="Z358" s="47"/>
      <c r="AA358" s="47"/>
      <c r="AB358" s="47"/>
      <c r="AC358" s="47"/>
      <c r="AD358" s="47"/>
    </row>
    <row r="359" spans="11:30" x14ac:dyDescent="0.25">
      <c r="K359" s="47"/>
      <c r="L359" s="47"/>
      <c r="M359" s="47"/>
      <c r="N359" s="47"/>
      <c r="O359" s="47"/>
      <c r="P359" s="47"/>
      <c r="Q359" s="47"/>
      <c r="R359" s="47"/>
      <c r="S359" s="47"/>
      <c r="T359" s="47"/>
      <c r="U359" s="47"/>
      <c r="V359" s="47"/>
      <c r="W359" s="47"/>
      <c r="X359" s="47"/>
      <c r="Y359" s="47"/>
      <c r="Z359" s="47"/>
      <c r="AA359" s="47"/>
      <c r="AB359" s="47"/>
      <c r="AC359" s="48"/>
      <c r="AD359" s="47"/>
    </row>
    <row r="360" spans="11:30" x14ac:dyDescent="0.25">
      <c r="K360" s="47"/>
      <c r="L360" s="47"/>
      <c r="M360" s="47"/>
      <c r="N360" s="47"/>
      <c r="O360" s="47"/>
      <c r="P360" s="47"/>
      <c r="Q360" s="47"/>
      <c r="R360" s="47"/>
      <c r="S360" s="47"/>
      <c r="T360" s="47"/>
      <c r="U360" s="47"/>
      <c r="V360" s="47"/>
      <c r="W360" s="47"/>
      <c r="X360" s="47"/>
      <c r="Y360" s="47"/>
      <c r="Z360" s="47"/>
      <c r="AA360" s="47"/>
      <c r="AB360" s="47"/>
      <c r="AC360" s="48"/>
      <c r="AD360" s="47"/>
    </row>
    <row r="361" spans="11:30" x14ac:dyDescent="0.25">
      <c r="K361" s="47"/>
      <c r="L361" s="47"/>
      <c r="M361" s="47"/>
      <c r="N361" s="47"/>
      <c r="O361" s="47"/>
      <c r="P361" s="47"/>
      <c r="Q361" s="47"/>
      <c r="R361" s="47"/>
      <c r="S361" s="47"/>
      <c r="T361" s="47"/>
      <c r="U361" s="47"/>
      <c r="V361" s="47"/>
      <c r="W361" s="47"/>
      <c r="X361" s="47"/>
      <c r="Y361" s="47"/>
      <c r="Z361" s="47"/>
      <c r="AA361" s="47"/>
      <c r="AB361" s="47"/>
      <c r="AC361" s="47"/>
      <c r="AD361" s="47"/>
    </row>
    <row r="362" spans="11:30" x14ac:dyDescent="0.25">
      <c r="K362" s="47"/>
      <c r="L362" s="47"/>
      <c r="M362" s="47"/>
      <c r="N362" s="47"/>
      <c r="O362" s="47"/>
      <c r="P362" s="47"/>
      <c r="Q362" s="47"/>
      <c r="R362" s="47"/>
      <c r="S362" s="47"/>
      <c r="T362" s="47"/>
      <c r="U362" s="47"/>
      <c r="V362" s="47"/>
      <c r="W362" s="47"/>
      <c r="X362" s="47"/>
      <c r="Y362" s="47"/>
      <c r="Z362" s="47"/>
      <c r="AA362" s="47"/>
      <c r="AB362" s="47"/>
      <c r="AC362" s="47"/>
      <c r="AD362" s="47"/>
    </row>
    <row r="363" spans="11:30" x14ac:dyDescent="0.25">
      <c r="K363" s="47"/>
      <c r="L363" s="47"/>
      <c r="M363" s="47"/>
      <c r="N363" s="47"/>
      <c r="O363" s="47"/>
      <c r="P363" s="47"/>
      <c r="Q363" s="47"/>
      <c r="R363" s="47"/>
      <c r="S363" s="47"/>
      <c r="T363" s="47"/>
      <c r="U363" s="47"/>
      <c r="V363" s="47"/>
      <c r="W363" s="47"/>
      <c r="X363" s="47"/>
      <c r="Y363" s="47"/>
      <c r="Z363" s="47"/>
      <c r="AA363" s="47"/>
      <c r="AB363" s="47"/>
      <c r="AC363" s="47"/>
      <c r="AD363" s="47"/>
    </row>
    <row r="364" spans="11:30" x14ac:dyDescent="0.25">
      <c r="K364" s="47"/>
      <c r="L364" s="47"/>
      <c r="M364" s="47"/>
      <c r="N364" s="47"/>
      <c r="O364" s="47"/>
      <c r="P364" s="47"/>
      <c r="Q364" s="47"/>
      <c r="R364" s="47"/>
      <c r="S364" s="47"/>
      <c r="T364" s="47"/>
      <c r="U364" s="47"/>
      <c r="V364" s="47"/>
      <c r="W364" s="47"/>
      <c r="X364" s="47"/>
      <c r="Y364" s="47"/>
      <c r="Z364" s="47"/>
      <c r="AA364" s="47"/>
      <c r="AB364" s="47"/>
      <c r="AC364" s="47"/>
      <c r="AD364" s="47"/>
    </row>
    <row r="365" spans="11:30" x14ac:dyDescent="0.25">
      <c r="K365" s="47"/>
      <c r="L365" s="47"/>
      <c r="M365" s="47"/>
      <c r="N365" s="47"/>
      <c r="O365" s="47"/>
      <c r="P365" s="47"/>
      <c r="Q365" s="47"/>
      <c r="R365" s="47"/>
      <c r="S365" s="47"/>
      <c r="T365" s="47"/>
      <c r="U365" s="47"/>
      <c r="V365" s="47"/>
      <c r="W365" s="47"/>
      <c r="X365" s="47"/>
      <c r="Y365" s="47"/>
      <c r="Z365" s="47"/>
      <c r="AA365" s="47"/>
      <c r="AB365" s="47"/>
      <c r="AC365" s="47"/>
      <c r="AD365" s="47"/>
    </row>
    <row r="366" spans="11:30" x14ac:dyDescent="0.25">
      <c r="K366" s="47"/>
      <c r="L366" s="47"/>
      <c r="M366" s="47"/>
      <c r="N366" s="47"/>
      <c r="O366" s="47"/>
      <c r="P366" s="47"/>
      <c r="Q366" s="47"/>
      <c r="R366" s="47"/>
      <c r="S366" s="47"/>
      <c r="T366" s="47"/>
      <c r="U366" s="47"/>
      <c r="V366" s="47"/>
      <c r="W366" s="47"/>
      <c r="X366" s="47"/>
      <c r="Y366" s="47"/>
      <c r="Z366" s="47"/>
      <c r="AA366" s="47"/>
      <c r="AB366" s="47"/>
      <c r="AC366" s="47"/>
      <c r="AD366" s="47"/>
    </row>
    <row r="367" spans="11:30" x14ac:dyDescent="0.25">
      <c r="K367" s="47"/>
      <c r="L367" s="47"/>
      <c r="M367" s="47"/>
      <c r="N367" s="47"/>
      <c r="O367" s="47"/>
      <c r="P367" s="47"/>
      <c r="Q367" s="47"/>
      <c r="R367" s="47"/>
      <c r="S367" s="47"/>
      <c r="T367" s="47"/>
      <c r="U367" s="47"/>
      <c r="V367" s="47"/>
      <c r="W367" s="47"/>
      <c r="X367" s="47"/>
      <c r="Y367" s="47"/>
      <c r="Z367" s="47"/>
      <c r="AA367" s="47"/>
      <c r="AB367" s="47"/>
      <c r="AC367" s="47"/>
      <c r="AD367" s="47"/>
    </row>
    <row r="368" spans="11:30" x14ac:dyDescent="0.25">
      <c r="K368" s="47"/>
      <c r="L368" s="47"/>
      <c r="M368" s="47"/>
      <c r="N368" s="47"/>
      <c r="O368" s="47"/>
      <c r="P368" s="47"/>
      <c r="Q368" s="47"/>
      <c r="R368" s="47"/>
      <c r="S368" s="47"/>
      <c r="T368" s="47"/>
      <c r="U368" s="47"/>
      <c r="V368" s="47"/>
      <c r="W368" s="47"/>
      <c r="X368" s="47"/>
      <c r="Y368" s="47"/>
      <c r="Z368" s="47"/>
      <c r="AA368" s="47"/>
      <c r="AB368" s="47"/>
      <c r="AC368" s="47"/>
      <c r="AD368" s="47"/>
    </row>
    <row r="369" spans="11:30" x14ac:dyDescent="0.25">
      <c r="K369" s="47"/>
      <c r="L369" s="47"/>
      <c r="M369" s="47"/>
      <c r="N369" s="47"/>
      <c r="O369" s="47"/>
      <c r="P369" s="47"/>
      <c r="Q369" s="47"/>
      <c r="R369" s="47"/>
      <c r="S369" s="47"/>
      <c r="T369" s="47"/>
      <c r="U369" s="47"/>
      <c r="V369" s="47"/>
      <c r="W369" s="47"/>
      <c r="X369" s="47"/>
      <c r="Y369" s="47"/>
      <c r="Z369" s="47"/>
      <c r="AA369" s="47"/>
      <c r="AB369" s="47"/>
      <c r="AC369" s="47"/>
      <c r="AD369" s="47"/>
    </row>
    <row r="370" spans="11:30" x14ac:dyDescent="0.25">
      <c r="K370" s="47"/>
      <c r="L370" s="47"/>
      <c r="M370" s="47"/>
      <c r="N370" s="47"/>
      <c r="O370" s="47"/>
      <c r="P370" s="47"/>
      <c r="Q370" s="47"/>
      <c r="R370" s="47"/>
      <c r="S370" s="47"/>
      <c r="T370" s="47"/>
      <c r="U370" s="47"/>
      <c r="V370" s="47"/>
      <c r="W370" s="47"/>
      <c r="X370" s="47"/>
      <c r="Y370" s="47"/>
      <c r="Z370" s="47"/>
      <c r="AA370" s="47"/>
      <c r="AB370" s="47"/>
      <c r="AC370" s="48"/>
      <c r="AD370" s="47"/>
    </row>
    <row r="371" spans="11:30" x14ac:dyDescent="0.25">
      <c r="K371" s="47"/>
      <c r="L371" s="47"/>
      <c r="M371" s="47"/>
      <c r="N371" s="47"/>
      <c r="O371" s="47"/>
      <c r="P371" s="47"/>
      <c r="Q371" s="47"/>
      <c r="R371" s="47"/>
      <c r="S371" s="47"/>
      <c r="T371" s="47"/>
      <c r="U371" s="47"/>
      <c r="V371" s="47"/>
      <c r="W371" s="47"/>
      <c r="X371" s="47"/>
      <c r="Y371" s="47"/>
      <c r="Z371" s="47"/>
      <c r="AA371" s="47"/>
      <c r="AB371" s="47"/>
      <c r="AC371" s="48"/>
      <c r="AD371" s="47"/>
    </row>
    <row r="372" spans="11:30" x14ac:dyDescent="0.25">
      <c r="K372" s="47"/>
      <c r="L372" s="47"/>
      <c r="M372" s="47"/>
      <c r="N372" s="47"/>
      <c r="O372" s="47"/>
      <c r="P372" s="47"/>
      <c r="Q372" s="47"/>
      <c r="R372" s="47"/>
      <c r="S372" s="47"/>
      <c r="T372" s="47"/>
      <c r="U372" s="47"/>
      <c r="V372" s="47"/>
      <c r="W372" s="47"/>
      <c r="X372" s="47"/>
      <c r="Y372" s="47"/>
      <c r="Z372" s="47"/>
      <c r="AA372" s="47"/>
      <c r="AB372" s="47"/>
      <c r="AC372" s="48"/>
      <c r="AD372" s="47"/>
    </row>
    <row r="373" spans="11:30" x14ac:dyDescent="0.25">
      <c r="K373" s="47"/>
      <c r="L373" s="47"/>
      <c r="M373" s="47"/>
      <c r="N373" s="47"/>
      <c r="O373" s="47"/>
      <c r="P373" s="47"/>
      <c r="Q373" s="47"/>
      <c r="R373" s="47"/>
      <c r="S373" s="47"/>
      <c r="T373" s="47"/>
      <c r="U373" s="47"/>
      <c r="V373" s="47"/>
      <c r="W373" s="47"/>
      <c r="X373" s="47"/>
      <c r="Y373" s="47"/>
      <c r="Z373" s="47"/>
      <c r="AA373" s="47"/>
      <c r="AB373" s="47"/>
      <c r="AC373" s="47"/>
      <c r="AD373" s="47"/>
    </row>
    <row r="374" spans="11:30" x14ac:dyDescent="0.25">
      <c r="K374" s="47"/>
      <c r="L374" s="47"/>
      <c r="M374" s="47"/>
      <c r="N374" s="47"/>
      <c r="O374" s="47"/>
      <c r="P374" s="47"/>
      <c r="Q374" s="47"/>
      <c r="R374" s="47"/>
      <c r="S374" s="47"/>
      <c r="T374" s="47"/>
      <c r="U374" s="47"/>
      <c r="V374" s="47"/>
      <c r="W374" s="47"/>
      <c r="X374" s="47"/>
      <c r="Y374" s="47"/>
      <c r="Z374" s="47"/>
      <c r="AA374" s="47"/>
      <c r="AB374" s="47"/>
      <c r="AC374" s="47"/>
      <c r="AD374" s="47"/>
    </row>
    <row r="375" spans="11:30" x14ac:dyDescent="0.25">
      <c r="K375" s="47"/>
      <c r="L375" s="47"/>
      <c r="M375" s="47"/>
      <c r="N375" s="47"/>
      <c r="O375" s="47"/>
      <c r="P375" s="47"/>
      <c r="Q375" s="47"/>
      <c r="R375" s="47"/>
      <c r="S375" s="47"/>
      <c r="T375" s="47"/>
      <c r="U375" s="47"/>
      <c r="V375" s="47"/>
      <c r="W375" s="47"/>
      <c r="X375" s="47"/>
      <c r="Y375" s="47"/>
      <c r="Z375" s="47"/>
      <c r="AA375" s="47"/>
      <c r="AB375" s="47"/>
      <c r="AC375" s="47"/>
      <c r="AD375" s="47"/>
    </row>
    <row r="376" spans="11:30" x14ac:dyDescent="0.25">
      <c r="K376" s="47"/>
      <c r="L376" s="47"/>
      <c r="M376" s="47"/>
      <c r="N376" s="47"/>
      <c r="O376" s="47"/>
      <c r="P376" s="47"/>
      <c r="Q376" s="47"/>
      <c r="R376" s="47"/>
      <c r="S376" s="47"/>
      <c r="T376" s="47"/>
      <c r="U376" s="47"/>
      <c r="V376" s="47"/>
      <c r="W376" s="47"/>
      <c r="X376" s="47"/>
      <c r="Y376" s="47"/>
      <c r="Z376" s="47"/>
      <c r="AA376" s="47"/>
      <c r="AB376" s="47"/>
      <c r="AC376" s="47"/>
      <c r="AD376" s="47"/>
    </row>
    <row r="377" spans="11:30" x14ac:dyDescent="0.25">
      <c r="K377" s="47"/>
      <c r="L377" s="47"/>
      <c r="M377" s="47"/>
      <c r="N377" s="47"/>
      <c r="O377" s="47"/>
      <c r="P377" s="47"/>
      <c r="Q377" s="47"/>
      <c r="R377" s="47"/>
      <c r="S377" s="47"/>
      <c r="T377" s="47"/>
      <c r="U377" s="47"/>
      <c r="V377" s="47"/>
      <c r="W377" s="47"/>
      <c r="X377" s="47"/>
      <c r="Y377" s="47"/>
      <c r="Z377" s="47"/>
      <c r="AA377" s="47"/>
      <c r="AB377" s="47"/>
      <c r="AC377" s="48"/>
      <c r="AD377" s="47"/>
    </row>
    <row r="378" spans="11:30" x14ac:dyDescent="0.25">
      <c r="K378" s="47"/>
      <c r="L378" s="47"/>
      <c r="M378" s="47"/>
      <c r="N378" s="47"/>
      <c r="O378" s="47"/>
      <c r="P378" s="47"/>
      <c r="Q378" s="47"/>
      <c r="R378" s="47"/>
      <c r="S378" s="47"/>
      <c r="T378" s="47"/>
      <c r="U378" s="47"/>
      <c r="V378" s="47"/>
      <c r="W378" s="47"/>
      <c r="X378" s="47"/>
      <c r="Y378" s="47"/>
      <c r="Z378" s="47"/>
      <c r="AA378" s="47"/>
      <c r="AB378" s="47"/>
      <c r="AC378" s="47"/>
      <c r="AD378" s="47"/>
    </row>
    <row r="379" spans="11:30" x14ac:dyDescent="0.25">
      <c r="K379" s="47"/>
      <c r="L379" s="47"/>
      <c r="M379" s="47"/>
      <c r="N379" s="47"/>
      <c r="O379" s="47"/>
      <c r="P379" s="47"/>
      <c r="Q379" s="47"/>
      <c r="R379" s="47"/>
      <c r="S379" s="47"/>
      <c r="T379" s="47"/>
      <c r="U379" s="47"/>
      <c r="V379" s="47"/>
      <c r="W379" s="47"/>
      <c r="X379" s="47"/>
      <c r="Y379" s="47"/>
      <c r="Z379" s="47"/>
      <c r="AA379" s="47"/>
      <c r="AB379" s="47"/>
      <c r="AC379" s="48"/>
      <c r="AD379" s="47"/>
    </row>
    <row r="380" spans="11:30" x14ac:dyDescent="0.25">
      <c r="K380" s="47"/>
      <c r="L380" s="47"/>
      <c r="M380" s="47"/>
      <c r="N380" s="47"/>
      <c r="O380" s="47"/>
      <c r="P380" s="47"/>
      <c r="Q380" s="47"/>
      <c r="R380" s="47"/>
      <c r="S380" s="47"/>
      <c r="T380" s="47"/>
      <c r="U380" s="47"/>
      <c r="V380" s="47"/>
      <c r="W380" s="47"/>
      <c r="X380" s="47"/>
      <c r="Y380" s="47"/>
      <c r="Z380" s="47"/>
      <c r="AA380" s="47"/>
      <c r="AB380" s="47"/>
      <c r="AC380" s="47"/>
      <c r="AD380" s="47"/>
    </row>
    <row r="381" spans="11:30" x14ac:dyDescent="0.25">
      <c r="K381" s="47"/>
      <c r="L381" s="47"/>
      <c r="M381" s="47"/>
      <c r="N381" s="47"/>
      <c r="O381" s="47"/>
      <c r="P381" s="47"/>
      <c r="Q381" s="47"/>
      <c r="R381" s="47"/>
      <c r="S381" s="47"/>
      <c r="T381" s="47"/>
      <c r="U381" s="47"/>
      <c r="V381" s="47"/>
      <c r="W381" s="47"/>
      <c r="X381" s="47"/>
      <c r="Y381" s="47"/>
      <c r="Z381" s="47"/>
      <c r="AA381" s="47"/>
      <c r="AB381" s="47"/>
      <c r="AC381" s="47"/>
      <c r="AD381" s="47"/>
    </row>
    <row r="382" spans="11:30" x14ac:dyDescent="0.25">
      <c r="K382" s="47"/>
      <c r="L382" s="47"/>
      <c r="M382" s="47"/>
      <c r="N382" s="47"/>
      <c r="O382" s="47"/>
      <c r="P382" s="47"/>
      <c r="Q382" s="47"/>
      <c r="R382" s="47"/>
      <c r="S382" s="47"/>
      <c r="T382" s="47"/>
      <c r="U382" s="47"/>
      <c r="V382" s="47"/>
      <c r="W382" s="47"/>
      <c r="X382" s="47"/>
      <c r="Y382" s="47"/>
      <c r="Z382" s="47"/>
      <c r="AA382" s="47"/>
      <c r="AB382" s="47"/>
      <c r="AC382" s="47"/>
      <c r="AD382" s="47"/>
    </row>
    <row r="383" spans="11:30" x14ac:dyDescent="0.25">
      <c r="K383" s="47"/>
      <c r="L383" s="47"/>
      <c r="M383" s="47"/>
      <c r="N383" s="47"/>
      <c r="O383" s="47"/>
      <c r="P383" s="47"/>
      <c r="Q383" s="47"/>
      <c r="R383" s="47"/>
      <c r="S383" s="47"/>
      <c r="T383" s="47"/>
      <c r="U383" s="47"/>
      <c r="V383" s="47"/>
      <c r="W383" s="47"/>
      <c r="X383" s="47"/>
      <c r="Y383" s="47"/>
      <c r="Z383" s="47"/>
      <c r="AA383" s="47"/>
      <c r="AB383" s="47"/>
      <c r="AC383" s="48"/>
      <c r="AD383" s="47"/>
    </row>
    <row r="384" spans="11:30" x14ac:dyDescent="0.25">
      <c r="K384" s="47"/>
      <c r="L384" s="47"/>
      <c r="M384" s="47"/>
      <c r="N384" s="47"/>
      <c r="O384" s="47"/>
      <c r="P384" s="47"/>
      <c r="Q384" s="47"/>
      <c r="R384" s="47"/>
      <c r="S384" s="47"/>
      <c r="T384" s="47"/>
      <c r="U384" s="47"/>
      <c r="V384" s="47"/>
      <c r="W384" s="47"/>
      <c r="X384" s="47"/>
      <c r="Y384" s="47"/>
      <c r="Z384" s="47"/>
      <c r="AA384" s="47"/>
      <c r="AB384" s="47"/>
      <c r="AC384" s="48"/>
      <c r="AD384" s="47"/>
    </row>
    <row r="385" spans="11:30" x14ac:dyDescent="0.25">
      <c r="K385" s="47"/>
      <c r="L385" s="47"/>
      <c r="M385" s="47"/>
      <c r="N385" s="47"/>
      <c r="O385" s="47"/>
      <c r="P385" s="47"/>
      <c r="Q385" s="47"/>
      <c r="R385" s="47"/>
      <c r="S385" s="47"/>
      <c r="T385" s="47"/>
      <c r="U385" s="47"/>
      <c r="V385" s="47"/>
      <c r="W385" s="47"/>
      <c r="X385" s="47"/>
      <c r="Y385" s="47"/>
      <c r="Z385" s="47"/>
      <c r="AA385" s="47"/>
      <c r="AB385" s="47"/>
      <c r="AC385" s="47"/>
      <c r="AD385" s="47"/>
    </row>
    <row r="386" spans="11:30" x14ac:dyDescent="0.25">
      <c r="K386" s="47"/>
      <c r="L386" s="47"/>
      <c r="M386" s="47"/>
      <c r="N386" s="47"/>
      <c r="O386" s="47"/>
      <c r="P386" s="47"/>
      <c r="Q386" s="47"/>
      <c r="R386" s="47"/>
      <c r="S386" s="47"/>
      <c r="T386" s="47"/>
      <c r="U386" s="47"/>
      <c r="V386" s="47"/>
      <c r="W386" s="47"/>
      <c r="X386" s="47"/>
      <c r="Y386" s="47"/>
      <c r="Z386" s="47"/>
      <c r="AA386" s="47"/>
      <c r="AB386" s="47"/>
      <c r="AC386" s="47"/>
      <c r="AD386" s="47"/>
    </row>
    <row r="387" spans="11:30" x14ac:dyDescent="0.25">
      <c r="K387" s="47"/>
      <c r="L387" s="47"/>
      <c r="M387" s="47"/>
      <c r="N387" s="47"/>
      <c r="O387" s="47"/>
      <c r="P387" s="47"/>
      <c r="Q387" s="47"/>
      <c r="R387" s="47"/>
      <c r="S387" s="47"/>
      <c r="T387" s="47"/>
      <c r="U387" s="47"/>
      <c r="V387" s="47"/>
      <c r="W387" s="47"/>
      <c r="X387" s="47"/>
      <c r="Y387" s="47"/>
      <c r="Z387" s="47"/>
      <c r="AA387" s="47"/>
      <c r="AB387" s="47"/>
      <c r="AC387" s="47"/>
      <c r="AD387" s="47"/>
    </row>
    <row r="388" spans="11:30" x14ac:dyDescent="0.25">
      <c r="K388" s="47"/>
      <c r="L388" s="47"/>
      <c r="M388" s="47"/>
      <c r="N388" s="47"/>
      <c r="O388" s="47"/>
      <c r="P388" s="47"/>
      <c r="Q388" s="47"/>
      <c r="R388" s="47"/>
      <c r="S388" s="47"/>
      <c r="T388" s="47"/>
      <c r="U388" s="47"/>
      <c r="V388" s="47"/>
      <c r="W388" s="47"/>
      <c r="X388" s="47"/>
      <c r="Y388" s="47"/>
      <c r="Z388" s="47"/>
      <c r="AA388" s="47"/>
      <c r="AB388" s="47"/>
      <c r="AC388" s="47"/>
      <c r="AD388" s="47"/>
    </row>
    <row r="389" spans="11:30" x14ac:dyDescent="0.25">
      <c r="K389" s="47"/>
      <c r="L389" s="47"/>
      <c r="M389" s="47"/>
      <c r="N389" s="47"/>
      <c r="O389" s="47"/>
      <c r="P389" s="47"/>
      <c r="Q389" s="47"/>
      <c r="R389" s="47"/>
      <c r="S389" s="47"/>
      <c r="T389" s="47"/>
      <c r="U389" s="47"/>
      <c r="V389" s="47"/>
      <c r="W389" s="47"/>
      <c r="X389" s="47"/>
      <c r="Y389" s="47"/>
      <c r="Z389" s="47"/>
      <c r="AA389" s="47"/>
      <c r="AB389" s="47"/>
      <c r="AC389" s="48"/>
      <c r="AD389" s="47"/>
    </row>
    <row r="390" spans="11:30" x14ac:dyDescent="0.25">
      <c r="K390" s="47"/>
      <c r="L390" s="47"/>
      <c r="M390" s="47"/>
      <c r="N390" s="47"/>
      <c r="O390" s="47"/>
      <c r="P390" s="47"/>
      <c r="Q390" s="47"/>
      <c r="R390" s="47"/>
      <c r="S390" s="47"/>
      <c r="T390" s="47"/>
      <c r="U390" s="47"/>
      <c r="V390" s="47"/>
      <c r="W390" s="47"/>
      <c r="X390" s="47"/>
      <c r="Y390" s="47"/>
      <c r="Z390" s="47"/>
      <c r="AA390" s="47"/>
      <c r="AB390" s="47"/>
      <c r="AC390" s="48"/>
      <c r="AD390" s="47"/>
    </row>
    <row r="391" spans="11:30" x14ac:dyDescent="0.25">
      <c r="K391" s="47"/>
      <c r="L391" s="47"/>
      <c r="M391" s="47"/>
      <c r="N391" s="47"/>
      <c r="O391" s="47"/>
      <c r="P391" s="47"/>
      <c r="Q391" s="47"/>
      <c r="R391" s="47"/>
      <c r="S391" s="47"/>
      <c r="T391" s="47"/>
      <c r="U391" s="47"/>
      <c r="V391" s="47"/>
      <c r="W391" s="47"/>
      <c r="X391" s="47"/>
      <c r="Y391" s="47"/>
      <c r="Z391" s="47"/>
      <c r="AA391" s="47"/>
      <c r="AB391" s="47"/>
      <c r="AC391" s="47"/>
      <c r="AD391" s="47"/>
    </row>
    <row r="392" spans="11:30" x14ac:dyDescent="0.25">
      <c r="K392" s="47"/>
      <c r="L392" s="47"/>
      <c r="M392" s="47"/>
      <c r="N392" s="47"/>
      <c r="O392" s="47"/>
      <c r="P392" s="47"/>
      <c r="Q392" s="47"/>
      <c r="R392" s="47"/>
      <c r="S392" s="47"/>
      <c r="T392" s="47"/>
      <c r="U392" s="47"/>
      <c r="V392" s="47"/>
      <c r="W392" s="47"/>
      <c r="X392" s="47"/>
      <c r="Y392" s="47"/>
      <c r="Z392" s="47"/>
      <c r="AA392" s="47"/>
      <c r="AB392" s="47"/>
      <c r="AC392" s="47"/>
      <c r="AD392" s="47"/>
    </row>
    <row r="393" spans="11:30" x14ac:dyDescent="0.25">
      <c r="K393" s="47"/>
      <c r="L393" s="47"/>
      <c r="M393" s="47"/>
      <c r="N393" s="47"/>
      <c r="O393" s="47"/>
      <c r="P393" s="47"/>
      <c r="Q393" s="47"/>
      <c r="R393" s="47"/>
      <c r="S393" s="47"/>
      <c r="T393" s="47"/>
      <c r="U393" s="47"/>
      <c r="V393" s="47"/>
      <c r="W393" s="47"/>
      <c r="X393" s="47"/>
      <c r="Y393" s="47"/>
      <c r="Z393" s="47"/>
      <c r="AA393" s="47"/>
      <c r="AB393" s="47"/>
      <c r="AC393" s="47"/>
      <c r="AD393" s="47"/>
    </row>
    <row r="394" spans="11:30" x14ac:dyDescent="0.25">
      <c r="K394" s="47"/>
      <c r="L394" s="47"/>
      <c r="M394" s="47"/>
      <c r="N394" s="47"/>
      <c r="O394" s="47"/>
      <c r="P394" s="47"/>
      <c r="Q394" s="47"/>
      <c r="R394" s="47"/>
      <c r="S394" s="47"/>
      <c r="T394" s="47"/>
      <c r="U394" s="47"/>
      <c r="V394" s="47"/>
      <c r="W394" s="47"/>
      <c r="X394" s="47"/>
      <c r="Y394" s="47"/>
      <c r="Z394" s="47"/>
      <c r="AA394" s="47"/>
      <c r="AB394" s="47"/>
      <c r="AC394" s="48"/>
      <c r="AD394" s="47"/>
    </row>
    <row r="395" spans="11:30" x14ac:dyDescent="0.25">
      <c r="K395" s="47"/>
      <c r="L395" s="47"/>
      <c r="M395" s="47"/>
      <c r="N395" s="47"/>
      <c r="O395" s="47"/>
      <c r="P395" s="47"/>
      <c r="Q395" s="47"/>
      <c r="R395" s="47"/>
      <c r="S395" s="47"/>
      <c r="T395" s="47"/>
      <c r="U395" s="47"/>
      <c r="V395" s="47"/>
      <c r="W395" s="47"/>
      <c r="X395" s="47"/>
      <c r="Y395" s="47"/>
      <c r="Z395" s="47"/>
      <c r="AA395" s="47"/>
      <c r="AB395" s="47"/>
      <c r="AC395" s="48"/>
      <c r="AD395" s="47"/>
    </row>
    <row r="396" spans="11:30" x14ac:dyDescent="0.25">
      <c r="K396" s="47"/>
      <c r="L396" s="47"/>
      <c r="M396" s="47"/>
      <c r="N396" s="47"/>
      <c r="O396" s="47"/>
      <c r="P396" s="47"/>
      <c r="Q396" s="47"/>
      <c r="R396" s="47"/>
      <c r="S396" s="47"/>
      <c r="T396" s="47"/>
      <c r="U396" s="47"/>
      <c r="V396" s="47"/>
      <c r="W396" s="47"/>
      <c r="X396" s="47"/>
      <c r="Y396" s="47"/>
      <c r="Z396" s="47"/>
      <c r="AA396" s="47"/>
      <c r="AB396" s="47"/>
      <c r="AC396" s="48"/>
      <c r="AD396" s="47"/>
    </row>
    <row r="397" spans="11:30" x14ac:dyDescent="0.25">
      <c r="K397" s="47"/>
      <c r="L397" s="47"/>
      <c r="M397" s="47"/>
      <c r="N397" s="47"/>
      <c r="O397" s="47"/>
      <c r="P397" s="47"/>
      <c r="Q397" s="47"/>
      <c r="R397" s="47"/>
      <c r="S397" s="47"/>
      <c r="T397" s="47"/>
      <c r="U397" s="47"/>
      <c r="V397" s="47"/>
      <c r="W397" s="47"/>
      <c r="X397" s="47"/>
      <c r="Y397" s="47"/>
      <c r="Z397" s="47"/>
      <c r="AA397" s="47"/>
      <c r="AB397" s="47"/>
      <c r="AC397" s="48"/>
      <c r="AD397" s="47"/>
    </row>
    <row r="398" spans="11:30" x14ac:dyDescent="0.25">
      <c r="K398" s="47"/>
      <c r="L398" s="47"/>
      <c r="M398" s="47"/>
      <c r="N398" s="47"/>
      <c r="O398" s="47"/>
      <c r="P398" s="47"/>
      <c r="Q398" s="47"/>
      <c r="R398" s="47"/>
      <c r="S398" s="47"/>
      <c r="T398" s="47"/>
      <c r="U398" s="47"/>
      <c r="V398" s="47"/>
      <c r="W398" s="47"/>
      <c r="X398" s="47"/>
      <c r="Y398" s="47"/>
      <c r="Z398" s="47"/>
      <c r="AA398" s="47"/>
      <c r="AB398" s="47"/>
      <c r="AC398" s="48"/>
      <c r="AD398" s="47"/>
    </row>
    <row r="399" spans="11:30" x14ac:dyDescent="0.25">
      <c r="K399" s="47"/>
      <c r="L399" s="47"/>
      <c r="M399" s="47"/>
      <c r="N399" s="47"/>
      <c r="O399" s="47"/>
      <c r="P399" s="47"/>
      <c r="Q399" s="47"/>
      <c r="R399" s="47"/>
      <c r="S399" s="47"/>
      <c r="T399" s="47"/>
      <c r="U399" s="47"/>
      <c r="V399" s="47"/>
      <c r="W399" s="47"/>
      <c r="X399" s="47"/>
      <c r="Y399" s="47"/>
      <c r="Z399" s="47"/>
      <c r="AA399" s="47"/>
      <c r="AB399" s="47"/>
      <c r="AC399" s="47"/>
      <c r="AD399" s="47"/>
    </row>
    <row r="400" spans="11:30" x14ac:dyDescent="0.25">
      <c r="K400" s="47"/>
      <c r="L400" s="47"/>
      <c r="M400" s="47"/>
      <c r="N400" s="47"/>
      <c r="O400" s="47"/>
      <c r="P400" s="47"/>
      <c r="Q400" s="47"/>
      <c r="R400" s="47"/>
      <c r="S400" s="47"/>
      <c r="T400" s="47"/>
      <c r="U400" s="47"/>
      <c r="V400" s="47"/>
      <c r="W400" s="47"/>
      <c r="X400" s="47"/>
      <c r="Y400" s="47"/>
      <c r="Z400" s="47"/>
      <c r="AA400" s="47"/>
      <c r="AB400" s="47"/>
      <c r="AC400" s="48"/>
      <c r="AD400" s="47"/>
    </row>
    <row r="401" spans="11:30" x14ac:dyDescent="0.25">
      <c r="K401" s="47"/>
      <c r="L401" s="47"/>
      <c r="M401" s="47"/>
      <c r="N401" s="47"/>
      <c r="O401" s="47"/>
      <c r="P401" s="47"/>
      <c r="Q401" s="47"/>
      <c r="R401" s="47"/>
      <c r="S401" s="47"/>
      <c r="T401" s="47"/>
      <c r="U401" s="47"/>
      <c r="V401" s="47"/>
      <c r="W401" s="47"/>
      <c r="X401" s="47"/>
      <c r="Y401" s="47"/>
      <c r="Z401" s="47"/>
      <c r="AA401" s="47"/>
      <c r="AB401" s="47"/>
      <c r="AC401" s="47"/>
      <c r="AD401" s="47"/>
    </row>
    <row r="402" spans="11:30" x14ac:dyDescent="0.25">
      <c r="K402" s="47"/>
      <c r="L402" s="47"/>
      <c r="M402" s="47"/>
      <c r="N402" s="47"/>
      <c r="O402" s="47"/>
      <c r="P402" s="47"/>
      <c r="Q402" s="47"/>
      <c r="R402" s="47"/>
      <c r="S402" s="47"/>
      <c r="T402" s="47"/>
      <c r="U402" s="47"/>
      <c r="V402" s="47"/>
      <c r="W402" s="47"/>
      <c r="X402" s="47"/>
      <c r="Y402" s="47"/>
      <c r="Z402" s="47"/>
      <c r="AA402" s="47"/>
      <c r="AB402" s="47"/>
      <c r="AC402" s="47"/>
      <c r="AD402" s="47"/>
    </row>
    <row r="403" spans="11:30" x14ac:dyDescent="0.25">
      <c r="K403" s="47"/>
      <c r="L403" s="47"/>
      <c r="M403" s="47"/>
      <c r="N403" s="47"/>
      <c r="O403" s="47"/>
      <c r="P403" s="47"/>
      <c r="Q403" s="47"/>
      <c r="R403" s="47"/>
      <c r="S403" s="47"/>
      <c r="T403" s="47"/>
      <c r="U403" s="47"/>
      <c r="V403" s="47"/>
      <c r="W403" s="47"/>
      <c r="X403" s="47"/>
      <c r="Y403" s="47"/>
      <c r="Z403" s="47"/>
      <c r="AA403" s="47"/>
      <c r="AB403" s="47"/>
      <c r="AC403" s="47"/>
      <c r="AD403" s="47"/>
    </row>
    <row r="404" spans="11:30" x14ac:dyDescent="0.25">
      <c r="K404" s="47"/>
      <c r="L404" s="47"/>
      <c r="M404" s="47"/>
      <c r="N404" s="47"/>
      <c r="O404" s="47"/>
      <c r="P404" s="47"/>
      <c r="Q404" s="47"/>
      <c r="R404" s="47"/>
      <c r="S404" s="47"/>
      <c r="T404" s="47"/>
      <c r="U404" s="47"/>
      <c r="V404" s="47"/>
      <c r="W404" s="47"/>
      <c r="X404" s="47"/>
      <c r="Y404" s="47"/>
      <c r="Z404" s="47"/>
      <c r="AA404" s="47"/>
      <c r="AB404" s="47"/>
      <c r="AC404" s="47"/>
      <c r="AD404" s="47"/>
    </row>
    <row r="405" spans="11:30" x14ac:dyDescent="0.25">
      <c r="K405" s="47"/>
      <c r="L405" s="47"/>
      <c r="M405" s="47"/>
      <c r="N405" s="47"/>
      <c r="O405" s="47"/>
      <c r="P405" s="47"/>
      <c r="Q405" s="47"/>
      <c r="R405" s="47"/>
      <c r="S405" s="47"/>
      <c r="T405" s="47"/>
      <c r="U405" s="47"/>
      <c r="V405" s="47"/>
      <c r="W405" s="47"/>
      <c r="X405" s="47"/>
      <c r="Y405" s="47"/>
      <c r="Z405" s="47"/>
      <c r="AA405" s="47"/>
      <c r="AB405" s="47"/>
      <c r="AC405" s="47"/>
      <c r="AD405" s="47"/>
    </row>
    <row r="406" spans="11:30" x14ac:dyDescent="0.25">
      <c r="K406" s="47"/>
      <c r="L406" s="47"/>
      <c r="M406" s="47"/>
      <c r="N406" s="47"/>
      <c r="O406" s="47"/>
      <c r="P406" s="47"/>
      <c r="Q406" s="47"/>
      <c r="R406" s="47"/>
      <c r="S406" s="47"/>
      <c r="T406" s="47"/>
      <c r="U406" s="47"/>
      <c r="V406" s="47"/>
      <c r="W406" s="47"/>
      <c r="X406" s="47"/>
      <c r="Y406" s="47"/>
      <c r="Z406" s="47"/>
      <c r="AA406" s="47"/>
      <c r="AB406" s="47"/>
      <c r="AC406" s="48"/>
      <c r="AD406" s="47"/>
    </row>
    <row r="407" spans="11:30" x14ac:dyDescent="0.25">
      <c r="K407" s="47"/>
      <c r="L407" s="47"/>
      <c r="M407" s="47"/>
      <c r="N407" s="47"/>
      <c r="O407" s="47"/>
      <c r="P407" s="47"/>
      <c r="Q407" s="47"/>
      <c r="R407" s="47"/>
      <c r="S407" s="47"/>
      <c r="T407" s="47"/>
      <c r="U407" s="47"/>
      <c r="V407" s="47"/>
      <c r="W407" s="47"/>
      <c r="X407" s="47"/>
      <c r="Y407" s="47"/>
      <c r="Z407" s="47"/>
      <c r="AA407" s="47"/>
      <c r="AB407" s="47"/>
      <c r="AC407" s="48"/>
      <c r="AD407" s="47"/>
    </row>
    <row r="408" spans="11:30" x14ac:dyDescent="0.25">
      <c r="K408" s="47"/>
      <c r="L408" s="47"/>
      <c r="M408" s="47"/>
      <c r="N408" s="47"/>
      <c r="O408" s="47"/>
      <c r="P408" s="47"/>
      <c r="Q408" s="47"/>
      <c r="R408" s="47"/>
      <c r="S408" s="47"/>
      <c r="T408" s="47"/>
      <c r="U408" s="47"/>
      <c r="V408" s="47"/>
      <c r="W408" s="47"/>
      <c r="X408" s="47"/>
      <c r="Y408" s="47"/>
      <c r="Z408" s="47"/>
      <c r="AA408" s="47"/>
      <c r="AB408" s="47"/>
      <c r="AC408" s="47"/>
      <c r="AD408" s="47"/>
    </row>
    <row r="409" spans="11:30" x14ac:dyDescent="0.25">
      <c r="K409" s="47"/>
      <c r="L409" s="47"/>
      <c r="M409" s="47"/>
      <c r="N409" s="47"/>
      <c r="O409" s="47"/>
      <c r="P409" s="47"/>
      <c r="Q409" s="47"/>
      <c r="R409" s="47"/>
      <c r="S409" s="47"/>
      <c r="T409" s="47"/>
      <c r="U409" s="47"/>
      <c r="V409" s="47"/>
      <c r="W409" s="47"/>
      <c r="X409" s="47"/>
      <c r="Y409" s="47"/>
      <c r="Z409" s="47"/>
      <c r="AA409" s="47"/>
      <c r="AB409" s="47"/>
      <c r="AC409" s="48"/>
      <c r="AD409" s="47"/>
    </row>
    <row r="410" spans="11:30" x14ac:dyDescent="0.25">
      <c r="K410" s="47"/>
      <c r="L410" s="47"/>
      <c r="M410" s="47"/>
      <c r="N410" s="47"/>
      <c r="O410" s="47"/>
      <c r="P410" s="47"/>
      <c r="Q410" s="47"/>
      <c r="R410" s="47"/>
      <c r="S410" s="47"/>
      <c r="T410" s="47"/>
      <c r="U410" s="47"/>
      <c r="V410" s="47"/>
      <c r="W410" s="47"/>
      <c r="X410" s="47"/>
      <c r="Y410" s="47"/>
      <c r="Z410" s="47"/>
      <c r="AA410" s="47"/>
      <c r="AB410" s="47"/>
      <c r="AC410" s="47"/>
      <c r="AD410" s="47"/>
    </row>
    <row r="411" spans="11:30" x14ac:dyDescent="0.25">
      <c r="K411" s="47"/>
      <c r="L411" s="47"/>
      <c r="M411" s="47"/>
      <c r="N411" s="47"/>
      <c r="O411" s="47"/>
      <c r="P411" s="47"/>
      <c r="Q411" s="47"/>
      <c r="R411" s="47"/>
      <c r="S411" s="47"/>
      <c r="T411" s="47"/>
      <c r="U411" s="47"/>
      <c r="V411" s="47"/>
      <c r="W411" s="47"/>
      <c r="X411" s="47"/>
      <c r="Y411" s="47"/>
      <c r="Z411" s="47"/>
      <c r="AA411" s="47"/>
      <c r="AB411" s="47"/>
      <c r="AC411" s="47"/>
      <c r="AD411" s="47"/>
    </row>
    <row r="412" spans="11:30" x14ac:dyDescent="0.25">
      <c r="K412" s="47"/>
      <c r="L412" s="47"/>
      <c r="M412" s="47"/>
      <c r="N412" s="47"/>
      <c r="O412" s="47"/>
      <c r="P412" s="47"/>
      <c r="Q412" s="47"/>
      <c r="R412" s="47"/>
      <c r="S412" s="47"/>
      <c r="T412" s="47"/>
      <c r="U412" s="47"/>
      <c r="V412" s="47"/>
      <c r="W412" s="47"/>
      <c r="X412" s="47"/>
      <c r="Y412" s="47"/>
      <c r="Z412" s="47"/>
      <c r="AA412" s="47"/>
      <c r="AB412" s="47"/>
      <c r="AC412" s="47"/>
      <c r="AD412" s="47"/>
    </row>
    <row r="413" spans="11:30" x14ac:dyDescent="0.25">
      <c r="K413" s="47"/>
      <c r="L413" s="47"/>
      <c r="M413" s="47"/>
      <c r="N413" s="47"/>
      <c r="O413" s="47"/>
      <c r="P413" s="47"/>
      <c r="Q413" s="47"/>
      <c r="R413" s="47"/>
      <c r="S413" s="47"/>
      <c r="T413" s="47"/>
      <c r="U413" s="47"/>
      <c r="V413" s="47"/>
      <c r="W413" s="47"/>
      <c r="X413" s="47"/>
      <c r="Y413" s="47"/>
      <c r="Z413" s="47"/>
      <c r="AA413" s="47"/>
      <c r="AB413" s="47"/>
      <c r="AC413" s="47"/>
      <c r="AD413" s="47"/>
    </row>
    <row r="414" spans="11:30" x14ac:dyDescent="0.25">
      <c r="K414" s="47"/>
      <c r="L414" s="47"/>
      <c r="M414" s="47"/>
      <c r="N414" s="47"/>
      <c r="O414" s="47"/>
      <c r="P414" s="47"/>
      <c r="Q414" s="47"/>
      <c r="R414" s="47"/>
      <c r="S414" s="47"/>
      <c r="T414" s="47"/>
      <c r="U414" s="47"/>
      <c r="V414" s="47"/>
      <c r="W414" s="47"/>
      <c r="X414" s="47"/>
      <c r="Y414" s="47"/>
      <c r="Z414" s="47"/>
      <c r="AA414" s="47"/>
      <c r="AB414" s="47"/>
      <c r="AC414" s="47"/>
      <c r="AD414" s="47"/>
    </row>
    <row r="415" spans="11:30" x14ac:dyDescent="0.25">
      <c r="K415" s="47"/>
      <c r="L415" s="47"/>
      <c r="M415" s="47"/>
      <c r="N415" s="47"/>
      <c r="O415" s="47"/>
      <c r="P415" s="47"/>
      <c r="Q415" s="47"/>
      <c r="R415" s="47"/>
      <c r="S415" s="47"/>
      <c r="T415" s="47"/>
      <c r="U415" s="47"/>
      <c r="V415" s="47"/>
      <c r="W415" s="47"/>
      <c r="X415" s="47"/>
      <c r="Y415" s="47"/>
      <c r="Z415" s="47"/>
      <c r="AA415" s="47"/>
      <c r="AB415" s="47"/>
      <c r="AC415" s="47"/>
      <c r="AD415" s="47"/>
    </row>
    <row r="416" spans="11:30" x14ac:dyDescent="0.25">
      <c r="K416" s="47"/>
      <c r="L416" s="47"/>
      <c r="M416" s="47"/>
      <c r="N416" s="47"/>
      <c r="O416" s="47"/>
      <c r="P416" s="47"/>
      <c r="Q416" s="47"/>
      <c r="R416" s="47"/>
      <c r="S416" s="47"/>
      <c r="T416" s="47"/>
      <c r="U416" s="47"/>
      <c r="V416" s="47"/>
      <c r="W416" s="47"/>
      <c r="X416" s="47"/>
      <c r="Y416" s="47"/>
      <c r="Z416" s="47"/>
      <c r="AA416" s="47"/>
      <c r="AB416" s="47"/>
      <c r="AC416" s="47"/>
      <c r="AD416" s="47"/>
    </row>
    <row r="417" spans="11:30" x14ac:dyDescent="0.25">
      <c r="K417" s="47"/>
      <c r="L417" s="47"/>
      <c r="M417" s="47"/>
      <c r="N417" s="47"/>
      <c r="O417" s="47"/>
      <c r="P417" s="47"/>
      <c r="Q417" s="47"/>
      <c r="R417" s="47"/>
      <c r="S417" s="47"/>
      <c r="T417" s="47"/>
      <c r="U417" s="47"/>
      <c r="V417" s="47"/>
      <c r="W417" s="47"/>
      <c r="X417" s="47"/>
      <c r="Y417" s="47"/>
      <c r="Z417" s="47"/>
      <c r="AA417" s="47"/>
      <c r="AB417" s="47"/>
      <c r="AC417" s="47"/>
      <c r="AD417" s="47"/>
    </row>
    <row r="418" spans="11:30" x14ac:dyDescent="0.25">
      <c r="K418" s="47"/>
      <c r="L418" s="47"/>
      <c r="M418" s="47"/>
      <c r="N418" s="47"/>
      <c r="O418" s="47"/>
      <c r="P418" s="47"/>
      <c r="Q418" s="47"/>
      <c r="R418" s="47"/>
      <c r="S418" s="47"/>
      <c r="T418" s="47"/>
      <c r="U418" s="47"/>
      <c r="V418" s="47"/>
      <c r="W418" s="47"/>
      <c r="X418" s="47"/>
      <c r="Y418" s="47"/>
      <c r="Z418" s="47"/>
      <c r="AA418" s="47"/>
      <c r="AB418" s="47"/>
      <c r="AC418" s="47"/>
      <c r="AD418" s="47"/>
    </row>
    <row r="419" spans="11:30" x14ac:dyDescent="0.25">
      <c r="K419" s="47"/>
      <c r="L419" s="47"/>
      <c r="M419" s="47"/>
      <c r="N419" s="47"/>
      <c r="O419" s="47"/>
      <c r="P419" s="47"/>
      <c r="Q419" s="47"/>
      <c r="R419" s="47"/>
      <c r="S419" s="47"/>
      <c r="T419" s="47"/>
      <c r="U419" s="47"/>
      <c r="V419" s="47"/>
      <c r="W419" s="47"/>
      <c r="X419" s="47"/>
      <c r="Y419" s="47"/>
      <c r="Z419" s="47"/>
      <c r="AA419" s="47"/>
      <c r="AB419" s="47"/>
      <c r="AC419" s="47"/>
      <c r="AD419" s="47"/>
    </row>
    <row r="420" spans="11:30" x14ac:dyDescent="0.25">
      <c r="K420" s="47"/>
      <c r="L420" s="47"/>
      <c r="M420" s="47"/>
      <c r="N420" s="47"/>
      <c r="O420" s="47"/>
      <c r="P420" s="47"/>
      <c r="Q420" s="47"/>
      <c r="R420" s="47"/>
      <c r="S420" s="47"/>
      <c r="T420" s="47"/>
      <c r="U420" s="47"/>
      <c r="V420" s="47"/>
      <c r="W420" s="47"/>
      <c r="X420" s="47"/>
      <c r="Y420" s="47"/>
      <c r="Z420" s="47"/>
      <c r="AA420" s="47"/>
      <c r="AB420" s="47"/>
      <c r="AC420" s="47"/>
      <c r="AD420" s="47"/>
    </row>
    <row r="421" spans="11:30" x14ac:dyDescent="0.25">
      <c r="K421" s="47"/>
      <c r="L421" s="47"/>
      <c r="M421" s="47"/>
      <c r="N421" s="47"/>
      <c r="O421" s="47"/>
      <c r="P421" s="47"/>
      <c r="Q421" s="47"/>
      <c r="R421" s="47"/>
      <c r="S421" s="47"/>
      <c r="T421" s="47"/>
      <c r="U421" s="47"/>
      <c r="V421" s="47"/>
      <c r="W421" s="47"/>
      <c r="X421" s="47"/>
      <c r="Y421" s="47"/>
      <c r="Z421" s="47"/>
      <c r="AA421" s="47"/>
      <c r="AB421" s="47"/>
      <c r="AC421" s="48"/>
      <c r="AD421" s="47"/>
    </row>
    <row r="422" spans="11:30" x14ac:dyDescent="0.25">
      <c r="K422" s="47"/>
      <c r="L422" s="47"/>
      <c r="M422" s="47"/>
      <c r="N422" s="47"/>
      <c r="O422" s="47"/>
      <c r="P422" s="47"/>
      <c r="Q422" s="47"/>
      <c r="R422" s="47"/>
      <c r="S422" s="47"/>
      <c r="T422" s="47"/>
      <c r="U422" s="47"/>
      <c r="V422" s="47"/>
      <c r="W422" s="47"/>
      <c r="X422" s="47"/>
      <c r="Y422" s="47"/>
      <c r="Z422" s="47"/>
      <c r="AA422" s="47"/>
      <c r="AB422" s="47"/>
      <c r="AC422" s="47"/>
      <c r="AD422" s="47"/>
    </row>
    <row r="423" spans="11:30" x14ac:dyDescent="0.25">
      <c r="K423" s="47"/>
      <c r="L423" s="47"/>
      <c r="M423" s="47"/>
      <c r="N423" s="47"/>
      <c r="O423" s="47"/>
      <c r="P423" s="47"/>
      <c r="Q423" s="47"/>
      <c r="R423" s="47"/>
      <c r="S423" s="47"/>
      <c r="T423" s="47"/>
      <c r="U423" s="47"/>
      <c r="V423" s="47"/>
      <c r="W423" s="47"/>
      <c r="X423" s="47"/>
      <c r="Y423" s="47"/>
      <c r="Z423" s="47"/>
      <c r="AA423" s="47"/>
      <c r="AB423" s="47"/>
      <c r="AC423" s="48"/>
      <c r="AD423" s="47"/>
    </row>
    <row r="424" spans="11:30" x14ac:dyDescent="0.25">
      <c r="K424" s="47"/>
      <c r="L424" s="47"/>
      <c r="M424" s="47"/>
      <c r="N424" s="47"/>
      <c r="O424" s="47"/>
      <c r="P424" s="47"/>
      <c r="Q424" s="47"/>
      <c r="R424" s="47"/>
      <c r="S424" s="47"/>
      <c r="T424" s="47"/>
      <c r="U424" s="47"/>
      <c r="V424" s="47"/>
      <c r="W424" s="47"/>
      <c r="X424" s="47"/>
      <c r="Y424" s="47"/>
      <c r="Z424" s="47"/>
      <c r="AA424" s="47"/>
      <c r="AB424" s="47"/>
      <c r="AC424" s="47"/>
      <c r="AD424" s="47"/>
    </row>
    <row r="425" spans="11:30" x14ac:dyDescent="0.25">
      <c r="K425" s="47"/>
      <c r="L425" s="47"/>
      <c r="M425" s="47"/>
      <c r="N425" s="47"/>
      <c r="O425" s="47"/>
      <c r="P425" s="47"/>
      <c r="Q425" s="47"/>
      <c r="R425" s="47"/>
      <c r="S425" s="47"/>
      <c r="T425" s="47"/>
      <c r="U425" s="47"/>
      <c r="V425" s="47"/>
      <c r="W425" s="47"/>
      <c r="X425" s="47"/>
      <c r="Y425" s="47"/>
      <c r="Z425" s="47"/>
      <c r="AA425" s="47"/>
      <c r="AB425" s="47"/>
      <c r="AC425" s="47"/>
      <c r="AD425" s="47"/>
    </row>
    <row r="426" spans="11:30" x14ac:dyDescent="0.25">
      <c r="K426" s="47"/>
      <c r="L426" s="47"/>
      <c r="M426" s="47"/>
      <c r="N426" s="47"/>
      <c r="O426" s="47"/>
      <c r="P426" s="47"/>
      <c r="Q426" s="47"/>
      <c r="R426" s="47"/>
      <c r="S426" s="47"/>
      <c r="T426" s="47"/>
      <c r="U426" s="47"/>
      <c r="V426" s="47"/>
      <c r="W426" s="47"/>
      <c r="X426" s="47"/>
      <c r="Y426" s="47"/>
      <c r="Z426" s="47"/>
      <c r="AA426" s="47"/>
      <c r="AB426" s="47"/>
      <c r="AC426" s="47"/>
      <c r="AD426" s="47"/>
    </row>
    <row r="427" spans="11:30" x14ac:dyDescent="0.25">
      <c r="K427" s="47"/>
      <c r="L427" s="47"/>
      <c r="M427" s="47"/>
      <c r="N427" s="47"/>
      <c r="O427" s="47"/>
      <c r="P427" s="47"/>
      <c r="Q427" s="47"/>
      <c r="R427" s="47"/>
      <c r="S427" s="47"/>
      <c r="T427" s="47"/>
      <c r="U427" s="47"/>
      <c r="V427" s="47"/>
      <c r="W427" s="47"/>
      <c r="X427" s="47"/>
      <c r="Y427" s="47"/>
      <c r="Z427" s="47"/>
      <c r="AA427" s="47"/>
      <c r="AB427" s="47"/>
      <c r="AC427" s="47"/>
      <c r="AD427" s="47"/>
    </row>
    <row r="428" spans="11:30" x14ac:dyDescent="0.25">
      <c r="K428" s="47"/>
      <c r="L428" s="47"/>
      <c r="M428" s="47"/>
      <c r="N428" s="47"/>
      <c r="O428" s="47"/>
      <c r="P428" s="47"/>
      <c r="Q428" s="47"/>
      <c r="R428" s="47"/>
      <c r="S428" s="47"/>
      <c r="T428" s="47"/>
      <c r="U428" s="47"/>
      <c r="V428" s="47"/>
      <c r="W428" s="47"/>
      <c r="X428" s="47"/>
      <c r="Y428" s="47"/>
      <c r="Z428" s="47"/>
      <c r="AA428" s="47"/>
      <c r="AB428" s="47"/>
      <c r="AC428" s="47"/>
      <c r="AD428" s="47"/>
    </row>
    <row r="429" spans="11:30" x14ac:dyDescent="0.25">
      <c r="K429" s="47"/>
      <c r="L429" s="47"/>
      <c r="M429" s="47"/>
      <c r="N429" s="47"/>
      <c r="O429" s="47"/>
      <c r="P429" s="47"/>
      <c r="Q429" s="47"/>
      <c r="R429" s="47"/>
      <c r="S429" s="47"/>
      <c r="T429" s="47"/>
      <c r="U429" s="47"/>
      <c r="V429" s="47"/>
      <c r="W429" s="47"/>
      <c r="X429" s="47"/>
      <c r="Y429" s="47"/>
      <c r="Z429" s="47"/>
      <c r="AA429" s="47"/>
      <c r="AB429" s="47"/>
      <c r="AC429" s="47"/>
      <c r="AD429" s="47"/>
    </row>
    <row r="430" spans="11:30" x14ac:dyDescent="0.25">
      <c r="K430" s="47"/>
      <c r="L430" s="47"/>
      <c r="M430" s="47"/>
      <c r="N430" s="47"/>
      <c r="O430" s="47"/>
      <c r="P430" s="47"/>
      <c r="Q430" s="47"/>
      <c r="R430" s="47"/>
      <c r="S430" s="47"/>
      <c r="T430" s="47"/>
      <c r="U430" s="47"/>
      <c r="V430" s="47"/>
      <c r="W430" s="47"/>
      <c r="X430" s="47"/>
      <c r="Y430" s="47"/>
      <c r="Z430" s="47"/>
      <c r="AA430" s="47"/>
      <c r="AB430" s="47"/>
      <c r="AC430" s="47"/>
      <c r="AD430" s="47"/>
    </row>
    <row r="431" spans="11:30" x14ac:dyDescent="0.25">
      <c r="K431" s="47"/>
      <c r="L431" s="47"/>
      <c r="M431" s="47"/>
      <c r="N431" s="47"/>
      <c r="O431" s="47"/>
      <c r="P431" s="47"/>
      <c r="Q431" s="47"/>
      <c r="R431" s="47"/>
      <c r="S431" s="47"/>
      <c r="T431" s="47"/>
      <c r="U431" s="47"/>
      <c r="V431" s="47"/>
      <c r="W431" s="47"/>
      <c r="X431" s="47"/>
      <c r="Y431" s="47"/>
      <c r="Z431" s="47"/>
      <c r="AA431" s="47"/>
      <c r="AB431" s="47"/>
      <c r="AC431" s="47"/>
      <c r="AD431" s="47"/>
    </row>
    <row r="432" spans="11:30" x14ac:dyDescent="0.25">
      <c r="K432" s="47"/>
      <c r="L432" s="47"/>
      <c r="M432" s="47"/>
      <c r="N432" s="47"/>
      <c r="O432" s="47"/>
      <c r="P432" s="47"/>
      <c r="Q432" s="47"/>
      <c r="R432" s="47"/>
      <c r="S432" s="47"/>
      <c r="T432" s="47"/>
      <c r="U432" s="47"/>
      <c r="V432" s="47"/>
      <c r="W432" s="47"/>
      <c r="X432" s="47"/>
      <c r="Y432" s="47"/>
      <c r="Z432" s="47"/>
      <c r="AA432" s="47"/>
      <c r="AB432" s="47"/>
      <c r="AC432" s="47"/>
      <c r="AD432" s="47"/>
    </row>
    <row r="433" spans="11:30" x14ac:dyDescent="0.25">
      <c r="K433" s="47"/>
      <c r="L433" s="47"/>
      <c r="M433" s="47"/>
      <c r="N433" s="47"/>
      <c r="O433" s="47"/>
      <c r="P433" s="47"/>
      <c r="Q433" s="47"/>
      <c r="R433" s="47"/>
      <c r="S433" s="47"/>
      <c r="T433" s="47"/>
      <c r="U433" s="47"/>
      <c r="V433" s="47"/>
      <c r="W433" s="47"/>
      <c r="X433" s="47"/>
      <c r="Y433" s="47"/>
      <c r="Z433" s="47"/>
      <c r="AA433" s="47"/>
      <c r="AB433" s="47"/>
      <c r="AC433" s="47"/>
      <c r="AD433" s="47"/>
    </row>
    <row r="434" spans="11:30" x14ac:dyDescent="0.25">
      <c r="K434" s="47"/>
      <c r="L434" s="47"/>
      <c r="M434" s="47"/>
      <c r="N434" s="47"/>
      <c r="O434" s="47"/>
      <c r="P434" s="47"/>
      <c r="Q434" s="47"/>
      <c r="R434" s="47"/>
      <c r="S434" s="47"/>
      <c r="T434" s="47"/>
      <c r="U434" s="47"/>
      <c r="V434" s="47"/>
      <c r="W434" s="47"/>
      <c r="X434" s="47"/>
      <c r="Y434" s="47"/>
      <c r="Z434" s="47"/>
      <c r="AA434" s="47"/>
      <c r="AB434" s="47"/>
      <c r="AC434" s="47"/>
      <c r="AD434" s="47"/>
    </row>
    <row r="435" spans="11:30" x14ac:dyDescent="0.25">
      <c r="K435" s="47"/>
      <c r="L435" s="47"/>
      <c r="M435" s="47"/>
      <c r="N435" s="47"/>
      <c r="O435" s="47"/>
      <c r="P435" s="47"/>
      <c r="Q435" s="47"/>
      <c r="R435" s="47"/>
      <c r="S435" s="47"/>
      <c r="T435" s="47"/>
      <c r="U435" s="47"/>
      <c r="V435" s="47"/>
      <c r="W435" s="47"/>
      <c r="X435" s="47"/>
      <c r="Y435" s="47"/>
      <c r="Z435" s="47"/>
      <c r="AA435" s="47"/>
      <c r="AB435" s="47"/>
      <c r="AC435" s="47"/>
      <c r="AD435" s="47"/>
    </row>
    <row r="436" spans="11:30" x14ac:dyDescent="0.25">
      <c r="K436" s="47"/>
      <c r="L436" s="47"/>
      <c r="M436" s="47"/>
      <c r="N436" s="47"/>
      <c r="O436" s="47"/>
      <c r="P436" s="47"/>
      <c r="Q436" s="47"/>
      <c r="R436" s="47"/>
      <c r="S436" s="47"/>
      <c r="T436" s="47"/>
      <c r="U436" s="47"/>
      <c r="V436" s="47"/>
      <c r="W436" s="47"/>
      <c r="X436" s="47"/>
      <c r="Y436" s="47"/>
      <c r="Z436" s="47"/>
      <c r="AA436" s="47"/>
      <c r="AB436" s="47"/>
      <c r="AC436" s="47"/>
      <c r="AD436" s="47"/>
    </row>
    <row r="437" spans="11:30" x14ac:dyDescent="0.25">
      <c r="K437" s="47"/>
      <c r="L437" s="47"/>
      <c r="M437" s="47"/>
      <c r="N437" s="47"/>
      <c r="O437" s="47"/>
      <c r="P437" s="47"/>
      <c r="Q437" s="47"/>
      <c r="R437" s="47"/>
      <c r="S437" s="47"/>
      <c r="T437" s="47"/>
      <c r="U437" s="47"/>
      <c r="V437" s="47"/>
      <c r="W437" s="47"/>
      <c r="X437" s="47"/>
      <c r="Y437" s="47"/>
      <c r="Z437" s="47"/>
      <c r="AA437" s="47"/>
      <c r="AB437" s="47"/>
      <c r="AC437" s="47"/>
      <c r="AD437" s="47"/>
    </row>
    <row r="438" spans="11:30" x14ac:dyDescent="0.25">
      <c r="K438" s="47"/>
      <c r="L438" s="47"/>
      <c r="M438" s="47"/>
      <c r="N438" s="47"/>
      <c r="O438" s="47"/>
      <c r="P438" s="47"/>
      <c r="Q438" s="47"/>
      <c r="R438" s="47"/>
      <c r="S438" s="47"/>
      <c r="T438" s="47"/>
      <c r="U438" s="47"/>
      <c r="V438" s="47"/>
      <c r="W438" s="47"/>
      <c r="X438" s="47"/>
      <c r="Y438" s="47"/>
      <c r="Z438" s="47"/>
      <c r="AA438" s="47"/>
      <c r="AB438" s="47"/>
      <c r="AC438" s="47"/>
      <c r="AD438" s="47"/>
    </row>
    <row r="439" spans="11:30" x14ac:dyDescent="0.25">
      <c r="K439" s="47"/>
      <c r="L439" s="47"/>
      <c r="M439" s="47"/>
      <c r="N439" s="47"/>
      <c r="O439" s="47"/>
      <c r="P439" s="47"/>
      <c r="Q439" s="47"/>
      <c r="R439" s="47"/>
      <c r="S439" s="47"/>
      <c r="T439" s="47"/>
      <c r="U439" s="47"/>
      <c r="V439" s="47"/>
      <c r="W439" s="47"/>
      <c r="X439" s="47"/>
      <c r="Y439" s="47"/>
      <c r="Z439" s="47"/>
      <c r="AA439" s="47"/>
      <c r="AB439" s="47"/>
      <c r="AC439" s="47"/>
      <c r="AD439" s="47"/>
    </row>
    <row r="440" spans="11:30" x14ac:dyDescent="0.25">
      <c r="K440" s="47"/>
      <c r="L440" s="47"/>
      <c r="M440" s="47"/>
      <c r="N440" s="47"/>
      <c r="O440" s="47"/>
      <c r="P440" s="47"/>
      <c r="Q440" s="47"/>
      <c r="R440" s="47"/>
      <c r="S440" s="47"/>
      <c r="T440" s="47"/>
      <c r="U440" s="47"/>
      <c r="V440" s="47"/>
      <c r="W440" s="47"/>
      <c r="X440" s="47"/>
      <c r="Y440" s="47"/>
      <c r="Z440" s="47"/>
      <c r="AA440" s="47"/>
      <c r="AB440" s="47"/>
      <c r="AC440" s="47"/>
      <c r="AD440" s="47"/>
    </row>
    <row r="441" spans="11:30" x14ac:dyDescent="0.25">
      <c r="K441" s="47"/>
      <c r="L441" s="47"/>
      <c r="M441" s="47"/>
      <c r="N441" s="47"/>
      <c r="O441" s="47"/>
      <c r="P441" s="47"/>
      <c r="Q441" s="47"/>
      <c r="R441" s="47"/>
      <c r="S441" s="47"/>
      <c r="T441" s="47"/>
      <c r="U441" s="47"/>
      <c r="V441" s="47"/>
      <c r="W441" s="47"/>
      <c r="X441" s="47"/>
      <c r="Y441" s="47"/>
      <c r="Z441" s="47"/>
      <c r="AA441" s="47"/>
      <c r="AB441" s="47"/>
      <c r="AC441" s="47"/>
      <c r="AD441" s="47"/>
    </row>
    <row r="442" spans="11:30" x14ac:dyDescent="0.25">
      <c r="K442" s="47"/>
      <c r="L442" s="47"/>
      <c r="M442" s="47"/>
      <c r="N442" s="47"/>
      <c r="O442" s="47"/>
      <c r="P442" s="47"/>
      <c r="Q442" s="47"/>
      <c r="R442" s="47"/>
      <c r="S442" s="47"/>
      <c r="T442" s="47"/>
      <c r="U442" s="47"/>
      <c r="V442" s="47"/>
      <c r="W442" s="47"/>
      <c r="X442" s="47"/>
      <c r="Y442" s="47"/>
      <c r="Z442" s="47"/>
      <c r="AA442" s="47"/>
      <c r="AB442" s="47"/>
      <c r="AC442" s="47"/>
      <c r="AD442" s="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G133"/>
  <sheetViews>
    <sheetView workbookViewId="0">
      <selection activeCell="C2" sqref="C2"/>
    </sheetView>
  </sheetViews>
  <sheetFormatPr baseColWidth="10" defaultRowHeight="15" x14ac:dyDescent="0.25"/>
  <cols>
    <col min="2" max="2" width="70.7109375" bestFit="1" customWidth="1"/>
    <col min="3" max="3" width="10.7109375" customWidth="1"/>
    <col min="4" max="4" width="20" customWidth="1"/>
  </cols>
  <sheetData>
    <row r="1" spans="2:7" x14ac:dyDescent="0.25">
      <c r="B1" s="5" t="s">
        <v>27</v>
      </c>
      <c r="C1" s="5" t="s">
        <v>27</v>
      </c>
      <c r="D1" s="5" t="s">
        <v>169</v>
      </c>
      <c r="E1" s="5" t="s">
        <v>28</v>
      </c>
      <c r="F1" s="5" t="s">
        <v>170</v>
      </c>
      <c r="G1" s="7" t="s">
        <v>229</v>
      </c>
    </row>
    <row r="2" spans="2:7" x14ac:dyDescent="0.25">
      <c r="B2" s="2" t="s">
        <v>29</v>
      </c>
      <c r="C2" s="6" t="str">
        <f>MID(B2,9,3)</f>
        <v>101</v>
      </c>
      <c r="D2" s="6" t="str">
        <f>TRIM(MID(B2,12,LEN(B2)))</f>
        <v>ASAMBLEA LEGISLATIVA</v>
      </c>
      <c r="E2" s="1">
        <v>2</v>
      </c>
      <c r="F2" s="2" t="s">
        <v>0</v>
      </c>
      <c r="G2" t="s">
        <v>231</v>
      </c>
    </row>
    <row r="3" spans="2:7" x14ac:dyDescent="0.25">
      <c r="B3" s="4" t="s">
        <v>30</v>
      </c>
      <c r="C3" s="6" t="str">
        <f t="shared" ref="C3:C66" si="0">MID(B3,9,3)</f>
        <v>102</v>
      </c>
      <c r="D3" s="6" t="str">
        <f t="shared" ref="D3:D66" si="1">TRIM(MID(B3,12,LEN(B3)))</f>
        <v>CONTRALORÍA GENERAL DE LA REPÚBLICA</v>
      </c>
      <c r="E3" s="3">
        <v>9</v>
      </c>
      <c r="F3" s="4" t="s">
        <v>31</v>
      </c>
      <c r="G3" t="s">
        <v>231</v>
      </c>
    </row>
    <row r="4" spans="2:7" x14ac:dyDescent="0.25">
      <c r="B4" s="2" t="s">
        <v>30</v>
      </c>
      <c r="C4" s="6" t="str">
        <f t="shared" si="0"/>
        <v>102</v>
      </c>
      <c r="D4" s="6" t="str">
        <f t="shared" si="1"/>
        <v>CONTRALORÍA GENERAL DE LA REPÚBLICA</v>
      </c>
      <c r="E4" s="1">
        <v>12</v>
      </c>
      <c r="F4" s="2" t="s">
        <v>32</v>
      </c>
      <c r="G4" t="s">
        <v>231</v>
      </c>
    </row>
    <row r="5" spans="2:7" x14ac:dyDescent="0.25">
      <c r="B5" s="4" t="s">
        <v>33</v>
      </c>
      <c r="C5" s="6" t="str">
        <f t="shared" si="0"/>
        <v>103</v>
      </c>
      <c r="D5" s="6" t="str">
        <f t="shared" si="1"/>
        <v>DEFENSORÍA DE LOS HABITANTES DE LA REPÚBLICA.</v>
      </c>
      <c r="E5" s="3">
        <v>806</v>
      </c>
      <c r="F5" s="4" t="s">
        <v>34</v>
      </c>
      <c r="G5" t="s">
        <v>231</v>
      </c>
    </row>
    <row r="6" spans="2:7" x14ac:dyDescent="0.25">
      <c r="B6" s="2" t="s">
        <v>33</v>
      </c>
      <c r="C6" s="6" t="str">
        <f t="shared" si="0"/>
        <v>103</v>
      </c>
      <c r="D6" s="6" t="str">
        <f t="shared" si="1"/>
        <v>DEFENSORÍA DE LOS HABITANTES DE LA REPÚBLICA.</v>
      </c>
      <c r="E6" s="1">
        <v>808</v>
      </c>
      <c r="F6" s="2" t="s">
        <v>35</v>
      </c>
      <c r="G6" t="s">
        <v>231</v>
      </c>
    </row>
    <row r="7" spans="2:7" x14ac:dyDescent="0.25">
      <c r="B7" s="4" t="s">
        <v>36</v>
      </c>
      <c r="C7" s="6" t="str">
        <f t="shared" si="0"/>
        <v>201</v>
      </c>
      <c r="D7" s="6" t="str">
        <f t="shared" si="1"/>
        <v>PRESIDENCIA DE LA REPÚBLICA</v>
      </c>
      <c r="E7" s="3">
        <v>21</v>
      </c>
      <c r="F7" s="4" t="s">
        <v>37</v>
      </c>
      <c r="G7" t="s">
        <v>231</v>
      </c>
    </row>
    <row r="8" spans="2:7" x14ac:dyDescent="0.25">
      <c r="B8" s="2" t="s">
        <v>36</v>
      </c>
      <c r="C8" s="6" t="str">
        <f t="shared" si="0"/>
        <v>201</v>
      </c>
      <c r="D8" s="6" t="str">
        <f t="shared" si="1"/>
        <v>PRESIDENCIA DE LA REPÚBLICA</v>
      </c>
      <c r="E8" s="1">
        <v>24</v>
      </c>
      <c r="F8" s="2" t="s">
        <v>38</v>
      </c>
      <c r="G8" t="s">
        <v>231</v>
      </c>
    </row>
    <row r="9" spans="2:7" x14ac:dyDescent="0.25">
      <c r="B9" s="4" t="s">
        <v>36</v>
      </c>
      <c r="C9" s="6" t="str">
        <f t="shared" si="0"/>
        <v>201</v>
      </c>
      <c r="D9" s="6" t="str">
        <f t="shared" si="1"/>
        <v>PRESIDENCIA DE LA REPÚBLICA</v>
      </c>
      <c r="E9" s="3">
        <v>27</v>
      </c>
      <c r="F9" s="4" t="s">
        <v>39</v>
      </c>
      <c r="G9" t="s">
        <v>231</v>
      </c>
    </row>
    <row r="10" spans="2:7" x14ac:dyDescent="0.25">
      <c r="B10" s="2" t="s">
        <v>40</v>
      </c>
      <c r="C10" s="6" t="str">
        <f t="shared" si="0"/>
        <v>202</v>
      </c>
      <c r="D10" s="6" t="str">
        <f t="shared" si="1"/>
        <v>MINISTERIO DE LA PRESIDENCIA</v>
      </c>
      <c r="E10" s="1">
        <v>34</v>
      </c>
      <c r="F10" s="2" t="s">
        <v>37</v>
      </c>
      <c r="G10" t="s">
        <v>231</v>
      </c>
    </row>
    <row r="11" spans="2:7" x14ac:dyDescent="0.25">
      <c r="B11" s="4" t="s">
        <v>40</v>
      </c>
      <c r="C11" s="6" t="str">
        <f t="shared" si="0"/>
        <v>202</v>
      </c>
      <c r="D11" s="6" t="str">
        <f t="shared" si="1"/>
        <v>MINISTERIO DE LA PRESIDENCIA</v>
      </c>
      <c r="E11" s="3">
        <v>35</v>
      </c>
      <c r="F11" s="4" t="s">
        <v>41</v>
      </c>
      <c r="G11" t="s">
        <v>231</v>
      </c>
    </row>
    <row r="12" spans="2:7" x14ac:dyDescent="0.25">
      <c r="B12" s="2" t="s">
        <v>40</v>
      </c>
      <c r="C12" s="6" t="str">
        <f t="shared" si="0"/>
        <v>202</v>
      </c>
      <c r="D12" s="6" t="str">
        <f t="shared" si="1"/>
        <v>MINISTERIO DE LA PRESIDENCIA</v>
      </c>
      <c r="E12" s="1">
        <v>41</v>
      </c>
      <c r="F12" s="2" t="s">
        <v>42</v>
      </c>
      <c r="G12" t="s">
        <v>231</v>
      </c>
    </row>
    <row r="13" spans="2:7" x14ac:dyDescent="0.25">
      <c r="B13" s="4" t="s">
        <v>40</v>
      </c>
      <c r="C13" s="6" t="str">
        <f t="shared" si="0"/>
        <v>202</v>
      </c>
      <c r="D13" s="6" t="str">
        <f t="shared" si="1"/>
        <v>MINISTERIO DE LA PRESIDENCIA</v>
      </c>
      <c r="E13" s="3">
        <v>42</v>
      </c>
      <c r="F13" s="4" t="s">
        <v>43</v>
      </c>
      <c r="G13" t="s">
        <v>231</v>
      </c>
    </row>
    <row r="14" spans="2:7" x14ac:dyDescent="0.25">
      <c r="B14" s="2" t="s">
        <v>44</v>
      </c>
      <c r="C14" s="6" t="str">
        <f t="shared" si="0"/>
        <v>203</v>
      </c>
      <c r="D14" s="6" t="str">
        <f t="shared" si="1"/>
        <v>MINISTERIO DE GOBERNACIÓN Y POLICÍA</v>
      </c>
      <c r="E14" s="1">
        <v>44</v>
      </c>
      <c r="F14" s="2" t="s">
        <v>45</v>
      </c>
      <c r="G14" t="s">
        <v>231</v>
      </c>
    </row>
    <row r="15" spans="2:7" x14ac:dyDescent="0.25">
      <c r="B15" s="4" t="s">
        <v>44</v>
      </c>
      <c r="C15" s="6" t="str">
        <f t="shared" si="0"/>
        <v>203</v>
      </c>
      <c r="D15" s="6" t="str">
        <f t="shared" si="1"/>
        <v>MINISTERIO DE GOBERNACIÓN Y POLICÍA</v>
      </c>
      <c r="E15" s="3">
        <v>48</v>
      </c>
      <c r="F15" s="4" t="s">
        <v>46</v>
      </c>
      <c r="G15" t="s">
        <v>231</v>
      </c>
    </row>
    <row r="16" spans="2:7" x14ac:dyDescent="0.25">
      <c r="B16" s="2" t="s">
        <v>44</v>
      </c>
      <c r="C16" s="6" t="str">
        <f t="shared" si="0"/>
        <v>203</v>
      </c>
      <c r="D16" s="6" t="str">
        <f t="shared" si="1"/>
        <v>MINISTERIO DE GOBERNACIÓN Y POLICÍA</v>
      </c>
      <c r="E16" s="1">
        <v>49</v>
      </c>
      <c r="F16" s="2" t="s">
        <v>47</v>
      </c>
      <c r="G16" t="s">
        <v>231</v>
      </c>
    </row>
    <row r="17" spans="2:7" x14ac:dyDescent="0.25">
      <c r="B17" s="4" t="s">
        <v>44</v>
      </c>
      <c r="C17" s="6" t="str">
        <f t="shared" si="0"/>
        <v>203</v>
      </c>
      <c r="D17" s="6" t="str">
        <f t="shared" si="1"/>
        <v>MINISTERIO DE GOBERNACIÓN Y POLICÍA</v>
      </c>
      <c r="E17" s="3">
        <v>51</v>
      </c>
      <c r="F17" s="4" t="s">
        <v>48</v>
      </c>
      <c r="G17" t="s">
        <v>231</v>
      </c>
    </row>
    <row r="18" spans="2:7" x14ac:dyDescent="0.25">
      <c r="B18" s="2" t="s">
        <v>44</v>
      </c>
      <c r="C18" s="6" t="str">
        <f t="shared" si="0"/>
        <v>203</v>
      </c>
      <c r="D18" s="6" t="str">
        <f t="shared" si="1"/>
        <v>MINISTERIO DE GOBERNACIÓN Y POLICÍA</v>
      </c>
      <c r="E18" s="1">
        <v>54</v>
      </c>
      <c r="F18" s="2" t="s">
        <v>49</v>
      </c>
      <c r="G18" t="s">
        <v>231</v>
      </c>
    </row>
    <row r="19" spans="2:7" x14ac:dyDescent="0.25">
      <c r="B19" s="4" t="s">
        <v>50</v>
      </c>
      <c r="C19" s="6" t="str">
        <f t="shared" si="0"/>
        <v>204</v>
      </c>
      <c r="D19" s="6" t="str">
        <f t="shared" si="1"/>
        <v>MINISTERIO DE RELACIONES EXTERIORES Y CULTO</v>
      </c>
      <c r="E19" s="3">
        <v>79</v>
      </c>
      <c r="F19" s="4" t="s">
        <v>45</v>
      </c>
      <c r="G19" t="s">
        <v>231</v>
      </c>
    </row>
    <row r="20" spans="2:7" x14ac:dyDescent="0.25">
      <c r="B20" s="2" t="s">
        <v>50</v>
      </c>
      <c r="C20" s="6" t="str">
        <f t="shared" si="0"/>
        <v>204</v>
      </c>
      <c r="D20" s="6" t="str">
        <f t="shared" si="1"/>
        <v>MINISTERIO DE RELACIONES EXTERIORES Y CULTO</v>
      </c>
      <c r="E20" s="1">
        <v>81</v>
      </c>
      <c r="F20" s="2" t="s">
        <v>51</v>
      </c>
      <c r="G20" t="s">
        <v>231</v>
      </c>
    </row>
    <row r="21" spans="2:7" x14ac:dyDescent="0.25">
      <c r="B21" s="4" t="s">
        <v>50</v>
      </c>
      <c r="C21" s="6" t="str">
        <f t="shared" si="0"/>
        <v>204</v>
      </c>
      <c r="D21" s="6" t="str">
        <f t="shared" si="1"/>
        <v>MINISTERIO DE RELACIONES EXTERIORES Y CULTO</v>
      </c>
      <c r="E21" s="3">
        <v>82</v>
      </c>
      <c r="F21" s="4" t="s">
        <v>52</v>
      </c>
      <c r="G21" t="s">
        <v>231</v>
      </c>
    </row>
    <row r="22" spans="2:7" x14ac:dyDescent="0.25">
      <c r="B22" s="2" t="s">
        <v>50</v>
      </c>
      <c r="C22" s="6" t="str">
        <f t="shared" si="0"/>
        <v>204</v>
      </c>
      <c r="D22" s="6" t="str">
        <f t="shared" si="1"/>
        <v>MINISTERIO DE RELACIONES EXTERIORES Y CULTO</v>
      </c>
      <c r="E22" s="1">
        <v>83</v>
      </c>
      <c r="F22" s="2" t="s">
        <v>53</v>
      </c>
      <c r="G22" t="s">
        <v>231</v>
      </c>
    </row>
    <row r="23" spans="2:7" x14ac:dyDescent="0.25">
      <c r="B23" s="4" t="s">
        <v>50</v>
      </c>
      <c r="C23" s="6" t="str">
        <f t="shared" si="0"/>
        <v>204</v>
      </c>
      <c r="D23" s="6" t="str">
        <f t="shared" si="1"/>
        <v>MINISTERIO DE RELACIONES EXTERIORES Y CULTO</v>
      </c>
      <c r="E23" s="3">
        <v>84</v>
      </c>
      <c r="F23" s="4" t="s">
        <v>54</v>
      </c>
      <c r="G23" t="s">
        <v>231</v>
      </c>
    </row>
    <row r="24" spans="2:7" x14ac:dyDescent="0.25">
      <c r="B24" s="2" t="s">
        <v>50</v>
      </c>
      <c r="C24" s="6" t="str">
        <f t="shared" si="0"/>
        <v>204</v>
      </c>
      <c r="D24" s="6" t="str">
        <f t="shared" si="1"/>
        <v>MINISTERIO DE RELACIONES EXTERIORES Y CULTO</v>
      </c>
      <c r="E24" s="1">
        <v>88</v>
      </c>
      <c r="F24" s="2" t="s">
        <v>55</v>
      </c>
      <c r="G24" t="s">
        <v>231</v>
      </c>
    </row>
    <row r="25" spans="2:7" x14ac:dyDescent="0.25">
      <c r="B25" s="4" t="s">
        <v>56</v>
      </c>
      <c r="C25" s="6" t="str">
        <f t="shared" si="0"/>
        <v>205</v>
      </c>
      <c r="D25" s="6" t="str">
        <f t="shared" si="1"/>
        <v>MINISTERIO DE SEGURIDAD PÚBLICA</v>
      </c>
      <c r="E25" s="3">
        <v>89</v>
      </c>
      <c r="F25" s="4" t="s">
        <v>57</v>
      </c>
      <c r="G25" t="s">
        <v>231</v>
      </c>
    </row>
    <row r="26" spans="2:7" x14ac:dyDescent="0.25">
      <c r="B26" s="2" t="s">
        <v>56</v>
      </c>
      <c r="C26" s="6" t="str">
        <f t="shared" si="0"/>
        <v>205</v>
      </c>
      <c r="D26" s="6" t="str">
        <f t="shared" si="1"/>
        <v>MINISTERIO DE SEGURIDAD PÚBLICA</v>
      </c>
      <c r="E26" s="1">
        <v>90</v>
      </c>
      <c r="F26" s="2" t="s">
        <v>58</v>
      </c>
      <c r="G26" t="s">
        <v>231</v>
      </c>
    </row>
    <row r="27" spans="2:7" x14ac:dyDescent="0.25">
      <c r="B27" s="4" t="s">
        <v>56</v>
      </c>
      <c r="C27" s="6" t="str">
        <f t="shared" si="0"/>
        <v>205</v>
      </c>
      <c r="D27" s="6" t="str">
        <f t="shared" si="1"/>
        <v>MINISTERIO DE SEGURIDAD PÚBLICA</v>
      </c>
      <c r="E27" s="3">
        <v>91</v>
      </c>
      <c r="F27" s="4" t="s">
        <v>59</v>
      </c>
      <c r="G27" t="s">
        <v>231</v>
      </c>
    </row>
    <row r="28" spans="2:7" x14ac:dyDescent="0.25">
      <c r="B28" s="2" t="s">
        <v>60</v>
      </c>
      <c r="C28" s="6" t="str">
        <f t="shared" si="0"/>
        <v>206</v>
      </c>
      <c r="D28" s="6" t="str">
        <f t="shared" si="1"/>
        <v>MINISTERIO DE HACIENDA</v>
      </c>
      <c r="E28" s="1">
        <v>131</v>
      </c>
      <c r="F28" s="2" t="s">
        <v>61</v>
      </c>
      <c r="G28" t="s">
        <v>231</v>
      </c>
    </row>
    <row r="29" spans="2:7" x14ac:dyDescent="0.25">
      <c r="B29" s="4" t="s">
        <v>60</v>
      </c>
      <c r="C29" s="6" t="str">
        <f t="shared" si="0"/>
        <v>206</v>
      </c>
      <c r="D29" s="6" t="str">
        <f t="shared" si="1"/>
        <v>MINISTERIO DE HACIENDA</v>
      </c>
      <c r="E29" s="3">
        <v>132</v>
      </c>
      <c r="F29" s="4" t="s">
        <v>37</v>
      </c>
      <c r="G29" t="s">
        <v>231</v>
      </c>
    </row>
    <row r="30" spans="2:7" x14ac:dyDescent="0.25">
      <c r="B30" s="2" t="s">
        <v>60</v>
      </c>
      <c r="C30" s="6" t="str">
        <f t="shared" si="0"/>
        <v>206</v>
      </c>
      <c r="D30" s="6" t="str">
        <f t="shared" si="1"/>
        <v>MINISTERIO DE HACIENDA</v>
      </c>
      <c r="E30" s="1">
        <v>134</v>
      </c>
      <c r="F30" s="2" t="s">
        <v>62</v>
      </c>
      <c r="G30" t="s">
        <v>231</v>
      </c>
    </row>
    <row r="31" spans="2:7" x14ac:dyDescent="0.25">
      <c r="B31" s="4" t="s">
        <v>60</v>
      </c>
      <c r="C31" s="6" t="str">
        <f t="shared" si="0"/>
        <v>206</v>
      </c>
      <c r="D31" s="6" t="str">
        <f t="shared" si="1"/>
        <v>MINISTERIO DE HACIENDA</v>
      </c>
      <c r="E31" s="3">
        <v>135</v>
      </c>
      <c r="F31" s="4" t="s">
        <v>63</v>
      </c>
      <c r="G31" t="s">
        <v>231</v>
      </c>
    </row>
    <row r="32" spans="2:7" x14ac:dyDescent="0.25">
      <c r="B32" s="2" t="s">
        <v>60</v>
      </c>
      <c r="C32" s="6" t="str">
        <f t="shared" si="0"/>
        <v>206</v>
      </c>
      <c r="D32" s="6" t="str">
        <f t="shared" si="1"/>
        <v>MINISTERIO DE HACIENDA</v>
      </c>
      <c r="E32" s="1">
        <v>136</v>
      </c>
      <c r="F32" s="2" t="s">
        <v>64</v>
      </c>
      <c r="G32" t="s">
        <v>231</v>
      </c>
    </row>
    <row r="33" spans="2:7" x14ac:dyDescent="0.25">
      <c r="B33" s="4" t="s">
        <v>60</v>
      </c>
      <c r="C33" s="6" t="str">
        <f t="shared" si="0"/>
        <v>206</v>
      </c>
      <c r="D33" s="6" t="str">
        <f t="shared" si="1"/>
        <v>MINISTERIO DE HACIENDA</v>
      </c>
      <c r="E33" s="3">
        <v>138</v>
      </c>
      <c r="F33" s="4" t="s">
        <v>65</v>
      </c>
      <c r="G33" t="s">
        <v>231</v>
      </c>
    </row>
    <row r="34" spans="2:7" x14ac:dyDescent="0.25">
      <c r="B34" s="2" t="s">
        <v>66</v>
      </c>
      <c r="C34" s="6" t="str">
        <f t="shared" si="0"/>
        <v>207</v>
      </c>
      <c r="D34" s="6" t="str">
        <f t="shared" si="1"/>
        <v>MINISTERIO DE AGRICULTURA Y GANADERÍA</v>
      </c>
      <c r="E34" s="1">
        <v>169</v>
      </c>
      <c r="F34" s="2" t="s">
        <v>67</v>
      </c>
      <c r="G34" t="s">
        <v>231</v>
      </c>
    </row>
    <row r="35" spans="2:7" x14ac:dyDescent="0.25">
      <c r="B35" s="4" t="s">
        <v>66</v>
      </c>
      <c r="C35" s="6" t="str">
        <f t="shared" si="0"/>
        <v>207</v>
      </c>
      <c r="D35" s="6" t="str">
        <f t="shared" si="1"/>
        <v>MINISTERIO DE AGRICULTURA Y GANADERÍA</v>
      </c>
      <c r="E35" s="3">
        <v>170</v>
      </c>
      <c r="F35" s="4" t="s">
        <v>68</v>
      </c>
      <c r="G35" t="s">
        <v>231</v>
      </c>
    </row>
    <row r="36" spans="2:7" x14ac:dyDescent="0.25">
      <c r="B36" s="2" t="s">
        <v>66</v>
      </c>
      <c r="C36" s="6" t="str">
        <f t="shared" si="0"/>
        <v>207</v>
      </c>
      <c r="D36" s="6" t="str">
        <f t="shared" si="1"/>
        <v>MINISTERIO DE AGRICULTURA Y GANADERÍA</v>
      </c>
      <c r="E36" s="1">
        <v>172</v>
      </c>
      <c r="F36" s="2" t="s">
        <v>69</v>
      </c>
      <c r="G36" t="s">
        <v>231</v>
      </c>
    </row>
    <row r="37" spans="2:7" x14ac:dyDescent="0.25">
      <c r="B37" s="4" t="s">
        <v>66</v>
      </c>
      <c r="C37" s="6" t="str">
        <f t="shared" si="0"/>
        <v>207</v>
      </c>
      <c r="D37" s="6" t="str">
        <f t="shared" si="1"/>
        <v>MINISTERIO DE AGRICULTURA Y GANADERÍA</v>
      </c>
      <c r="E37" s="3">
        <v>175</v>
      </c>
      <c r="F37" s="4" t="s">
        <v>70</v>
      </c>
      <c r="G37" t="s">
        <v>231</v>
      </c>
    </row>
    <row r="38" spans="2:7" x14ac:dyDescent="0.25">
      <c r="B38" s="2" t="s">
        <v>66</v>
      </c>
      <c r="C38" s="6" t="str">
        <f t="shared" si="0"/>
        <v>207</v>
      </c>
      <c r="D38" s="6" t="str">
        <f t="shared" si="1"/>
        <v>MINISTERIO DE AGRICULTURA Y GANADERÍA</v>
      </c>
      <c r="E38" s="1">
        <v>182</v>
      </c>
      <c r="F38" s="2" t="s">
        <v>71</v>
      </c>
      <c r="G38" t="s">
        <v>231</v>
      </c>
    </row>
    <row r="39" spans="2:7" x14ac:dyDescent="0.25">
      <c r="B39" s="4" t="s">
        <v>66</v>
      </c>
      <c r="C39" s="6" t="str">
        <f t="shared" si="0"/>
        <v>207</v>
      </c>
      <c r="D39" s="6" t="str">
        <f t="shared" si="1"/>
        <v>MINISTERIO DE AGRICULTURA Y GANADERÍA</v>
      </c>
      <c r="E39" s="3">
        <v>185</v>
      </c>
      <c r="F39" s="4" t="s">
        <v>72</v>
      </c>
      <c r="G39" t="s">
        <v>231</v>
      </c>
    </row>
    <row r="40" spans="2:7" x14ac:dyDescent="0.25">
      <c r="B40" s="2" t="s">
        <v>73</v>
      </c>
      <c r="C40" s="6" t="str">
        <f t="shared" si="0"/>
        <v>208</v>
      </c>
      <c r="D40" s="6" t="str">
        <f t="shared" si="1"/>
        <v>MINISTERIO DE ECONOMÍA, INDUSTRIA Y COMERCIO</v>
      </c>
      <c r="E40" s="1">
        <v>215</v>
      </c>
      <c r="F40" s="2" t="s">
        <v>67</v>
      </c>
      <c r="G40" t="s">
        <v>231</v>
      </c>
    </row>
    <row r="41" spans="2:7" x14ac:dyDescent="0.25">
      <c r="B41" s="4" t="s">
        <v>73</v>
      </c>
      <c r="C41" s="6" t="str">
        <f t="shared" si="0"/>
        <v>208</v>
      </c>
      <c r="D41" s="6" t="str">
        <f t="shared" si="1"/>
        <v>MINISTERIO DE ECONOMÍA, INDUSTRIA Y COMERCIO</v>
      </c>
      <c r="E41" s="3">
        <v>217</v>
      </c>
      <c r="F41" s="4" t="s">
        <v>74</v>
      </c>
      <c r="G41" t="s">
        <v>231</v>
      </c>
    </row>
    <row r="42" spans="2:7" x14ac:dyDescent="0.25">
      <c r="B42" s="2" t="s">
        <v>73</v>
      </c>
      <c r="C42" s="6" t="str">
        <f t="shared" si="0"/>
        <v>208</v>
      </c>
      <c r="D42" s="6" t="str">
        <f t="shared" si="1"/>
        <v>MINISTERIO DE ECONOMÍA, INDUSTRIA Y COMERCIO</v>
      </c>
      <c r="E42" s="1">
        <v>218</v>
      </c>
      <c r="F42" s="2" t="s">
        <v>75</v>
      </c>
      <c r="G42" t="s">
        <v>231</v>
      </c>
    </row>
    <row r="43" spans="2:7" x14ac:dyDescent="0.25">
      <c r="B43" s="4" t="s">
        <v>73</v>
      </c>
      <c r="C43" s="6" t="str">
        <f t="shared" si="0"/>
        <v>208</v>
      </c>
      <c r="D43" s="6" t="str">
        <f t="shared" si="1"/>
        <v>MINISTERIO DE ECONOMÍA, INDUSTRIA Y COMERCIO</v>
      </c>
      <c r="E43" s="3">
        <v>219</v>
      </c>
      <c r="F43" s="4" t="s">
        <v>76</v>
      </c>
      <c r="G43" t="s">
        <v>231</v>
      </c>
    </row>
    <row r="44" spans="2:7" x14ac:dyDescent="0.25">
      <c r="B44" s="2" t="s">
        <v>73</v>
      </c>
      <c r="C44" s="6" t="str">
        <f t="shared" si="0"/>
        <v>208</v>
      </c>
      <c r="D44" s="6" t="str">
        <f t="shared" si="1"/>
        <v>MINISTERIO DE ECONOMÍA, INDUSTRIA Y COMERCIO</v>
      </c>
      <c r="E44" s="1">
        <v>223</v>
      </c>
      <c r="F44" s="2" t="s">
        <v>77</v>
      </c>
      <c r="G44" t="s">
        <v>231</v>
      </c>
    </row>
    <row r="45" spans="2:7" x14ac:dyDescent="0.25">
      <c r="B45" s="4" t="s">
        <v>73</v>
      </c>
      <c r="C45" s="6" t="str">
        <f t="shared" si="0"/>
        <v>208</v>
      </c>
      <c r="D45" s="6" t="str">
        <f t="shared" si="1"/>
        <v>MINISTERIO DE ECONOMÍA, INDUSTRIA Y COMERCIO</v>
      </c>
      <c r="E45" s="3">
        <v>224</v>
      </c>
      <c r="F45" s="4" t="s">
        <v>78</v>
      </c>
      <c r="G45" t="s">
        <v>231</v>
      </c>
    </row>
    <row r="46" spans="2:7" x14ac:dyDescent="0.25">
      <c r="B46" s="2" t="s">
        <v>73</v>
      </c>
      <c r="C46" s="6" t="str">
        <f t="shared" si="0"/>
        <v>208</v>
      </c>
      <c r="D46" s="6" t="str">
        <f t="shared" si="1"/>
        <v>MINISTERIO DE ECONOMÍA, INDUSTRIA Y COMERCIO</v>
      </c>
      <c r="E46" s="1">
        <v>229</v>
      </c>
      <c r="F46" s="2" t="s">
        <v>79</v>
      </c>
      <c r="G46" t="s">
        <v>231</v>
      </c>
    </row>
    <row r="47" spans="2:7" x14ac:dyDescent="0.25">
      <c r="B47" s="4" t="s">
        <v>80</v>
      </c>
      <c r="C47" s="6" t="str">
        <f t="shared" si="0"/>
        <v>209</v>
      </c>
      <c r="D47" s="6" t="str">
        <f t="shared" si="1"/>
        <v>MINISTERIO DE OBRAS PÚBLICAS Y TRANSPORTES</v>
      </c>
      <c r="E47" s="3">
        <v>326</v>
      </c>
      <c r="F47" s="4" t="s">
        <v>37</v>
      </c>
      <c r="G47" t="s">
        <v>231</v>
      </c>
    </row>
    <row r="48" spans="2:7" x14ac:dyDescent="0.25">
      <c r="B48" s="2" t="s">
        <v>80</v>
      </c>
      <c r="C48" s="6" t="str">
        <f t="shared" si="0"/>
        <v>209</v>
      </c>
      <c r="D48" s="6" t="str">
        <f t="shared" si="1"/>
        <v>MINISTERIO DE OBRAS PÚBLICAS Y TRANSPORTES</v>
      </c>
      <c r="E48" s="1">
        <v>327</v>
      </c>
      <c r="F48" s="2" t="s">
        <v>81</v>
      </c>
      <c r="G48" t="s">
        <v>231</v>
      </c>
    </row>
    <row r="49" spans="2:7" x14ac:dyDescent="0.25">
      <c r="B49" s="4" t="s">
        <v>80</v>
      </c>
      <c r="C49" s="6" t="str">
        <f t="shared" si="0"/>
        <v>209</v>
      </c>
      <c r="D49" s="6" t="str">
        <f t="shared" si="1"/>
        <v>MINISTERIO DE OBRAS PÚBLICAS Y TRANSPORTES</v>
      </c>
      <c r="E49" s="3">
        <v>328</v>
      </c>
      <c r="F49" s="4" t="s">
        <v>82</v>
      </c>
      <c r="G49" t="s">
        <v>231</v>
      </c>
    </row>
    <row r="50" spans="2:7" x14ac:dyDescent="0.25">
      <c r="B50" s="2" t="s">
        <v>80</v>
      </c>
      <c r="C50" s="6" t="str">
        <f t="shared" si="0"/>
        <v>209</v>
      </c>
      <c r="D50" s="6" t="str">
        <f t="shared" si="1"/>
        <v>MINISTERIO DE OBRAS PÚBLICAS Y TRANSPORTES</v>
      </c>
      <c r="E50" s="1">
        <v>329</v>
      </c>
      <c r="F50" s="2" t="s">
        <v>83</v>
      </c>
      <c r="G50" t="s">
        <v>231</v>
      </c>
    </row>
    <row r="51" spans="2:7" x14ac:dyDescent="0.25">
      <c r="B51" s="4" t="s">
        <v>80</v>
      </c>
      <c r="C51" s="6" t="str">
        <f t="shared" si="0"/>
        <v>209</v>
      </c>
      <c r="D51" s="6" t="str">
        <f t="shared" si="1"/>
        <v>MINISTERIO DE OBRAS PÚBLICAS Y TRANSPORTES</v>
      </c>
      <c r="E51" s="3">
        <v>330</v>
      </c>
      <c r="F51" s="4" t="s">
        <v>84</v>
      </c>
      <c r="G51" t="s">
        <v>231</v>
      </c>
    </row>
    <row r="52" spans="2:7" x14ac:dyDescent="0.25">
      <c r="B52" s="2" t="s">
        <v>80</v>
      </c>
      <c r="C52" s="6" t="str">
        <f t="shared" si="0"/>
        <v>209</v>
      </c>
      <c r="D52" s="6" t="str">
        <f t="shared" si="1"/>
        <v>MINISTERIO DE OBRAS PÚBLICAS Y TRANSPORTES</v>
      </c>
      <c r="E52" s="1">
        <v>331</v>
      </c>
      <c r="F52" s="2" t="s">
        <v>85</v>
      </c>
      <c r="G52" t="s">
        <v>231</v>
      </c>
    </row>
    <row r="53" spans="2:7" x14ac:dyDescent="0.25">
      <c r="B53" s="4" t="s">
        <v>80</v>
      </c>
      <c r="C53" s="6" t="str">
        <f t="shared" si="0"/>
        <v>209</v>
      </c>
      <c r="D53" s="6" t="str">
        <f t="shared" si="1"/>
        <v>MINISTERIO DE OBRAS PÚBLICAS Y TRANSPORTES</v>
      </c>
      <c r="E53" s="3">
        <v>333</v>
      </c>
      <c r="F53" s="4" t="s">
        <v>86</v>
      </c>
      <c r="G53" t="s">
        <v>231</v>
      </c>
    </row>
    <row r="54" spans="2:7" x14ac:dyDescent="0.25">
      <c r="B54" s="2" t="s">
        <v>80</v>
      </c>
      <c r="C54" s="6" t="str">
        <f t="shared" si="0"/>
        <v>209</v>
      </c>
      <c r="D54" s="6" t="str">
        <f t="shared" si="1"/>
        <v>MINISTERIO DE OBRAS PÚBLICAS Y TRANSPORTES</v>
      </c>
      <c r="E54" s="1">
        <v>334</v>
      </c>
      <c r="F54" s="2" t="s">
        <v>87</v>
      </c>
      <c r="G54" t="s">
        <v>231</v>
      </c>
    </row>
    <row r="55" spans="2:7" x14ac:dyDescent="0.25">
      <c r="B55" s="4" t="s">
        <v>80</v>
      </c>
      <c r="C55" s="6" t="str">
        <f t="shared" si="0"/>
        <v>209</v>
      </c>
      <c r="D55" s="6" t="str">
        <f t="shared" si="1"/>
        <v>MINISTERIO DE OBRAS PÚBLICAS Y TRANSPORTES</v>
      </c>
      <c r="E55" s="3">
        <v>386</v>
      </c>
      <c r="F55" s="4" t="s">
        <v>88</v>
      </c>
      <c r="G55" t="s">
        <v>231</v>
      </c>
    </row>
    <row r="56" spans="2:7" x14ac:dyDescent="0.25">
      <c r="B56" s="2" t="s">
        <v>80</v>
      </c>
      <c r="C56" s="6" t="str">
        <f t="shared" si="0"/>
        <v>209</v>
      </c>
      <c r="D56" s="6" t="str">
        <f t="shared" si="1"/>
        <v>MINISTERIO DE OBRAS PÚBLICAS Y TRANSPORTES</v>
      </c>
      <c r="E56" s="1">
        <v>393</v>
      </c>
      <c r="F56" s="2" t="s">
        <v>88</v>
      </c>
      <c r="G56" t="s">
        <v>231</v>
      </c>
    </row>
    <row r="57" spans="2:7" x14ac:dyDescent="0.25">
      <c r="B57" s="4" t="s">
        <v>89</v>
      </c>
      <c r="C57" s="6" t="str">
        <f t="shared" si="0"/>
        <v>210</v>
      </c>
      <c r="D57" s="6" t="str">
        <f t="shared" si="1"/>
        <v>MINISTERIO DE EDUCACIÓN PÚBLICA</v>
      </c>
      <c r="E57" s="3">
        <v>550</v>
      </c>
      <c r="F57" s="4" t="s">
        <v>90</v>
      </c>
      <c r="G57" t="s">
        <v>231</v>
      </c>
    </row>
    <row r="58" spans="2:7" x14ac:dyDescent="0.25">
      <c r="B58" s="2" t="s">
        <v>89</v>
      </c>
      <c r="C58" s="6" t="str">
        <f t="shared" si="0"/>
        <v>210</v>
      </c>
      <c r="D58" s="6" t="str">
        <f t="shared" si="1"/>
        <v>MINISTERIO DE EDUCACIÓN PÚBLICA</v>
      </c>
      <c r="E58" s="1">
        <v>551</v>
      </c>
      <c r="F58" s="2" t="s">
        <v>91</v>
      </c>
      <c r="G58" t="s">
        <v>231</v>
      </c>
    </row>
    <row r="59" spans="2:7" x14ac:dyDescent="0.25">
      <c r="B59" s="4" t="s">
        <v>89</v>
      </c>
      <c r="C59" s="6" t="str">
        <f t="shared" si="0"/>
        <v>210</v>
      </c>
      <c r="D59" s="6" t="str">
        <f t="shared" si="1"/>
        <v>MINISTERIO DE EDUCACIÓN PÚBLICA</v>
      </c>
      <c r="E59" s="3">
        <v>552</v>
      </c>
      <c r="F59" s="4" t="s">
        <v>92</v>
      </c>
      <c r="G59" t="s">
        <v>231</v>
      </c>
    </row>
    <row r="60" spans="2:7" x14ac:dyDescent="0.25">
      <c r="B60" s="2" t="s">
        <v>89</v>
      </c>
      <c r="C60" s="6" t="str">
        <f t="shared" si="0"/>
        <v>210</v>
      </c>
      <c r="D60" s="6" t="str">
        <f t="shared" si="1"/>
        <v>MINISTERIO DE EDUCACIÓN PÚBLICA</v>
      </c>
      <c r="E60" s="1">
        <v>553</v>
      </c>
      <c r="F60" s="2" t="s">
        <v>93</v>
      </c>
      <c r="G60" t="s">
        <v>231</v>
      </c>
    </row>
    <row r="61" spans="2:7" x14ac:dyDescent="0.25">
      <c r="B61" s="4" t="s">
        <v>89</v>
      </c>
      <c r="C61" s="6" t="str">
        <f t="shared" si="0"/>
        <v>210</v>
      </c>
      <c r="D61" s="6" t="str">
        <f t="shared" si="1"/>
        <v>MINISTERIO DE EDUCACIÓN PÚBLICA</v>
      </c>
      <c r="E61" s="3">
        <v>554</v>
      </c>
      <c r="F61" s="4" t="s">
        <v>94</v>
      </c>
      <c r="G61" t="s">
        <v>231</v>
      </c>
    </row>
    <row r="62" spans="2:7" x14ac:dyDescent="0.25">
      <c r="B62" s="2" t="s">
        <v>89</v>
      </c>
      <c r="C62" s="6" t="str">
        <f t="shared" si="0"/>
        <v>210</v>
      </c>
      <c r="D62" s="6" t="str">
        <f t="shared" si="1"/>
        <v>MINISTERIO DE EDUCACIÓN PÚBLICA</v>
      </c>
      <c r="E62" s="1">
        <v>555</v>
      </c>
      <c r="F62" s="2" t="s">
        <v>95</v>
      </c>
      <c r="G62" t="s">
        <v>231</v>
      </c>
    </row>
    <row r="63" spans="2:7" x14ac:dyDescent="0.25">
      <c r="B63" s="4" t="s">
        <v>89</v>
      </c>
      <c r="C63" s="6" t="str">
        <f t="shared" si="0"/>
        <v>210</v>
      </c>
      <c r="D63" s="6" t="str">
        <f t="shared" si="1"/>
        <v>MINISTERIO DE EDUCACIÓN PÚBLICA</v>
      </c>
      <c r="E63" s="3">
        <v>556</v>
      </c>
      <c r="F63" s="4" t="s">
        <v>96</v>
      </c>
      <c r="G63" t="s">
        <v>231</v>
      </c>
    </row>
    <row r="64" spans="2:7" x14ac:dyDescent="0.25">
      <c r="B64" s="2" t="s">
        <v>89</v>
      </c>
      <c r="C64" s="6" t="str">
        <f t="shared" si="0"/>
        <v>210</v>
      </c>
      <c r="D64" s="6" t="str">
        <f t="shared" si="1"/>
        <v>MINISTERIO DE EDUCACIÓN PÚBLICA</v>
      </c>
      <c r="E64" s="1">
        <v>557</v>
      </c>
      <c r="F64" s="2" t="s">
        <v>97</v>
      </c>
      <c r="G64" t="s">
        <v>231</v>
      </c>
    </row>
    <row r="65" spans="2:7" x14ac:dyDescent="0.25">
      <c r="B65" s="4" t="s">
        <v>89</v>
      </c>
      <c r="C65" s="6" t="str">
        <f t="shared" si="0"/>
        <v>210</v>
      </c>
      <c r="D65" s="6" t="str">
        <f t="shared" si="1"/>
        <v>MINISTERIO DE EDUCACIÓN PÚBLICA</v>
      </c>
      <c r="E65" s="3">
        <v>558</v>
      </c>
      <c r="F65" s="4" t="s">
        <v>98</v>
      </c>
      <c r="G65" t="s">
        <v>231</v>
      </c>
    </row>
    <row r="66" spans="2:7" x14ac:dyDescent="0.25">
      <c r="B66" s="2" t="s">
        <v>89</v>
      </c>
      <c r="C66" s="6" t="str">
        <f t="shared" si="0"/>
        <v>210</v>
      </c>
      <c r="D66" s="6" t="str">
        <f t="shared" si="1"/>
        <v>MINISTERIO DE EDUCACIÓN PÚBLICA</v>
      </c>
      <c r="E66" s="1">
        <v>573</v>
      </c>
      <c r="F66" s="2" t="s">
        <v>99</v>
      </c>
      <c r="G66" t="s">
        <v>231</v>
      </c>
    </row>
    <row r="67" spans="2:7" x14ac:dyDescent="0.25">
      <c r="B67" s="4" t="s">
        <v>89</v>
      </c>
      <c r="C67" s="6" t="str">
        <f t="shared" ref="C67:C130" si="2">MID(B67,9,3)</f>
        <v>210</v>
      </c>
      <c r="D67" s="6" t="str">
        <f t="shared" ref="D67:D130" si="3">TRIM(MID(B67,12,LEN(B67)))</f>
        <v>MINISTERIO DE EDUCACIÓN PÚBLICA</v>
      </c>
      <c r="E67" s="3">
        <v>580</v>
      </c>
      <c r="F67" s="4" t="s">
        <v>100</v>
      </c>
      <c r="G67" t="s">
        <v>231</v>
      </c>
    </row>
    <row r="68" spans="2:7" x14ac:dyDescent="0.25">
      <c r="B68" s="2" t="s">
        <v>101</v>
      </c>
      <c r="C68" s="6" t="str">
        <f t="shared" si="2"/>
        <v>211</v>
      </c>
      <c r="D68" s="6" t="str">
        <f t="shared" si="3"/>
        <v>MINISTERIO DE SALUD</v>
      </c>
      <c r="E68" s="1">
        <v>623</v>
      </c>
      <c r="F68" s="2" t="s">
        <v>102</v>
      </c>
      <c r="G68" t="s">
        <v>231</v>
      </c>
    </row>
    <row r="69" spans="2:7" x14ac:dyDescent="0.25">
      <c r="B69" s="4" t="s">
        <v>101</v>
      </c>
      <c r="C69" s="6" t="str">
        <f t="shared" si="2"/>
        <v>211</v>
      </c>
      <c r="D69" s="6" t="str">
        <f t="shared" si="3"/>
        <v>MINISTERIO DE SALUD</v>
      </c>
      <c r="E69" s="3">
        <v>627</v>
      </c>
      <c r="F69" s="4" t="s">
        <v>103</v>
      </c>
      <c r="G69" t="s">
        <v>231</v>
      </c>
    </row>
    <row r="70" spans="2:7" x14ac:dyDescent="0.25">
      <c r="B70" s="2" t="s">
        <v>101</v>
      </c>
      <c r="C70" s="6" t="str">
        <f t="shared" si="2"/>
        <v>211</v>
      </c>
      <c r="D70" s="6" t="str">
        <f t="shared" si="3"/>
        <v>MINISTERIO DE SALUD</v>
      </c>
      <c r="E70" s="1">
        <v>630</v>
      </c>
      <c r="F70" s="2" t="s">
        <v>104</v>
      </c>
      <c r="G70" t="s">
        <v>231</v>
      </c>
    </row>
    <row r="71" spans="2:7" x14ac:dyDescent="0.25">
      <c r="B71" s="4" t="s">
        <v>101</v>
      </c>
      <c r="C71" s="6" t="str">
        <f t="shared" si="2"/>
        <v>211</v>
      </c>
      <c r="D71" s="6" t="str">
        <f t="shared" si="3"/>
        <v>MINISTERIO DE SALUD</v>
      </c>
      <c r="E71" s="3">
        <v>631</v>
      </c>
      <c r="F71" s="4" t="s">
        <v>105</v>
      </c>
      <c r="G71" t="s">
        <v>231</v>
      </c>
    </row>
    <row r="72" spans="2:7" x14ac:dyDescent="0.25">
      <c r="B72" s="2" t="s">
        <v>101</v>
      </c>
      <c r="C72" s="6" t="str">
        <f t="shared" si="2"/>
        <v>211</v>
      </c>
      <c r="D72" s="6" t="str">
        <f t="shared" si="3"/>
        <v>MINISTERIO DE SALUD</v>
      </c>
      <c r="E72" s="1">
        <v>632</v>
      </c>
      <c r="F72" s="2" t="s">
        <v>106</v>
      </c>
      <c r="G72" t="s">
        <v>231</v>
      </c>
    </row>
    <row r="73" spans="2:7" x14ac:dyDescent="0.25">
      <c r="B73" s="4" t="s">
        <v>101</v>
      </c>
      <c r="C73" s="6" t="str">
        <f t="shared" si="2"/>
        <v>211</v>
      </c>
      <c r="D73" s="6" t="str">
        <f t="shared" si="3"/>
        <v>MINISTERIO DE SALUD</v>
      </c>
      <c r="E73" s="3">
        <v>633</v>
      </c>
      <c r="F73" s="4" t="s">
        <v>107</v>
      </c>
      <c r="G73" t="s">
        <v>231</v>
      </c>
    </row>
    <row r="74" spans="2:7" x14ac:dyDescent="0.25">
      <c r="B74" s="2" t="s">
        <v>101</v>
      </c>
      <c r="C74" s="6" t="str">
        <f t="shared" si="2"/>
        <v>211</v>
      </c>
      <c r="D74" s="6" t="str">
        <f t="shared" si="3"/>
        <v>MINISTERIO DE SALUD</v>
      </c>
      <c r="E74" s="1">
        <v>635</v>
      </c>
      <c r="F74" s="2" t="s">
        <v>49</v>
      </c>
      <c r="G74" t="s">
        <v>231</v>
      </c>
    </row>
    <row r="75" spans="2:7" x14ac:dyDescent="0.25">
      <c r="B75" s="4" t="s">
        <v>108</v>
      </c>
      <c r="C75" s="6" t="str">
        <f t="shared" si="2"/>
        <v>212</v>
      </c>
      <c r="D75" s="6" t="str">
        <f t="shared" si="3"/>
        <v>MINISTERIO DE TRABAJO Y SEGURIDAD SOCIAL</v>
      </c>
      <c r="E75" s="3">
        <v>729</v>
      </c>
      <c r="F75" s="4" t="s">
        <v>67</v>
      </c>
      <c r="G75" t="s">
        <v>231</v>
      </c>
    </row>
    <row r="76" spans="2:7" x14ac:dyDescent="0.25">
      <c r="B76" s="2" t="s">
        <v>108</v>
      </c>
      <c r="C76" s="6" t="str">
        <f t="shared" si="2"/>
        <v>212</v>
      </c>
      <c r="D76" s="6" t="str">
        <f t="shared" si="3"/>
        <v>MINISTERIO DE TRABAJO Y SEGURIDAD SOCIAL</v>
      </c>
      <c r="E76" s="1">
        <v>731</v>
      </c>
      <c r="F76" s="2" t="s">
        <v>109</v>
      </c>
      <c r="G76" t="s">
        <v>231</v>
      </c>
    </row>
    <row r="77" spans="2:7" x14ac:dyDescent="0.25">
      <c r="B77" s="4" t="s">
        <v>108</v>
      </c>
      <c r="C77" s="6" t="str">
        <f t="shared" si="2"/>
        <v>212</v>
      </c>
      <c r="D77" s="6" t="str">
        <f t="shared" si="3"/>
        <v>MINISTERIO DE TRABAJO Y SEGURIDAD SOCIAL</v>
      </c>
      <c r="E77" s="3">
        <v>732</v>
      </c>
      <c r="F77" s="4" t="s">
        <v>110</v>
      </c>
      <c r="G77" t="s">
        <v>231</v>
      </c>
    </row>
    <row r="78" spans="2:7" x14ac:dyDescent="0.25">
      <c r="B78" s="2" t="s">
        <v>108</v>
      </c>
      <c r="C78" s="6" t="str">
        <f t="shared" si="2"/>
        <v>212</v>
      </c>
      <c r="D78" s="6" t="str">
        <f t="shared" si="3"/>
        <v>MINISTERIO DE TRABAJO Y SEGURIDAD SOCIAL</v>
      </c>
      <c r="E78" s="1">
        <v>733</v>
      </c>
      <c r="F78" s="2" t="s">
        <v>111</v>
      </c>
      <c r="G78" t="s">
        <v>231</v>
      </c>
    </row>
    <row r="79" spans="2:7" x14ac:dyDescent="0.25">
      <c r="B79" s="4" t="s">
        <v>108</v>
      </c>
      <c r="C79" s="6" t="str">
        <f t="shared" si="2"/>
        <v>212</v>
      </c>
      <c r="D79" s="6" t="str">
        <f t="shared" si="3"/>
        <v>MINISTERIO DE TRABAJO Y SEGURIDAD SOCIAL</v>
      </c>
      <c r="E79" s="3">
        <v>734</v>
      </c>
      <c r="F79" s="4" t="s">
        <v>112</v>
      </c>
      <c r="G79" t="s">
        <v>231</v>
      </c>
    </row>
    <row r="80" spans="2:7" x14ac:dyDescent="0.25">
      <c r="B80" s="2" t="s">
        <v>113</v>
      </c>
      <c r="C80" s="6" t="str">
        <f t="shared" si="2"/>
        <v>213</v>
      </c>
      <c r="D80" s="6" t="str">
        <f t="shared" si="3"/>
        <v>MINISTERIO DE CULTURA Y JUVENTUD</v>
      </c>
      <c r="E80" s="1">
        <v>749</v>
      </c>
      <c r="F80" s="2" t="s">
        <v>67</v>
      </c>
      <c r="G80" t="s">
        <v>231</v>
      </c>
    </row>
    <row r="81" spans="2:7" x14ac:dyDescent="0.25">
      <c r="B81" s="4" t="s">
        <v>113</v>
      </c>
      <c r="C81" s="6" t="str">
        <f t="shared" si="2"/>
        <v>213</v>
      </c>
      <c r="D81" s="6" t="str">
        <f t="shared" si="3"/>
        <v>MINISTERIO DE CULTURA Y JUVENTUD</v>
      </c>
      <c r="E81" s="3">
        <v>751</v>
      </c>
      <c r="F81" s="4" t="s">
        <v>114</v>
      </c>
      <c r="G81" t="s">
        <v>231</v>
      </c>
    </row>
    <row r="82" spans="2:7" x14ac:dyDescent="0.25">
      <c r="B82" s="2" t="s">
        <v>113</v>
      </c>
      <c r="C82" s="6" t="str">
        <f t="shared" si="2"/>
        <v>213</v>
      </c>
      <c r="D82" s="6" t="str">
        <f t="shared" si="3"/>
        <v>MINISTERIO DE CULTURA Y JUVENTUD</v>
      </c>
      <c r="E82" s="1">
        <v>753</v>
      </c>
      <c r="F82" s="2" t="s">
        <v>115</v>
      </c>
      <c r="G82" t="s">
        <v>231</v>
      </c>
    </row>
    <row r="83" spans="2:7" x14ac:dyDescent="0.25">
      <c r="B83" s="4" t="s">
        <v>113</v>
      </c>
      <c r="C83" s="6" t="str">
        <f t="shared" si="2"/>
        <v>213</v>
      </c>
      <c r="D83" s="6" t="str">
        <f t="shared" si="3"/>
        <v>MINISTERIO DE CULTURA Y JUVENTUD</v>
      </c>
      <c r="E83" s="3">
        <v>755</v>
      </c>
      <c r="F83" s="4" t="s">
        <v>116</v>
      </c>
      <c r="G83" t="s">
        <v>231</v>
      </c>
    </row>
    <row r="84" spans="2:7" x14ac:dyDescent="0.25">
      <c r="B84" s="2" t="s">
        <v>113</v>
      </c>
      <c r="C84" s="6" t="str">
        <f t="shared" si="2"/>
        <v>213</v>
      </c>
      <c r="D84" s="6" t="str">
        <f t="shared" si="3"/>
        <v>MINISTERIO DE CULTURA Y JUVENTUD</v>
      </c>
      <c r="E84" s="1">
        <v>758</v>
      </c>
      <c r="F84" s="2" t="s">
        <v>117</v>
      </c>
      <c r="G84" t="s">
        <v>231</v>
      </c>
    </row>
    <row r="85" spans="2:7" x14ac:dyDescent="0.25">
      <c r="B85" s="4" t="s">
        <v>118</v>
      </c>
      <c r="C85" s="6" t="str">
        <f t="shared" si="2"/>
        <v>214</v>
      </c>
      <c r="D85" s="6" t="str">
        <f t="shared" si="3"/>
        <v>MINISTERIO DE JUSTICIA Y PAZ</v>
      </c>
      <c r="E85" s="3">
        <v>779</v>
      </c>
      <c r="F85" s="4" t="s">
        <v>45</v>
      </c>
      <c r="G85" t="s">
        <v>231</v>
      </c>
    </row>
    <row r="86" spans="2:7" x14ac:dyDescent="0.25">
      <c r="B86" s="2" t="s">
        <v>118</v>
      </c>
      <c r="C86" s="6" t="str">
        <f t="shared" si="2"/>
        <v>214</v>
      </c>
      <c r="D86" s="6" t="str">
        <f t="shared" si="3"/>
        <v>MINISTERIO DE JUSTICIA Y PAZ</v>
      </c>
      <c r="E86" s="1">
        <v>780</v>
      </c>
      <c r="F86" s="2" t="s">
        <v>119</v>
      </c>
      <c r="G86" t="s">
        <v>231</v>
      </c>
    </row>
    <row r="87" spans="2:7" x14ac:dyDescent="0.25">
      <c r="B87" s="4" t="s">
        <v>118</v>
      </c>
      <c r="C87" s="6" t="str">
        <f t="shared" si="2"/>
        <v>214</v>
      </c>
      <c r="D87" s="6" t="str">
        <f t="shared" si="3"/>
        <v>MINISTERIO DE JUSTICIA Y PAZ</v>
      </c>
      <c r="E87" s="3">
        <v>781</v>
      </c>
      <c r="F87" s="4" t="s">
        <v>120</v>
      </c>
      <c r="G87" t="s">
        <v>231</v>
      </c>
    </row>
    <row r="88" spans="2:7" x14ac:dyDescent="0.25">
      <c r="B88" s="2" t="s">
        <v>118</v>
      </c>
      <c r="C88" s="6" t="str">
        <f t="shared" si="2"/>
        <v>214</v>
      </c>
      <c r="D88" s="6" t="str">
        <f t="shared" si="3"/>
        <v>MINISTERIO DE JUSTICIA Y PAZ</v>
      </c>
      <c r="E88" s="1">
        <v>783</v>
      </c>
      <c r="F88" s="2" t="s">
        <v>121</v>
      </c>
      <c r="G88" t="s">
        <v>231</v>
      </c>
    </row>
    <row r="89" spans="2:7" x14ac:dyDescent="0.25">
      <c r="B89" s="4" t="s">
        <v>118</v>
      </c>
      <c r="C89" s="6" t="str">
        <f t="shared" si="2"/>
        <v>214</v>
      </c>
      <c r="D89" s="6" t="str">
        <f t="shared" si="3"/>
        <v>MINISTERIO DE JUSTICIA Y PAZ</v>
      </c>
      <c r="E89" s="3">
        <v>784</v>
      </c>
      <c r="F89" s="4" t="s">
        <v>122</v>
      </c>
      <c r="G89" t="s">
        <v>231</v>
      </c>
    </row>
    <row r="90" spans="2:7" x14ac:dyDescent="0.25">
      <c r="B90" s="2" t="s">
        <v>118</v>
      </c>
      <c r="C90" s="6" t="str">
        <f t="shared" si="2"/>
        <v>214</v>
      </c>
      <c r="D90" s="6" t="str">
        <f t="shared" si="3"/>
        <v>MINISTERIO DE JUSTICIA Y PAZ</v>
      </c>
      <c r="E90" s="1">
        <v>785</v>
      </c>
      <c r="F90" s="2" t="s">
        <v>123</v>
      </c>
      <c r="G90" t="s">
        <v>231</v>
      </c>
    </row>
    <row r="91" spans="2:7" x14ac:dyDescent="0.25">
      <c r="B91" s="4" t="s">
        <v>124</v>
      </c>
      <c r="C91" s="6" t="str">
        <f t="shared" si="2"/>
        <v>215</v>
      </c>
      <c r="D91" s="6" t="str">
        <f t="shared" si="3"/>
        <v>MINISTERIO DE VIVIENDA Y ASENTAMIENTOS HUMANOS</v>
      </c>
      <c r="E91" s="3">
        <v>811</v>
      </c>
      <c r="F91" s="4" t="s">
        <v>125</v>
      </c>
      <c r="G91" t="s">
        <v>231</v>
      </c>
    </row>
    <row r="92" spans="2:7" x14ac:dyDescent="0.25">
      <c r="B92" s="2" t="s">
        <v>124</v>
      </c>
      <c r="C92" s="6" t="str">
        <f t="shared" si="2"/>
        <v>215</v>
      </c>
      <c r="D92" s="6" t="str">
        <f t="shared" si="3"/>
        <v>MINISTERIO DE VIVIENDA Y ASENTAMIENTOS HUMANOS</v>
      </c>
      <c r="E92" s="1">
        <v>812</v>
      </c>
      <c r="F92" s="2" t="s">
        <v>107</v>
      </c>
      <c r="G92" t="s">
        <v>231</v>
      </c>
    </row>
    <row r="93" spans="2:7" x14ac:dyDescent="0.25">
      <c r="B93" s="4" t="s">
        <v>124</v>
      </c>
      <c r="C93" s="6" t="str">
        <f t="shared" si="2"/>
        <v>215</v>
      </c>
      <c r="D93" s="6" t="str">
        <f t="shared" si="3"/>
        <v>MINISTERIO DE VIVIENDA Y ASENTAMIENTOS HUMANOS</v>
      </c>
      <c r="E93" s="3">
        <v>814</v>
      </c>
      <c r="F93" s="4" t="s">
        <v>67</v>
      </c>
      <c r="G93" t="s">
        <v>231</v>
      </c>
    </row>
    <row r="94" spans="2:7" x14ac:dyDescent="0.25">
      <c r="B94" s="2" t="s">
        <v>124</v>
      </c>
      <c r="C94" s="6" t="str">
        <f t="shared" si="2"/>
        <v>215</v>
      </c>
      <c r="D94" s="6" t="str">
        <f t="shared" si="3"/>
        <v>MINISTERIO DE VIVIENDA Y ASENTAMIENTOS HUMANOS</v>
      </c>
      <c r="E94" s="1">
        <v>815</v>
      </c>
      <c r="F94" s="2" t="s">
        <v>126</v>
      </c>
      <c r="G94" t="s">
        <v>231</v>
      </c>
    </row>
    <row r="95" spans="2:7" x14ac:dyDescent="0.25">
      <c r="B95" s="4" t="s">
        <v>127</v>
      </c>
      <c r="C95" s="6" t="str">
        <f t="shared" si="2"/>
        <v>216</v>
      </c>
      <c r="D95" s="6" t="str">
        <f t="shared" si="3"/>
        <v>MINISTERIO COMERCIO EXTERIOR</v>
      </c>
      <c r="E95" s="3">
        <v>792</v>
      </c>
      <c r="F95" s="4" t="s">
        <v>67</v>
      </c>
      <c r="G95" t="s">
        <v>231</v>
      </c>
    </row>
    <row r="96" spans="2:7" x14ac:dyDescent="0.25">
      <c r="B96" s="2" t="s">
        <v>127</v>
      </c>
      <c r="C96" s="6" t="str">
        <f t="shared" si="2"/>
        <v>216</v>
      </c>
      <c r="D96" s="6" t="str">
        <f t="shared" si="3"/>
        <v>MINISTERIO COMERCIO EXTERIOR</v>
      </c>
      <c r="E96" s="1">
        <v>796</v>
      </c>
      <c r="F96" s="2" t="s">
        <v>128</v>
      </c>
      <c r="G96" t="s">
        <v>231</v>
      </c>
    </row>
    <row r="97" spans="2:7" x14ac:dyDescent="0.25">
      <c r="B97" s="4" t="s">
        <v>129</v>
      </c>
      <c r="C97" s="6" t="str">
        <f t="shared" si="2"/>
        <v>217</v>
      </c>
      <c r="D97" s="6" t="str">
        <f t="shared" si="3"/>
        <v>MINISTERIO DE PLANIFICACIÓN NACIONAL Y POLÍTICA ECONÓMICA</v>
      </c>
      <c r="E97" s="3">
        <v>863</v>
      </c>
      <c r="F97" s="4" t="s">
        <v>67</v>
      </c>
      <c r="G97" t="s">
        <v>231</v>
      </c>
    </row>
    <row r="98" spans="2:7" x14ac:dyDescent="0.25">
      <c r="B98" s="2" t="s">
        <v>129</v>
      </c>
      <c r="C98" s="6" t="str">
        <f t="shared" si="2"/>
        <v>217</v>
      </c>
      <c r="D98" s="6" t="str">
        <f t="shared" si="3"/>
        <v>MINISTERIO DE PLANIFICACIÓN NACIONAL Y POLÍTICA ECONÓMICA</v>
      </c>
      <c r="E98" s="1">
        <v>865</v>
      </c>
      <c r="F98" s="2" t="s">
        <v>130</v>
      </c>
      <c r="G98" t="s">
        <v>231</v>
      </c>
    </row>
    <row r="99" spans="2:7" x14ac:dyDescent="0.25">
      <c r="B99" s="4" t="s">
        <v>129</v>
      </c>
      <c r="C99" s="6" t="str">
        <f t="shared" si="2"/>
        <v>217</v>
      </c>
      <c r="D99" s="6" t="str">
        <f t="shared" si="3"/>
        <v>MINISTERIO DE PLANIFICACIÓN NACIONAL Y POLÍTICA ECONÓMICA</v>
      </c>
      <c r="E99" s="3">
        <v>866</v>
      </c>
      <c r="F99" s="4" t="s">
        <v>131</v>
      </c>
      <c r="G99" t="s">
        <v>231</v>
      </c>
    </row>
    <row r="100" spans="2:7" x14ac:dyDescent="0.25">
      <c r="B100" s="2" t="s">
        <v>129</v>
      </c>
      <c r="C100" s="6" t="str">
        <f t="shared" si="2"/>
        <v>217</v>
      </c>
      <c r="D100" s="6" t="str">
        <f t="shared" si="3"/>
        <v>MINISTERIO DE PLANIFICACIÓN NACIONAL Y POLÍTICA ECONÓMICA</v>
      </c>
      <c r="E100" s="1">
        <v>870</v>
      </c>
      <c r="F100" s="2" t="s">
        <v>132</v>
      </c>
      <c r="G100" t="s">
        <v>231</v>
      </c>
    </row>
    <row r="101" spans="2:7" x14ac:dyDescent="0.25">
      <c r="B101" s="4" t="s">
        <v>129</v>
      </c>
      <c r="C101" s="6" t="str">
        <f t="shared" si="2"/>
        <v>217</v>
      </c>
      <c r="D101" s="6" t="str">
        <f t="shared" si="3"/>
        <v>MINISTERIO DE PLANIFICACIÓN NACIONAL Y POLÍTICA ECONÓMICA</v>
      </c>
      <c r="E101" s="3">
        <v>874</v>
      </c>
      <c r="F101" s="4" t="s">
        <v>133</v>
      </c>
      <c r="G101" t="s">
        <v>231</v>
      </c>
    </row>
    <row r="102" spans="2:7" x14ac:dyDescent="0.25">
      <c r="B102" s="2" t="s">
        <v>134</v>
      </c>
      <c r="C102" s="6" t="str">
        <f t="shared" si="2"/>
        <v>218</v>
      </c>
      <c r="D102" s="6" t="str">
        <f t="shared" si="3"/>
        <v>MINISTERIO DE CIENCIA, TECNOLOGÍA Y TELECOMUNICACIONES</v>
      </c>
      <c r="E102" s="1">
        <v>893</v>
      </c>
      <c r="F102" s="2" t="s">
        <v>135</v>
      </c>
      <c r="G102" t="s">
        <v>231</v>
      </c>
    </row>
    <row r="103" spans="2:7" x14ac:dyDescent="0.25">
      <c r="B103" s="4" t="s">
        <v>134</v>
      </c>
      <c r="C103" s="6" t="str">
        <f t="shared" si="2"/>
        <v>218</v>
      </c>
      <c r="D103" s="6" t="str">
        <f t="shared" si="3"/>
        <v>MINISTERIO DE CIENCIA, TECNOLOGÍA Y TELECOMUNICACIONES</v>
      </c>
      <c r="E103" s="3">
        <v>894</v>
      </c>
      <c r="F103" s="4" t="s">
        <v>136</v>
      </c>
      <c r="G103" t="s">
        <v>231</v>
      </c>
    </row>
    <row r="104" spans="2:7" x14ac:dyDescent="0.25">
      <c r="B104" s="2" t="s">
        <v>134</v>
      </c>
      <c r="C104" s="6" t="str">
        <f t="shared" si="2"/>
        <v>218</v>
      </c>
      <c r="D104" s="6" t="str">
        <f t="shared" si="3"/>
        <v>MINISTERIO DE CIENCIA, TECNOLOGÍA Y TELECOMUNICACIONES</v>
      </c>
      <c r="E104" s="1">
        <v>899</v>
      </c>
      <c r="F104" s="2" t="s">
        <v>137</v>
      </c>
      <c r="G104" t="s">
        <v>231</v>
      </c>
    </row>
    <row r="105" spans="2:7" x14ac:dyDescent="0.25">
      <c r="B105" s="4" t="s">
        <v>138</v>
      </c>
      <c r="C105" s="6" t="str">
        <f t="shared" si="2"/>
        <v>219</v>
      </c>
      <c r="D105" s="6" t="str">
        <f t="shared" si="3"/>
        <v>MINISTERIO DE AMBIENTE Y ENERGÍA</v>
      </c>
      <c r="E105" s="3">
        <v>879</v>
      </c>
      <c r="F105" s="4" t="s">
        <v>67</v>
      </c>
      <c r="G105" t="s">
        <v>231</v>
      </c>
    </row>
    <row r="106" spans="2:7" x14ac:dyDescent="0.25">
      <c r="B106" s="2" t="s">
        <v>138</v>
      </c>
      <c r="C106" s="6" t="str">
        <f t="shared" si="2"/>
        <v>219</v>
      </c>
      <c r="D106" s="6" t="str">
        <f t="shared" si="3"/>
        <v>MINISTERIO DE AMBIENTE Y ENERGÍA</v>
      </c>
      <c r="E106" s="1">
        <v>883</v>
      </c>
      <c r="F106" s="2" t="s">
        <v>139</v>
      </c>
      <c r="G106" t="s">
        <v>231</v>
      </c>
    </row>
    <row r="107" spans="2:7" x14ac:dyDescent="0.25">
      <c r="B107" s="4" t="s">
        <v>138</v>
      </c>
      <c r="C107" s="6" t="str">
        <f t="shared" si="2"/>
        <v>219</v>
      </c>
      <c r="D107" s="6" t="str">
        <f t="shared" si="3"/>
        <v>MINISTERIO DE AMBIENTE Y ENERGÍA</v>
      </c>
      <c r="E107" s="3">
        <v>887</v>
      </c>
      <c r="F107" s="4" t="s">
        <v>140</v>
      </c>
      <c r="G107" t="s">
        <v>231</v>
      </c>
    </row>
    <row r="108" spans="2:7" x14ac:dyDescent="0.25">
      <c r="B108" s="2" t="s">
        <v>138</v>
      </c>
      <c r="C108" s="6" t="str">
        <f t="shared" si="2"/>
        <v>219</v>
      </c>
      <c r="D108" s="6" t="str">
        <f t="shared" si="3"/>
        <v>MINISTERIO DE AMBIENTE Y ENERGÍA</v>
      </c>
      <c r="E108" s="1">
        <v>888</v>
      </c>
      <c r="F108" s="2" t="s">
        <v>141</v>
      </c>
      <c r="G108" t="s">
        <v>231</v>
      </c>
    </row>
    <row r="109" spans="2:7" x14ac:dyDescent="0.25">
      <c r="B109" s="4" t="s">
        <v>138</v>
      </c>
      <c r="C109" s="6" t="str">
        <f t="shared" si="2"/>
        <v>219</v>
      </c>
      <c r="D109" s="6" t="str">
        <f t="shared" si="3"/>
        <v>MINISTERIO DE AMBIENTE Y ENERGÍA</v>
      </c>
      <c r="E109" s="3">
        <v>889</v>
      </c>
      <c r="F109" s="4" t="s">
        <v>142</v>
      </c>
      <c r="G109" t="s">
        <v>231</v>
      </c>
    </row>
    <row r="110" spans="2:7" x14ac:dyDescent="0.25">
      <c r="B110" s="2" t="s">
        <v>138</v>
      </c>
      <c r="C110" s="6" t="str">
        <f t="shared" si="2"/>
        <v>219</v>
      </c>
      <c r="D110" s="6" t="str">
        <f t="shared" si="3"/>
        <v>MINISTERIO DE AMBIENTE Y ENERGÍA</v>
      </c>
      <c r="E110" s="1">
        <v>890</v>
      </c>
      <c r="F110" s="2" t="s">
        <v>143</v>
      </c>
      <c r="G110" t="s">
        <v>231</v>
      </c>
    </row>
    <row r="111" spans="2:7" x14ac:dyDescent="0.25">
      <c r="B111" s="4" t="s">
        <v>138</v>
      </c>
      <c r="C111" s="6" t="str">
        <f t="shared" si="2"/>
        <v>219</v>
      </c>
      <c r="D111" s="6" t="str">
        <f t="shared" si="3"/>
        <v>MINISTERIO DE AMBIENTE Y ENERGÍA</v>
      </c>
      <c r="E111" s="3">
        <v>897</v>
      </c>
      <c r="F111" s="4" t="s">
        <v>144</v>
      </c>
      <c r="G111" t="s">
        <v>231</v>
      </c>
    </row>
    <row r="112" spans="2:7" x14ac:dyDescent="0.25">
      <c r="B112" s="2" t="s">
        <v>138</v>
      </c>
      <c r="C112" s="6" t="str">
        <f t="shared" si="2"/>
        <v>219</v>
      </c>
      <c r="D112" s="6" t="str">
        <f t="shared" si="3"/>
        <v>MINISTERIO DE AMBIENTE Y ENERGÍA</v>
      </c>
      <c r="E112" s="1">
        <v>898</v>
      </c>
      <c r="F112" s="2" t="s">
        <v>145</v>
      </c>
      <c r="G112" t="s">
        <v>231</v>
      </c>
    </row>
    <row r="113" spans="2:7" x14ac:dyDescent="0.25">
      <c r="B113" s="4" t="s">
        <v>146</v>
      </c>
      <c r="C113" s="6" t="str">
        <f t="shared" si="2"/>
        <v>230</v>
      </c>
      <c r="D113" s="6" t="str">
        <f t="shared" si="3"/>
        <v>SERVICIO DE LA DEUDA PÚBLICA</v>
      </c>
      <c r="E113" s="3">
        <v>825</v>
      </c>
      <c r="F113" s="4" t="s">
        <v>147</v>
      </c>
      <c r="G113" t="s">
        <v>231</v>
      </c>
    </row>
    <row r="114" spans="2:7" x14ac:dyDescent="0.25">
      <c r="B114" s="2" t="s">
        <v>148</v>
      </c>
      <c r="C114" s="6" t="str">
        <f t="shared" si="2"/>
        <v>231</v>
      </c>
      <c r="D114" s="6" t="str">
        <f t="shared" si="3"/>
        <v>REGÍMENES DE PENSIONES</v>
      </c>
      <c r="E114" s="1">
        <v>743</v>
      </c>
      <c r="F114" s="2" t="s">
        <v>23</v>
      </c>
      <c r="G114" t="s">
        <v>231</v>
      </c>
    </row>
    <row r="115" spans="2:7" x14ac:dyDescent="0.25">
      <c r="B115" s="4" t="s">
        <v>149</v>
      </c>
      <c r="C115" s="6" t="str">
        <f t="shared" si="2"/>
        <v>232</v>
      </c>
      <c r="D115" s="6" t="str">
        <f t="shared" si="3"/>
        <v>OBRAS ESPECÍFICAS</v>
      </c>
      <c r="E115" s="3">
        <v>900</v>
      </c>
      <c r="F115" s="4" t="s">
        <v>150</v>
      </c>
      <c r="G115" t="s">
        <v>231</v>
      </c>
    </row>
    <row r="116" spans="2:7" x14ac:dyDescent="0.25">
      <c r="B116" s="2" t="s">
        <v>149</v>
      </c>
      <c r="C116" s="6" t="str">
        <f t="shared" si="2"/>
        <v>232</v>
      </c>
      <c r="D116" s="6" t="str">
        <f t="shared" si="3"/>
        <v>OBRAS ESPECÍFICAS</v>
      </c>
      <c r="E116" s="1">
        <v>901</v>
      </c>
      <c r="F116" s="2" t="s">
        <v>151</v>
      </c>
      <c r="G116" t="s">
        <v>231</v>
      </c>
    </row>
    <row r="117" spans="2:7" x14ac:dyDescent="0.25">
      <c r="B117" s="4" t="s">
        <v>149</v>
      </c>
      <c r="C117" s="6" t="str">
        <f t="shared" si="2"/>
        <v>232</v>
      </c>
      <c r="D117" s="6" t="str">
        <f t="shared" si="3"/>
        <v>OBRAS ESPECÍFICAS</v>
      </c>
      <c r="E117" s="3">
        <v>902</v>
      </c>
      <c r="F117" s="4" t="s">
        <v>152</v>
      </c>
      <c r="G117" t="s">
        <v>231</v>
      </c>
    </row>
    <row r="118" spans="2:7" x14ac:dyDescent="0.25">
      <c r="B118" s="2" t="s">
        <v>149</v>
      </c>
      <c r="C118" s="6" t="str">
        <f t="shared" si="2"/>
        <v>232</v>
      </c>
      <c r="D118" s="6" t="str">
        <f t="shared" si="3"/>
        <v>OBRAS ESPECÍFICAS</v>
      </c>
      <c r="E118" s="1">
        <v>903</v>
      </c>
      <c r="F118" s="2" t="s">
        <v>153</v>
      </c>
      <c r="G118" t="s">
        <v>231</v>
      </c>
    </row>
    <row r="119" spans="2:7" x14ac:dyDescent="0.25">
      <c r="B119" s="4" t="s">
        <v>149</v>
      </c>
      <c r="C119" s="6" t="str">
        <f t="shared" si="2"/>
        <v>232</v>
      </c>
      <c r="D119" s="6" t="str">
        <f t="shared" si="3"/>
        <v>OBRAS ESPECÍFICAS</v>
      </c>
      <c r="E119" s="3">
        <v>904</v>
      </c>
      <c r="F119" s="4" t="s">
        <v>154</v>
      </c>
      <c r="G119" t="s">
        <v>231</v>
      </c>
    </row>
    <row r="120" spans="2:7" x14ac:dyDescent="0.25">
      <c r="B120" s="2" t="s">
        <v>149</v>
      </c>
      <c r="C120" s="6" t="str">
        <f t="shared" si="2"/>
        <v>232</v>
      </c>
      <c r="D120" s="6" t="str">
        <f t="shared" si="3"/>
        <v>OBRAS ESPECÍFICAS</v>
      </c>
      <c r="E120" s="1">
        <v>905</v>
      </c>
      <c r="F120" s="2" t="s">
        <v>155</v>
      </c>
      <c r="G120" t="s">
        <v>231</v>
      </c>
    </row>
    <row r="121" spans="2:7" x14ac:dyDescent="0.25">
      <c r="B121" s="4" t="s">
        <v>149</v>
      </c>
      <c r="C121" s="6" t="str">
        <f t="shared" si="2"/>
        <v>232</v>
      </c>
      <c r="D121" s="6" t="str">
        <f t="shared" si="3"/>
        <v>OBRAS ESPECÍFICAS</v>
      </c>
      <c r="E121" s="3">
        <v>906</v>
      </c>
      <c r="F121" s="4" t="s">
        <v>156</v>
      </c>
      <c r="G121" t="s">
        <v>231</v>
      </c>
    </row>
    <row r="122" spans="2:7" x14ac:dyDescent="0.25">
      <c r="B122" s="2" t="s">
        <v>157</v>
      </c>
      <c r="C122" s="6" t="str">
        <f t="shared" si="2"/>
        <v>301</v>
      </c>
      <c r="D122" s="6" t="str">
        <f t="shared" si="3"/>
        <v>PODER JUDICIAL</v>
      </c>
      <c r="E122" s="1">
        <v>802</v>
      </c>
      <c r="F122" s="2" t="s">
        <v>25</v>
      </c>
      <c r="G122" t="s">
        <v>231</v>
      </c>
    </row>
    <row r="123" spans="2:7" x14ac:dyDescent="0.25">
      <c r="B123" s="4" t="s">
        <v>157</v>
      </c>
      <c r="C123" s="6" t="str">
        <f t="shared" si="2"/>
        <v>301</v>
      </c>
      <c r="D123" s="6" t="str">
        <f t="shared" si="3"/>
        <v>PODER JUDICIAL</v>
      </c>
      <c r="E123" s="3">
        <v>926</v>
      </c>
      <c r="F123" s="4" t="s">
        <v>158</v>
      </c>
      <c r="G123" t="s">
        <v>231</v>
      </c>
    </row>
    <row r="124" spans="2:7" x14ac:dyDescent="0.25">
      <c r="B124" s="2" t="s">
        <v>157</v>
      </c>
      <c r="C124" s="6" t="str">
        <f t="shared" si="2"/>
        <v>301</v>
      </c>
      <c r="D124" s="6" t="str">
        <f t="shared" si="3"/>
        <v>PODER JUDICIAL</v>
      </c>
      <c r="E124" s="1">
        <v>927</v>
      </c>
      <c r="F124" s="2" t="s">
        <v>159</v>
      </c>
      <c r="G124" t="s">
        <v>231</v>
      </c>
    </row>
    <row r="125" spans="2:7" x14ac:dyDescent="0.25">
      <c r="B125" s="4" t="s">
        <v>157</v>
      </c>
      <c r="C125" s="6" t="str">
        <f t="shared" si="2"/>
        <v>301</v>
      </c>
      <c r="D125" s="6" t="str">
        <f t="shared" si="3"/>
        <v>PODER JUDICIAL</v>
      </c>
      <c r="E125" s="3">
        <v>928</v>
      </c>
      <c r="F125" s="4" t="s">
        <v>160</v>
      </c>
      <c r="G125" t="s">
        <v>231</v>
      </c>
    </row>
    <row r="126" spans="2:7" x14ac:dyDescent="0.25">
      <c r="B126" s="2" t="s">
        <v>157</v>
      </c>
      <c r="C126" s="6" t="str">
        <f t="shared" si="2"/>
        <v>301</v>
      </c>
      <c r="D126" s="6" t="str">
        <f t="shared" si="3"/>
        <v>PODER JUDICIAL</v>
      </c>
      <c r="E126" s="1">
        <v>929</v>
      </c>
      <c r="F126" s="2" t="s">
        <v>161</v>
      </c>
      <c r="G126" t="s">
        <v>231</v>
      </c>
    </row>
    <row r="127" spans="2:7" x14ac:dyDescent="0.25">
      <c r="B127" s="4" t="s">
        <v>157</v>
      </c>
      <c r="C127" s="6" t="str">
        <f t="shared" si="2"/>
        <v>301</v>
      </c>
      <c r="D127" s="6" t="str">
        <f t="shared" si="3"/>
        <v>PODER JUDICIAL</v>
      </c>
      <c r="E127" s="3">
        <v>930</v>
      </c>
      <c r="F127" s="4" t="s">
        <v>162</v>
      </c>
      <c r="G127" t="s">
        <v>231</v>
      </c>
    </row>
    <row r="128" spans="2:7" x14ac:dyDescent="0.25">
      <c r="B128" s="2" t="s">
        <v>157</v>
      </c>
      <c r="C128" s="6" t="str">
        <f t="shared" si="2"/>
        <v>301</v>
      </c>
      <c r="D128" s="6" t="str">
        <f t="shared" si="3"/>
        <v>PODER JUDICIAL</v>
      </c>
      <c r="E128" s="1">
        <v>931</v>
      </c>
      <c r="F128" s="2" t="s">
        <v>163</v>
      </c>
      <c r="G128" t="s">
        <v>231</v>
      </c>
    </row>
    <row r="129" spans="2:7" x14ac:dyDescent="0.25">
      <c r="B129" s="4" t="s">
        <v>157</v>
      </c>
      <c r="C129" s="6" t="str">
        <f t="shared" si="2"/>
        <v>301</v>
      </c>
      <c r="D129" s="6" t="str">
        <f t="shared" si="3"/>
        <v>PODER JUDICIAL</v>
      </c>
      <c r="E129" s="3">
        <v>932</v>
      </c>
      <c r="F129" s="4" t="s">
        <v>164</v>
      </c>
      <c r="G129" t="s">
        <v>231</v>
      </c>
    </row>
    <row r="130" spans="2:7" x14ac:dyDescent="0.25">
      <c r="B130" s="2" t="s">
        <v>157</v>
      </c>
      <c r="C130" s="6" t="str">
        <f t="shared" si="2"/>
        <v>301</v>
      </c>
      <c r="D130" s="6" t="str">
        <f t="shared" si="3"/>
        <v>PODER JUDICIAL</v>
      </c>
      <c r="E130" s="1">
        <v>942</v>
      </c>
      <c r="F130" s="2" t="s">
        <v>165</v>
      </c>
      <c r="G130" t="s">
        <v>231</v>
      </c>
    </row>
    <row r="131" spans="2:7" x14ac:dyDescent="0.25">
      <c r="B131" s="4" t="s">
        <v>157</v>
      </c>
      <c r="C131" s="6" t="str">
        <f t="shared" ref="C131:C133" si="4">MID(B131,9,3)</f>
        <v>301</v>
      </c>
      <c r="D131" s="6" t="str">
        <f t="shared" ref="D131:D133" si="5">TRIM(MID(B131,12,LEN(B131)))</f>
        <v>PODER JUDICIAL</v>
      </c>
      <c r="E131" s="3">
        <v>943</v>
      </c>
      <c r="F131" s="4" t="s">
        <v>166</v>
      </c>
      <c r="G131" t="s">
        <v>231</v>
      </c>
    </row>
    <row r="132" spans="2:7" x14ac:dyDescent="0.25">
      <c r="B132" s="2" t="s">
        <v>157</v>
      </c>
      <c r="C132" s="6" t="str">
        <f t="shared" si="4"/>
        <v>301</v>
      </c>
      <c r="D132" s="6" t="str">
        <f t="shared" si="5"/>
        <v>PODER JUDICIAL</v>
      </c>
      <c r="E132" s="1">
        <v>950</v>
      </c>
      <c r="F132" s="2" t="s">
        <v>167</v>
      </c>
      <c r="G132" t="s">
        <v>231</v>
      </c>
    </row>
    <row r="133" spans="2:7" x14ac:dyDescent="0.25">
      <c r="B133" s="4" t="s">
        <v>168</v>
      </c>
      <c r="C133" s="6" t="str">
        <f t="shared" si="4"/>
        <v>401</v>
      </c>
      <c r="D133" s="6" t="str">
        <f t="shared" si="5"/>
        <v>TRIBUNAL SUPREMO DE ELECCIONES</v>
      </c>
      <c r="E133" s="3">
        <v>850</v>
      </c>
      <c r="F133" s="4" t="s">
        <v>26</v>
      </c>
      <c r="G133" t="s">
        <v>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2:J45"/>
  <sheetViews>
    <sheetView workbookViewId="0">
      <selection activeCell="D2" sqref="D2:J2"/>
    </sheetView>
  </sheetViews>
  <sheetFormatPr baseColWidth="10" defaultRowHeight="15" x14ac:dyDescent="0.25"/>
  <cols>
    <col min="3" max="3" width="57.7109375" bestFit="1" customWidth="1"/>
  </cols>
  <sheetData>
    <row r="2" spans="2:10" x14ac:dyDescent="0.25">
      <c r="B2" s="5" t="s">
        <v>27</v>
      </c>
      <c r="C2" s="5" t="s">
        <v>171</v>
      </c>
      <c r="D2" s="5" t="s">
        <v>27</v>
      </c>
      <c r="E2" s="5" t="s">
        <v>169</v>
      </c>
      <c r="F2" s="5" t="s">
        <v>28</v>
      </c>
      <c r="G2" s="5" t="s">
        <v>170</v>
      </c>
      <c r="H2" s="5" t="s">
        <v>227</v>
      </c>
      <c r="I2" s="5" t="s">
        <v>228</v>
      </c>
      <c r="J2" s="7" t="s">
        <v>229</v>
      </c>
    </row>
    <row r="3" spans="2:10" x14ac:dyDescent="0.25">
      <c r="B3" s="2" t="s">
        <v>36</v>
      </c>
      <c r="C3" s="2" t="s">
        <v>172</v>
      </c>
      <c r="D3" s="6" t="str">
        <f>MID(B3,9,3)</f>
        <v>201</v>
      </c>
      <c r="E3" s="6" t="str">
        <f>TRIM(MID(B3,12,LEN(C3)))</f>
        <v>PRESIDENCIA DE LA REPÚBLICA</v>
      </c>
      <c r="F3" s="6">
        <f>VALUE(MID(C3,11,-11+FIND(" ",C3,11)))</f>
        <v>24</v>
      </c>
      <c r="G3" s="6" t="str">
        <f>TRIM(MID(C3,FIND(" ",C3,11),LEN(C3)))</f>
        <v>ADMINISTRACIÓN DE RECURSOS HUMANOS</v>
      </c>
      <c r="H3" s="1">
        <v>1</v>
      </c>
      <c r="I3" s="2" t="s">
        <v>173</v>
      </c>
      <c r="J3" t="s">
        <v>230</v>
      </c>
    </row>
    <row r="4" spans="2:10" x14ac:dyDescent="0.25">
      <c r="B4" s="4" t="s">
        <v>36</v>
      </c>
      <c r="C4" s="4" t="s">
        <v>172</v>
      </c>
      <c r="D4" s="6" t="str">
        <f t="shared" ref="D4:D45" si="0">MID(B4,9,3)</f>
        <v>201</v>
      </c>
      <c r="E4" s="6" t="str">
        <f t="shared" ref="E4:E45" si="1">TRIM(MID(B4,12,LEN(C4)))</f>
        <v>PRESIDENCIA DE LA REPÚBLICA</v>
      </c>
      <c r="F4" s="6">
        <f t="shared" ref="F4:F45" si="2">VALUE(MID(C4,11,-11+FIND(" ",C4,11)))</f>
        <v>24</v>
      </c>
      <c r="G4" s="6" t="str">
        <f t="shared" ref="G4:G45" si="3">TRIM(MID(C4,FIND(" ",C4,11),LEN(C4)))</f>
        <v>ADMINISTRACIÓN DE RECURSOS HUMANOS</v>
      </c>
      <c r="H4" s="3">
        <v>2</v>
      </c>
      <c r="I4" s="4" t="s">
        <v>174</v>
      </c>
      <c r="J4" t="s">
        <v>230</v>
      </c>
    </row>
    <row r="5" spans="2:10" x14ac:dyDescent="0.25">
      <c r="B5" s="2" t="s">
        <v>44</v>
      </c>
      <c r="C5" s="2" t="s">
        <v>175</v>
      </c>
      <c r="D5" s="6" t="str">
        <f t="shared" si="0"/>
        <v>203</v>
      </c>
      <c r="E5" s="6" t="str">
        <f t="shared" si="1"/>
        <v>MINISTERIO DE GOBERNACIÓN Y POLICÍA</v>
      </c>
      <c r="F5" s="6">
        <f t="shared" si="2"/>
        <v>54</v>
      </c>
      <c r="G5" s="6" t="str">
        <f t="shared" si="3"/>
        <v>PARTIDAS NO ASIGNABLES A PROGRAMAS</v>
      </c>
      <c r="H5" s="1">
        <v>1</v>
      </c>
      <c r="I5" s="2" t="s">
        <v>176</v>
      </c>
      <c r="J5" t="s">
        <v>230</v>
      </c>
    </row>
    <row r="6" spans="2:10" x14ac:dyDescent="0.25">
      <c r="B6" s="4" t="s">
        <v>44</v>
      </c>
      <c r="C6" s="4" t="s">
        <v>175</v>
      </c>
      <c r="D6" s="6" t="str">
        <f t="shared" si="0"/>
        <v>203</v>
      </c>
      <c r="E6" s="6" t="str">
        <f t="shared" si="1"/>
        <v>MINISTERIO DE GOBERNACIÓN Y POLICÍA</v>
      </c>
      <c r="F6" s="6">
        <f t="shared" si="2"/>
        <v>54</v>
      </c>
      <c r="G6" s="6" t="str">
        <f t="shared" si="3"/>
        <v>PARTIDAS NO ASIGNABLES A PROGRAMAS</v>
      </c>
      <c r="H6" s="3">
        <v>3</v>
      </c>
      <c r="I6" s="4" t="s">
        <v>177</v>
      </c>
      <c r="J6" t="s">
        <v>230</v>
      </c>
    </row>
    <row r="7" spans="2:10" x14ac:dyDescent="0.25">
      <c r="B7" s="2" t="s">
        <v>56</v>
      </c>
      <c r="C7" s="2" t="s">
        <v>178</v>
      </c>
      <c r="D7" s="6" t="str">
        <f t="shared" si="0"/>
        <v>205</v>
      </c>
      <c r="E7" s="6" t="str">
        <f t="shared" si="1"/>
        <v>MINISTERIO DE SEGURIDAD PÚBLICA</v>
      </c>
      <c r="F7" s="6">
        <f t="shared" si="2"/>
        <v>90</v>
      </c>
      <c r="G7" s="6" t="str">
        <f t="shared" si="3"/>
        <v>GESTIÓN OPERATIVA DE LOS CUERPOS POLICIALES</v>
      </c>
      <c r="H7" s="1">
        <v>1</v>
      </c>
      <c r="I7" s="2" t="s">
        <v>179</v>
      </c>
      <c r="J7" t="s">
        <v>230</v>
      </c>
    </row>
    <row r="8" spans="2:10" x14ac:dyDescent="0.25">
      <c r="B8" s="4" t="s">
        <v>56</v>
      </c>
      <c r="C8" s="4" t="s">
        <v>178</v>
      </c>
      <c r="D8" s="6" t="str">
        <f t="shared" si="0"/>
        <v>205</v>
      </c>
      <c r="E8" s="6" t="str">
        <f t="shared" si="1"/>
        <v>MINISTERIO DE SEGURIDAD PÚBLICA</v>
      </c>
      <c r="F8" s="6">
        <f t="shared" si="2"/>
        <v>90</v>
      </c>
      <c r="G8" s="6" t="str">
        <f t="shared" si="3"/>
        <v>GESTIÓN OPERATIVA DE LOS CUERPOS POLICIALES</v>
      </c>
      <c r="H8" s="3">
        <v>2</v>
      </c>
      <c r="I8" s="4" t="s">
        <v>180</v>
      </c>
      <c r="J8" t="s">
        <v>230</v>
      </c>
    </row>
    <row r="9" spans="2:10" x14ac:dyDescent="0.25">
      <c r="B9" s="2" t="s">
        <v>56</v>
      </c>
      <c r="C9" s="2" t="s">
        <v>178</v>
      </c>
      <c r="D9" s="6" t="str">
        <f t="shared" si="0"/>
        <v>205</v>
      </c>
      <c r="E9" s="6" t="str">
        <f t="shared" si="1"/>
        <v>MINISTERIO DE SEGURIDAD PÚBLICA</v>
      </c>
      <c r="F9" s="6">
        <f t="shared" si="2"/>
        <v>90</v>
      </c>
      <c r="G9" s="6" t="str">
        <f t="shared" si="3"/>
        <v>GESTIÓN OPERATIVA DE LOS CUERPOS POLICIALES</v>
      </c>
      <c r="H9" s="1">
        <v>3</v>
      </c>
      <c r="I9" s="2" t="s">
        <v>181</v>
      </c>
      <c r="J9" t="s">
        <v>230</v>
      </c>
    </row>
    <row r="10" spans="2:10" x14ac:dyDescent="0.25">
      <c r="B10" s="4" t="s">
        <v>56</v>
      </c>
      <c r="C10" s="4" t="s">
        <v>178</v>
      </c>
      <c r="D10" s="6" t="str">
        <f t="shared" si="0"/>
        <v>205</v>
      </c>
      <c r="E10" s="6" t="str">
        <f t="shared" si="1"/>
        <v>MINISTERIO DE SEGURIDAD PÚBLICA</v>
      </c>
      <c r="F10" s="6">
        <f t="shared" si="2"/>
        <v>90</v>
      </c>
      <c r="G10" s="6" t="str">
        <f t="shared" si="3"/>
        <v>GESTIÓN OPERATIVA DE LOS CUERPOS POLICIALES</v>
      </c>
      <c r="H10" s="3">
        <v>4</v>
      </c>
      <c r="I10" s="4" t="s">
        <v>182</v>
      </c>
      <c r="J10" t="s">
        <v>230</v>
      </c>
    </row>
    <row r="11" spans="2:10" x14ac:dyDescent="0.25">
      <c r="B11" s="2" t="s">
        <v>56</v>
      </c>
      <c r="C11" s="2" t="s">
        <v>178</v>
      </c>
      <c r="D11" s="6" t="str">
        <f t="shared" si="0"/>
        <v>205</v>
      </c>
      <c r="E11" s="6" t="str">
        <f t="shared" si="1"/>
        <v>MINISTERIO DE SEGURIDAD PÚBLICA</v>
      </c>
      <c r="F11" s="6">
        <f t="shared" si="2"/>
        <v>90</v>
      </c>
      <c r="G11" s="6" t="str">
        <f t="shared" si="3"/>
        <v>GESTIÓN OPERATIVA DE LOS CUERPOS POLICIALES</v>
      </c>
      <c r="H11" s="1">
        <v>5</v>
      </c>
      <c r="I11" s="2" t="s">
        <v>183</v>
      </c>
      <c r="J11" t="s">
        <v>230</v>
      </c>
    </row>
    <row r="12" spans="2:10" x14ac:dyDescent="0.25">
      <c r="B12" s="4" t="s">
        <v>56</v>
      </c>
      <c r="C12" s="4" t="s">
        <v>178</v>
      </c>
      <c r="D12" s="6" t="str">
        <f t="shared" si="0"/>
        <v>205</v>
      </c>
      <c r="E12" s="6" t="str">
        <f t="shared" si="1"/>
        <v>MINISTERIO DE SEGURIDAD PÚBLICA</v>
      </c>
      <c r="F12" s="6">
        <f t="shared" si="2"/>
        <v>90</v>
      </c>
      <c r="G12" s="6" t="str">
        <f t="shared" si="3"/>
        <v>GESTIÓN OPERATIVA DE LOS CUERPOS POLICIALES</v>
      </c>
      <c r="H12" s="3">
        <v>6</v>
      </c>
      <c r="I12" s="4" t="s">
        <v>184</v>
      </c>
      <c r="J12" t="s">
        <v>230</v>
      </c>
    </row>
    <row r="13" spans="2:10" x14ac:dyDescent="0.25">
      <c r="B13" s="2" t="s">
        <v>56</v>
      </c>
      <c r="C13" s="2" t="s">
        <v>178</v>
      </c>
      <c r="D13" s="6" t="str">
        <f t="shared" si="0"/>
        <v>205</v>
      </c>
      <c r="E13" s="6" t="str">
        <f t="shared" si="1"/>
        <v>MINISTERIO DE SEGURIDAD PÚBLICA</v>
      </c>
      <c r="F13" s="6">
        <f t="shared" si="2"/>
        <v>90</v>
      </c>
      <c r="G13" s="6" t="str">
        <f t="shared" si="3"/>
        <v>GESTIÓN OPERATIVA DE LOS CUERPOS POLICIALES</v>
      </c>
      <c r="H13" s="1">
        <v>7</v>
      </c>
      <c r="I13" s="2" t="s">
        <v>59</v>
      </c>
      <c r="J13" t="s">
        <v>230</v>
      </c>
    </row>
    <row r="14" spans="2:10" x14ac:dyDescent="0.25">
      <c r="B14" s="4" t="s">
        <v>56</v>
      </c>
      <c r="C14" s="4" t="s">
        <v>178</v>
      </c>
      <c r="D14" s="6" t="str">
        <f t="shared" si="0"/>
        <v>205</v>
      </c>
      <c r="E14" s="6" t="str">
        <f t="shared" si="1"/>
        <v>MINISTERIO DE SEGURIDAD PÚBLICA</v>
      </c>
      <c r="F14" s="6">
        <f t="shared" si="2"/>
        <v>90</v>
      </c>
      <c r="G14" s="6" t="str">
        <f t="shared" si="3"/>
        <v>GESTIÓN OPERATIVA DE LOS CUERPOS POLICIALES</v>
      </c>
      <c r="H14" s="3">
        <v>8</v>
      </c>
      <c r="I14" s="4" t="s">
        <v>185</v>
      </c>
      <c r="J14" t="s">
        <v>230</v>
      </c>
    </row>
    <row r="15" spans="2:10" x14ac:dyDescent="0.25">
      <c r="B15" s="2" t="s">
        <v>60</v>
      </c>
      <c r="C15" s="2" t="s">
        <v>186</v>
      </c>
      <c r="D15" s="6" t="str">
        <f t="shared" si="0"/>
        <v>206</v>
      </c>
      <c r="E15" s="6" t="str">
        <f t="shared" si="1"/>
        <v>MINISTERIO DE HACIENDA</v>
      </c>
      <c r="F15" s="6">
        <f t="shared" si="2"/>
        <v>134</v>
      </c>
      <c r="G15" s="6" t="str">
        <f t="shared" si="3"/>
        <v>ADMINISTRACIÓN DE INGRESOS</v>
      </c>
      <c r="H15" s="1">
        <v>2</v>
      </c>
      <c r="I15" s="2" t="s">
        <v>187</v>
      </c>
      <c r="J15" t="s">
        <v>230</v>
      </c>
    </row>
    <row r="16" spans="2:10" x14ac:dyDescent="0.25">
      <c r="B16" s="4" t="s">
        <v>60</v>
      </c>
      <c r="C16" s="4" t="s">
        <v>186</v>
      </c>
      <c r="D16" s="6" t="str">
        <f t="shared" si="0"/>
        <v>206</v>
      </c>
      <c r="E16" s="6" t="str">
        <f t="shared" si="1"/>
        <v>MINISTERIO DE HACIENDA</v>
      </c>
      <c r="F16" s="6">
        <f t="shared" si="2"/>
        <v>134</v>
      </c>
      <c r="G16" s="6" t="str">
        <f t="shared" si="3"/>
        <v>ADMINISTRACIÓN DE INGRESOS</v>
      </c>
      <c r="H16" s="3">
        <v>3</v>
      </c>
      <c r="I16" s="4" t="s">
        <v>188</v>
      </c>
      <c r="J16" t="s">
        <v>230</v>
      </c>
    </row>
    <row r="17" spans="2:10" x14ac:dyDescent="0.25">
      <c r="B17" s="2" t="s">
        <v>60</v>
      </c>
      <c r="C17" s="2" t="s">
        <v>186</v>
      </c>
      <c r="D17" s="6" t="str">
        <f t="shared" si="0"/>
        <v>206</v>
      </c>
      <c r="E17" s="6" t="str">
        <f t="shared" si="1"/>
        <v>MINISTERIO DE HACIENDA</v>
      </c>
      <c r="F17" s="6">
        <f t="shared" si="2"/>
        <v>134</v>
      </c>
      <c r="G17" s="6" t="str">
        <f t="shared" si="3"/>
        <v>ADMINISTRACIÓN DE INGRESOS</v>
      </c>
      <c r="H17" s="1">
        <v>4</v>
      </c>
      <c r="I17" s="2" t="s">
        <v>189</v>
      </c>
      <c r="J17" t="s">
        <v>230</v>
      </c>
    </row>
    <row r="18" spans="2:10" x14ac:dyDescent="0.25">
      <c r="B18" s="4" t="s">
        <v>60</v>
      </c>
      <c r="C18" s="4" t="s">
        <v>186</v>
      </c>
      <c r="D18" s="6" t="str">
        <f t="shared" si="0"/>
        <v>206</v>
      </c>
      <c r="E18" s="6" t="str">
        <f t="shared" si="1"/>
        <v>MINISTERIO DE HACIENDA</v>
      </c>
      <c r="F18" s="6">
        <f t="shared" si="2"/>
        <v>134</v>
      </c>
      <c r="G18" s="6" t="str">
        <f t="shared" si="3"/>
        <v>ADMINISTRACIÓN DE INGRESOS</v>
      </c>
      <c r="H18" s="3">
        <v>5</v>
      </c>
      <c r="I18" s="4" t="s">
        <v>190</v>
      </c>
      <c r="J18" t="s">
        <v>230</v>
      </c>
    </row>
    <row r="19" spans="2:10" x14ac:dyDescent="0.25">
      <c r="B19" s="2" t="s">
        <v>60</v>
      </c>
      <c r="C19" s="2" t="s">
        <v>186</v>
      </c>
      <c r="D19" s="6" t="str">
        <f t="shared" si="0"/>
        <v>206</v>
      </c>
      <c r="E19" s="6" t="str">
        <f t="shared" si="1"/>
        <v>MINISTERIO DE HACIENDA</v>
      </c>
      <c r="F19" s="6">
        <f t="shared" si="2"/>
        <v>134</v>
      </c>
      <c r="G19" s="6" t="str">
        <f t="shared" si="3"/>
        <v>ADMINISTRACIÓN DE INGRESOS</v>
      </c>
      <c r="H19" s="1">
        <v>6</v>
      </c>
      <c r="I19" s="2" t="s">
        <v>191</v>
      </c>
      <c r="J19" t="s">
        <v>230</v>
      </c>
    </row>
    <row r="20" spans="2:10" x14ac:dyDescent="0.25">
      <c r="B20" s="4" t="s">
        <v>60</v>
      </c>
      <c r="C20" s="4" t="s">
        <v>192</v>
      </c>
      <c r="D20" s="6" t="str">
        <f t="shared" si="0"/>
        <v>206</v>
      </c>
      <c r="E20" s="6" t="str">
        <f t="shared" si="1"/>
        <v>MINISTERIO DE HACIENDA</v>
      </c>
      <c r="F20" s="6">
        <f t="shared" si="2"/>
        <v>135</v>
      </c>
      <c r="G20" s="6" t="str">
        <f t="shared" si="3"/>
        <v>TRIBUNALES FISCAL Y ADUANERO</v>
      </c>
      <c r="H20" s="3">
        <v>1</v>
      </c>
      <c r="I20" s="4" t="s">
        <v>193</v>
      </c>
      <c r="J20" t="s">
        <v>230</v>
      </c>
    </row>
    <row r="21" spans="2:10" x14ac:dyDescent="0.25">
      <c r="B21" s="2" t="s">
        <v>60</v>
      </c>
      <c r="C21" s="2" t="s">
        <v>192</v>
      </c>
      <c r="D21" s="6" t="str">
        <f t="shared" si="0"/>
        <v>206</v>
      </c>
      <c r="E21" s="6" t="str">
        <f t="shared" si="1"/>
        <v>MINISTERIO DE HACIENDA</v>
      </c>
      <c r="F21" s="6">
        <f t="shared" si="2"/>
        <v>135</v>
      </c>
      <c r="G21" s="6" t="str">
        <f t="shared" si="3"/>
        <v>TRIBUNALES FISCAL Y ADUANERO</v>
      </c>
      <c r="H21" s="1">
        <v>2</v>
      </c>
      <c r="I21" s="2" t="s">
        <v>194</v>
      </c>
      <c r="J21" t="s">
        <v>230</v>
      </c>
    </row>
    <row r="22" spans="2:10" x14ac:dyDescent="0.25">
      <c r="B22" s="4" t="s">
        <v>60</v>
      </c>
      <c r="C22" s="4" t="s">
        <v>195</v>
      </c>
      <c r="D22" s="6" t="str">
        <f t="shared" si="0"/>
        <v>206</v>
      </c>
      <c r="E22" s="6" t="str">
        <f t="shared" si="1"/>
        <v>MINISTERIO DE HACIENDA</v>
      </c>
      <c r="F22" s="6">
        <f t="shared" si="2"/>
        <v>136</v>
      </c>
      <c r="G22" s="6" t="str">
        <f t="shared" si="3"/>
        <v>ADMINISTRACIÓN FINANCIERA</v>
      </c>
      <c r="H22" s="3">
        <v>2</v>
      </c>
      <c r="I22" s="4" t="s">
        <v>196</v>
      </c>
      <c r="J22" t="s">
        <v>230</v>
      </c>
    </row>
    <row r="23" spans="2:10" x14ac:dyDescent="0.25">
      <c r="B23" s="2" t="s">
        <v>60</v>
      </c>
      <c r="C23" s="2" t="s">
        <v>195</v>
      </c>
      <c r="D23" s="6" t="str">
        <f t="shared" si="0"/>
        <v>206</v>
      </c>
      <c r="E23" s="6" t="str">
        <f t="shared" si="1"/>
        <v>MINISTERIO DE HACIENDA</v>
      </c>
      <c r="F23" s="6">
        <f t="shared" si="2"/>
        <v>136</v>
      </c>
      <c r="G23" s="6" t="str">
        <f t="shared" si="3"/>
        <v>ADMINISTRACIÓN FINANCIERA</v>
      </c>
      <c r="H23" s="1">
        <v>3</v>
      </c>
      <c r="I23" s="2" t="s">
        <v>197</v>
      </c>
      <c r="J23" t="s">
        <v>230</v>
      </c>
    </row>
    <row r="24" spans="2:10" x14ac:dyDescent="0.25">
      <c r="B24" s="4" t="s">
        <v>60</v>
      </c>
      <c r="C24" s="4" t="s">
        <v>195</v>
      </c>
      <c r="D24" s="6" t="str">
        <f t="shared" si="0"/>
        <v>206</v>
      </c>
      <c r="E24" s="6" t="str">
        <f t="shared" si="1"/>
        <v>MINISTERIO DE HACIENDA</v>
      </c>
      <c r="F24" s="6">
        <f t="shared" si="2"/>
        <v>136</v>
      </c>
      <c r="G24" s="6" t="str">
        <f t="shared" si="3"/>
        <v>ADMINISTRACIÓN FINANCIERA</v>
      </c>
      <c r="H24" s="3">
        <v>4</v>
      </c>
      <c r="I24" s="4" t="s">
        <v>198</v>
      </c>
      <c r="J24" t="s">
        <v>230</v>
      </c>
    </row>
    <row r="25" spans="2:10" x14ac:dyDescent="0.25">
      <c r="B25" s="2" t="s">
        <v>60</v>
      </c>
      <c r="C25" s="2" t="s">
        <v>195</v>
      </c>
      <c r="D25" s="6" t="str">
        <f t="shared" si="0"/>
        <v>206</v>
      </c>
      <c r="E25" s="6" t="str">
        <f t="shared" si="1"/>
        <v>MINISTERIO DE HACIENDA</v>
      </c>
      <c r="F25" s="6">
        <f t="shared" si="2"/>
        <v>136</v>
      </c>
      <c r="G25" s="6" t="str">
        <f t="shared" si="3"/>
        <v>ADMINISTRACIÓN FINANCIERA</v>
      </c>
      <c r="H25" s="1">
        <v>5</v>
      </c>
      <c r="I25" s="2" t="s">
        <v>199</v>
      </c>
      <c r="J25" t="s">
        <v>230</v>
      </c>
    </row>
    <row r="26" spans="2:10" x14ac:dyDescent="0.25">
      <c r="B26" s="4" t="s">
        <v>60</v>
      </c>
      <c r="C26" s="4" t="s">
        <v>195</v>
      </c>
      <c r="D26" s="6" t="str">
        <f t="shared" si="0"/>
        <v>206</v>
      </c>
      <c r="E26" s="6" t="str">
        <f t="shared" si="1"/>
        <v>MINISTERIO DE HACIENDA</v>
      </c>
      <c r="F26" s="6">
        <f t="shared" si="2"/>
        <v>136</v>
      </c>
      <c r="G26" s="6" t="str">
        <f t="shared" si="3"/>
        <v>ADMINISTRACIÓN FINANCIERA</v>
      </c>
      <c r="H26" s="3">
        <v>6</v>
      </c>
      <c r="I26" s="4" t="s">
        <v>200</v>
      </c>
      <c r="J26" t="s">
        <v>230</v>
      </c>
    </row>
    <row r="27" spans="2:10" x14ac:dyDescent="0.25">
      <c r="B27" s="2" t="s">
        <v>60</v>
      </c>
      <c r="C27" s="2" t="s">
        <v>195</v>
      </c>
      <c r="D27" s="6" t="str">
        <f t="shared" si="0"/>
        <v>206</v>
      </c>
      <c r="E27" s="6" t="str">
        <f t="shared" si="1"/>
        <v>MINISTERIO DE HACIENDA</v>
      </c>
      <c r="F27" s="6">
        <f t="shared" si="2"/>
        <v>136</v>
      </c>
      <c r="G27" s="6" t="str">
        <f t="shared" si="3"/>
        <v>ADMINISTRACIÓN FINANCIERA</v>
      </c>
      <c r="H27" s="1">
        <v>7</v>
      </c>
      <c r="I27" s="2" t="s">
        <v>201</v>
      </c>
      <c r="J27" t="s">
        <v>230</v>
      </c>
    </row>
    <row r="28" spans="2:10" x14ac:dyDescent="0.25">
      <c r="B28" s="4" t="s">
        <v>60</v>
      </c>
      <c r="C28" s="4" t="s">
        <v>202</v>
      </c>
      <c r="D28" s="6" t="str">
        <f t="shared" si="0"/>
        <v>206</v>
      </c>
      <c r="E28" s="6" t="str">
        <f t="shared" si="1"/>
        <v>MINISTERIO DE HACIENDA</v>
      </c>
      <c r="F28" s="6">
        <f t="shared" si="2"/>
        <v>138</v>
      </c>
      <c r="G28" s="6" t="str">
        <f t="shared" si="3"/>
        <v>SERVICIOS HACENDARIOS</v>
      </c>
      <c r="H28" s="3">
        <v>1</v>
      </c>
      <c r="I28" s="4" t="s">
        <v>203</v>
      </c>
      <c r="J28" t="s">
        <v>230</v>
      </c>
    </row>
    <row r="29" spans="2:10" x14ac:dyDescent="0.25">
      <c r="B29" s="2" t="s">
        <v>60</v>
      </c>
      <c r="C29" s="2" t="s">
        <v>202</v>
      </c>
      <c r="D29" s="6" t="str">
        <f t="shared" si="0"/>
        <v>206</v>
      </c>
      <c r="E29" s="6" t="str">
        <f t="shared" si="1"/>
        <v>MINISTERIO DE HACIENDA</v>
      </c>
      <c r="F29" s="6">
        <f t="shared" si="2"/>
        <v>138</v>
      </c>
      <c r="G29" s="6" t="str">
        <f t="shared" si="3"/>
        <v>SERVICIOS HACENDARIOS</v>
      </c>
      <c r="H29" s="1">
        <v>2</v>
      </c>
      <c r="I29" s="2" t="s">
        <v>204</v>
      </c>
      <c r="J29" t="s">
        <v>230</v>
      </c>
    </row>
    <row r="30" spans="2:10" x14ac:dyDescent="0.25">
      <c r="B30" s="4" t="s">
        <v>80</v>
      </c>
      <c r="C30" s="4" t="s">
        <v>205</v>
      </c>
      <c r="D30" s="6" t="str">
        <f t="shared" si="0"/>
        <v>209</v>
      </c>
      <c r="E30" s="6" t="str">
        <f t="shared" si="1"/>
        <v>MINISTERIO DE OBRAS PÚBLICAS Y TRANSPORTES</v>
      </c>
      <c r="F30" s="6">
        <f t="shared" si="2"/>
        <v>327</v>
      </c>
      <c r="G30" s="6" t="str">
        <f t="shared" si="3"/>
        <v>ATENCIÓN DE INFRAESTRUCTURA VIAL</v>
      </c>
      <c r="H30" s="3">
        <v>1</v>
      </c>
      <c r="I30" s="4" t="s">
        <v>206</v>
      </c>
      <c r="J30" t="s">
        <v>230</v>
      </c>
    </row>
    <row r="31" spans="2:10" x14ac:dyDescent="0.25">
      <c r="B31" s="2" t="s">
        <v>80</v>
      </c>
      <c r="C31" s="2" t="s">
        <v>205</v>
      </c>
      <c r="D31" s="6" t="str">
        <f t="shared" si="0"/>
        <v>209</v>
      </c>
      <c r="E31" s="6" t="str">
        <f t="shared" si="1"/>
        <v>MINISTERIO DE OBRAS PÚBLICAS Y TRANSPORTES</v>
      </c>
      <c r="F31" s="6">
        <f t="shared" si="2"/>
        <v>327</v>
      </c>
      <c r="G31" s="6" t="str">
        <f t="shared" si="3"/>
        <v>ATENCIÓN DE INFRAESTRUCTURA VIAL</v>
      </c>
      <c r="H31" s="1">
        <v>2</v>
      </c>
      <c r="I31" s="2" t="s">
        <v>207</v>
      </c>
      <c r="J31" t="s">
        <v>230</v>
      </c>
    </row>
    <row r="32" spans="2:10" x14ac:dyDescent="0.25">
      <c r="B32" s="4" t="s">
        <v>80</v>
      </c>
      <c r="C32" s="4" t="s">
        <v>205</v>
      </c>
      <c r="D32" s="6" t="str">
        <f t="shared" si="0"/>
        <v>209</v>
      </c>
      <c r="E32" s="6" t="str">
        <f t="shared" si="1"/>
        <v>MINISTERIO DE OBRAS PÚBLICAS Y TRANSPORTES</v>
      </c>
      <c r="F32" s="6">
        <f t="shared" si="2"/>
        <v>327</v>
      </c>
      <c r="G32" s="6" t="str">
        <f t="shared" si="3"/>
        <v>ATENCIÓN DE INFRAESTRUCTURA VIAL</v>
      </c>
      <c r="H32" s="3">
        <v>3</v>
      </c>
      <c r="I32" s="4" t="s">
        <v>208</v>
      </c>
      <c r="J32" t="s">
        <v>230</v>
      </c>
    </row>
    <row r="33" spans="2:10" x14ac:dyDescent="0.25">
      <c r="B33" s="2" t="s">
        <v>80</v>
      </c>
      <c r="C33" s="2" t="s">
        <v>209</v>
      </c>
      <c r="D33" s="6" t="str">
        <f t="shared" si="0"/>
        <v>209</v>
      </c>
      <c r="E33" s="6" t="str">
        <f t="shared" si="1"/>
        <v>MINISTERIO DE OBRAS PÚBLICAS Y TR</v>
      </c>
      <c r="F33" s="6">
        <f t="shared" si="2"/>
        <v>331</v>
      </c>
      <c r="G33" s="6" t="str">
        <f t="shared" si="3"/>
        <v>TRANSPORTE TERRESTRE</v>
      </c>
      <c r="H33" s="1">
        <v>1</v>
      </c>
      <c r="I33" s="2" t="s">
        <v>210</v>
      </c>
      <c r="J33" t="s">
        <v>230</v>
      </c>
    </row>
    <row r="34" spans="2:10" x14ac:dyDescent="0.25">
      <c r="B34" s="4" t="s">
        <v>80</v>
      </c>
      <c r="C34" s="4" t="s">
        <v>209</v>
      </c>
      <c r="D34" s="6" t="str">
        <f t="shared" si="0"/>
        <v>209</v>
      </c>
      <c r="E34" s="6" t="str">
        <f t="shared" si="1"/>
        <v>MINISTERIO DE OBRAS PÚBLICAS Y TR</v>
      </c>
      <c r="F34" s="6">
        <f t="shared" si="2"/>
        <v>331</v>
      </c>
      <c r="G34" s="6" t="str">
        <f t="shared" si="3"/>
        <v>TRANSPORTE TERRESTRE</v>
      </c>
      <c r="H34" s="3">
        <v>2</v>
      </c>
      <c r="I34" s="4" t="s">
        <v>211</v>
      </c>
      <c r="J34" t="s">
        <v>230</v>
      </c>
    </row>
    <row r="35" spans="2:10" x14ac:dyDescent="0.25">
      <c r="B35" s="2" t="s">
        <v>89</v>
      </c>
      <c r="C35" s="2" t="s">
        <v>212</v>
      </c>
      <c r="D35" s="6" t="str">
        <f t="shared" si="0"/>
        <v>210</v>
      </c>
      <c r="E35" s="6" t="str">
        <f t="shared" si="1"/>
        <v>MINISTERIO DE EDUCACIÓN PÚBLICA</v>
      </c>
      <c r="F35" s="6">
        <f t="shared" si="2"/>
        <v>573</v>
      </c>
      <c r="G35" s="6" t="str">
        <f t="shared" si="3"/>
        <v>IMPLEMENTACIÓN DE LA POLÍTICA EDUCATIVA</v>
      </c>
      <c r="H35" s="1">
        <v>1</v>
      </c>
      <c r="I35" s="2" t="s">
        <v>213</v>
      </c>
      <c r="J35" t="s">
        <v>230</v>
      </c>
    </row>
    <row r="36" spans="2:10" x14ac:dyDescent="0.25">
      <c r="B36" s="4" t="s">
        <v>89</v>
      </c>
      <c r="C36" s="4" t="s">
        <v>212</v>
      </c>
      <c r="D36" s="6" t="str">
        <f t="shared" si="0"/>
        <v>210</v>
      </c>
      <c r="E36" s="6" t="str">
        <f t="shared" si="1"/>
        <v>MINISTERIO DE EDUCACIÓN PÚBLICA</v>
      </c>
      <c r="F36" s="6">
        <f t="shared" si="2"/>
        <v>573</v>
      </c>
      <c r="G36" s="6" t="str">
        <f t="shared" si="3"/>
        <v>IMPLEMENTACIÓN DE LA POLÍTICA EDUCATIVA</v>
      </c>
      <c r="H36" s="3">
        <v>2</v>
      </c>
      <c r="I36" s="4" t="s">
        <v>214</v>
      </c>
      <c r="J36" t="s">
        <v>230</v>
      </c>
    </row>
    <row r="37" spans="2:10" x14ac:dyDescent="0.25">
      <c r="B37" s="2" t="s">
        <v>89</v>
      </c>
      <c r="C37" s="2" t="s">
        <v>212</v>
      </c>
      <c r="D37" s="6" t="str">
        <f t="shared" si="0"/>
        <v>210</v>
      </c>
      <c r="E37" s="6" t="str">
        <f t="shared" si="1"/>
        <v>MINISTERIO DE EDUCACIÓN PÚBLICA</v>
      </c>
      <c r="F37" s="6">
        <f t="shared" si="2"/>
        <v>573</v>
      </c>
      <c r="G37" s="6" t="str">
        <f t="shared" si="3"/>
        <v>IMPLEMENTACIÓN DE LA POLÍTICA EDUCATIVA</v>
      </c>
      <c r="H37" s="1">
        <v>3</v>
      </c>
      <c r="I37" s="2" t="s">
        <v>215</v>
      </c>
      <c r="J37" t="s">
        <v>230</v>
      </c>
    </row>
    <row r="38" spans="2:10" x14ac:dyDescent="0.25">
      <c r="B38" s="4" t="s">
        <v>89</v>
      </c>
      <c r="C38" s="4" t="s">
        <v>212</v>
      </c>
      <c r="D38" s="6" t="str">
        <f t="shared" si="0"/>
        <v>210</v>
      </c>
      <c r="E38" s="6" t="str">
        <f t="shared" si="1"/>
        <v>MINISTERIO DE EDUCACIÓN PÚBLICA</v>
      </c>
      <c r="F38" s="6">
        <f t="shared" si="2"/>
        <v>573</v>
      </c>
      <c r="G38" s="6" t="str">
        <f t="shared" si="3"/>
        <v>IMPLEMENTACIÓN DE LA POLÍTICA EDUCATIVA</v>
      </c>
      <c r="H38" s="3">
        <v>4</v>
      </c>
      <c r="I38" s="4" t="s">
        <v>216</v>
      </c>
      <c r="J38" t="s">
        <v>230</v>
      </c>
    </row>
    <row r="39" spans="2:10" x14ac:dyDescent="0.25">
      <c r="B39" s="2" t="s">
        <v>89</v>
      </c>
      <c r="C39" s="2" t="s">
        <v>212</v>
      </c>
      <c r="D39" s="6" t="str">
        <f t="shared" si="0"/>
        <v>210</v>
      </c>
      <c r="E39" s="6" t="str">
        <f t="shared" si="1"/>
        <v>MINISTERIO DE EDUCACIÓN PÚBLICA</v>
      </c>
      <c r="F39" s="6">
        <f t="shared" si="2"/>
        <v>573</v>
      </c>
      <c r="G39" s="6" t="str">
        <f t="shared" si="3"/>
        <v>IMPLEMENTACIÓN DE LA POLÍTICA EDUCATIVA</v>
      </c>
      <c r="H39" s="1">
        <v>5</v>
      </c>
      <c r="I39" s="2" t="s">
        <v>217</v>
      </c>
      <c r="J39" t="s">
        <v>230</v>
      </c>
    </row>
    <row r="40" spans="2:10" x14ac:dyDescent="0.25">
      <c r="B40" s="4" t="s">
        <v>101</v>
      </c>
      <c r="C40" s="4" t="s">
        <v>218</v>
      </c>
      <c r="D40" s="6" t="str">
        <f t="shared" si="0"/>
        <v>211</v>
      </c>
      <c r="E40" s="6" t="str">
        <f t="shared" si="1"/>
        <v>MINISTERIO DE SALUD</v>
      </c>
      <c r="F40" s="6">
        <f t="shared" si="2"/>
        <v>631</v>
      </c>
      <c r="G40" s="6" t="str">
        <f t="shared" si="3"/>
        <v>RECTORÍA DE LA SALUD</v>
      </c>
      <c r="H40" s="3">
        <v>1</v>
      </c>
      <c r="I40" s="4" t="s">
        <v>219</v>
      </c>
      <c r="J40" t="s">
        <v>230</v>
      </c>
    </row>
    <row r="41" spans="2:10" x14ac:dyDescent="0.25">
      <c r="B41" s="2" t="s">
        <v>101</v>
      </c>
      <c r="C41" s="2" t="s">
        <v>218</v>
      </c>
      <c r="D41" s="6" t="str">
        <f t="shared" si="0"/>
        <v>211</v>
      </c>
      <c r="E41" s="6" t="str">
        <f t="shared" si="1"/>
        <v>MINISTERIO DE SALUD</v>
      </c>
      <c r="F41" s="6">
        <f t="shared" si="2"/>
        <v>631</v>
      </c>
      <c r="G41" s="6" t="str">
        <f t="shared" si="3"/>
        <v>RECTORÍA DE LA SALUD</v>
      </c>
      <c r="H41" s="1">
        <v>2</v>
      </c>
      <c r="I41" s="2" t="s">
        <v>220</v>
      </c>
      <c r="J41" t="s">
        <v>230</v>
      </c>
    </row>
    <row r="42" spans="2:10" x14ac:dyDescent="0.25">
      <c r="B42" s="4" t="s">
        <v>108</v>
      </c>
      <c r="C42" s="4" t="s">
        <v>221</v>
      </c>
      <c r="D42" s="6" t="str">
        <f t="shared" si="0"/>
        <v>212</v>
      </c>
      <c r="E42" s="6" t="str">
        <f t="shared" si="1"/>
        <v>MINISTERIO DE TRABAJO Y SEGURIDAD SOCIAL</v>
      </c>
      <c r="F42" s="6">
        <f t="shared" si="2"/>
        <v>732</v>
      </c>
      <c r="G42" s="6" t="str">
        <f t="shared" si="3"/>
        <v>DESARROLLO Y SEGURIDAD SOCIAL</v>
      </c>
      <c r="H42" s="3">
        <v>1</v>
      </c>
      <c r="I42" s="4" t="s">
        <v>222</v>
      </c>
      <c r="J42" t="s">
        <v>230</v>
      </c>
    </row>
    <row r="43" spans="2:10" x14ac:dyDescent="0.25">
      <c r="B43" s="2" t="s">
        <v>108</v>
      </c>
      <c r="C43" s="2" t="s">
        <v>221</v>
      </c>
      <c r="D43" s="6" t="str">
        <f t="shared" si="0"/>
        <v>212</v>
      </c>
      <c r="E43" s="6" t="str">
        <f t="shared" si="1"/>
        <v>MINISTERIO DE TRABAJO Y SEGURIDAD SOCIAL</v>
      </c>
      <c r="F43" s="6">
        <f t="shared" si="2"/>
        <v>732</v>
      </c>
      <c r="G43" s="6" t="str">
        <f t="shared" si="3"/>
        <v>DESARROLLO Y SEGURIDAD SOCIAL</v>
      </c>
      <c r="H43" s="1">
        <v>2</v>
      </c>
      <c r="I43" s="2" t="s">
        <v>223</v>
      </c>
      <c r="J43" t="s">
        <v>230</v>
      </c>
    </row>
    <row r="44" spans="2:10" x14ac:dyDescent="0.25">
      <c r="B44" s="4" t="s">
        <v>168</v>
      </c>
      <c r="C44" s="4" t="s">
        <v>224</v>
      </c>
      <c r="D44" s="6" t="str">
        <f t="shared" si="0"/>
        <v>401</v>
      </c>
      <c r="E44" s="6" t="str">
        <f t="shared" si="1"/>
        <v>TRIBUNAL SUPREMO DE ELECCIONES</v>
      </c>
      <c r="F44" s="6">
        <f t="shared" si="2"/>
        <v>850</v>
      </c>
      <c r="G44" s="6" t="str">
        <f t="shared" si="3"/>
        <v>TRIBUNAL SUPREMO DE ELECCIONES</v>
      </c>
      <c r="H44" s="3">
        <v>1</v>
      </c>
      <c r="I44" s="4" t="s">
        <v>225</v>
      </c>
      <c r="J44" t="s">
        <v>230</v>
      </c>
    </row>
    <row r="45" spans="2:10" x14ac:dyDescent="0.25">
      <c r="B45" s="2" t="s">
        <v>168</v>
      </c>
      <c r="C45" s="2" t="s">
        <v>224</v>
      </c>
      <c r="D45" s="6" t="str">
        <f t="shared" si="0"/>
        <v>401</v>
      </c>
      <c r="E45" s="6" t="str">
        <f t="shared" si="1"/>
        <v>TRIBUNAL SUPREMO DE ELECCIONES</v>
      </c>
      <c r="F45" s="6">
        <f t="shared" si="2"/>
        <v>850</v>
      </c>
      <c r="G45" s="6" t="str">
        <f t="shared" si="3"/>
        <v>TRIBUNAL SUPREMO DE ELECCIONES</v>
      </c>
      <c r="H45" s="1">
        <v>2</v>
      </c>
      <c r="I45" s="2" t="s">
        <v>226</v>
      </c>
      <c r="J45" t="s">
        <v>230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3:H210"/>
  <sheetViews>
    <sheetView workbookViewId="0">
      <selection activeCell="B1" sqref="B1"/>
    </sheetView>
  </sheetViews>
  <sheetFormatPr baseColWidth="10" defaultRowHeight="15" x14ac:dyDescent="0.25"/>
  <sheetData>
    <row r="3" spans="2:8" x14ac:dyDescent="0.25">
      <c r="B3" s="5" t="s">
        <v>27</v>
      </c>
      <c r="C3" s="5" t="s">
        <v>169</v>
      </c>
      <c r="D3" s="5" t="s">
        <v>28</v>
      </c>
      <c r="E3" s="5" t="s">
        <v>170</v>
      </c>
      <c r="F3" s="5" t="s">
        <v>227</v>
      </c>
      <c r="G3" s="5" t="s">
        <v>228</v>
      </c>
      <c r="H3" s="7" t="s">
        <v>229</v>
      </c>
    </row>
    <row r="4" spans="2:8" x14ac:dyDescent="0.25">
      <c r="B4" s="6" t="s">
        <v>233</v>
      </c>
      <c r="C4" s="6" t="s">
        <v>0</v>
      </c>
      <c r="D4" s="1">
        <v>2</v>
      </c>
      <c r="E4" s="2" t="s">
        <v>0</v>
      </c>
      <c r="H4" t="s">
        <v>231</v>
      </c>
    </row>
    <row r="5" spans="2:8" x14ac:dyDescent="0.25">
      <c r="B5" s="6" t="s">
        <v>234</v>
      </c>
      <c r="C5" s="6" t="s">
        <v>1</v>
      </c>
      <c r="D5" s="3">
        <v>9</v>
      </c>
      <c r="E5" s="4" t="s">
        <v>31</v>
      </c>
      <c r="H5" t="s">
        <v>231</v>
      </c>
    </row>
    <row r="6" spans="2:8" x14ac:dyDescent="0.25">
      <c r="B6" s="6" t="s">
        <v>234</v>
      </c>
      <c r="C6" s="6" t="s">
        <v>1</v>
      </c>
      <c r="D6" s="1">
        <v>12</v>
      </c>
      <c r="E6" s="2" t="s">
        <v>32</v>
      </c>
      <c r="H6" t="s">
        <v>231</v>
      </c>
    </row>
    <row r="7" spans="2:8" x14ac:dyDescent="0.25">
      <c r="B7" s="6" t="s">
        <v>235</v>
      </c>
      <c r="C7" s="6" t="s">
        <v>2</v>
      </c>
      <c r="D7" s="3">
        <v>806</v>
      </c>
      <c r="E7" s="4" t="s">
        <v>34</v>
      </c>
      <c r="H7" t="s">
        <v>231</v>
      </c>
    </row>
    <row r="8" spans="2:8" x14ac:dyDescent="0.25">
      <c r="B8" s="6" t="s">
        <v>235</v>
      </c>
      <c r="C8" s="6" t="s">
        <v>2</v>
      </c>
      <c r="D8" s="1">
        <v>808</v>
      </c>
      <c r="E8" s="2" t="s">
        <v>35</v>
      </c>
      <c r="H8" t="s">
        <v>231</v>
      </c>
    </row>
    <row r="9" spans="2:8" x14ac:dyDescent="0.25">
      <c r="B9" s="6" t="s">
        <v>236</v>
      </c>
      <c r="C9" s="6" t="s">
        <v>3</v>
      </c>
      <c r="D9" s="3">
        <v>21</v>
      </c>
      <c r="E9" s="4" t="s">
        <v>37</v>
      </c>
      <c r="H9" t="s">
        <v>231</v>
      </c>
    </row>
    <row r="10" spans="2:8" x14ac:dyDescent="0.25">
      <c r="B10" s="6" t="s">
        <v>236</v>
      </c>
      <c r="C10" s="6" t="s">
        <v>3</v>
      </c>
      <c r="D10" s="1">
        <v>24</v>
      </c>
      <c r="E10" s="2" t="s">
        <v>38</v>
      </c>
      <c r="H10" t="s">
        <v>231</v>
      </c>
    </row>
    <row r="11" spans="2:8" x14ac:dyDescent="0.25">
      <c r="B11" s="6" t="s">
        <v>236</v>
      </c>
      <c r="C11" s="6" t="s">
        <v>3</v>
      </c>
      <c r="D11" s="3">
        <v>27</v>
      </c>
      <c r="E11" s="4" t="s">
        <v>39</v>
      </c>
      <c r="H11" t="s">
        <v>231</v>
      </c>
    </row>
    <row r="12" spans="2:8" x14ac:dyDescent="0.25">
      <c r="B12" s="6" t="s">
        <v>237</v>
      </c>
      <c r="C12" s="6" t="s">
        <v>4</v>
      </c>
      <c r="D12" s="1">
        <v>34</v>
      </c>
      <c r="E12" s="2" t="s">
        <v>37</v>
      </c>
      <c r="H12" t="s">
        <v>231</v>
      </c>
    </row>
    <row r="13" spans="2:8" x14ac:dyDescent="0.25">
      <c r="B13" s="6" t="s">
        <v>237</v>
      </c>
      <c r="C13" s="6" t="s">
        <v>4</v>
      </c>
      <c r="D13" s="3">
        <v>35</v>
      </c>
      <c r="E13" s="4" t="s">
        <v>41</v>
      </c>
      <c r="H13" t="s">
        <v>231</v>
      </c>
    </row>
    <row r="14" spans="2:8" x14ac:dyDescent="0.25">
      <c r="B14" s="6" t="s">
        <v>237</v>
      </c>
      <c r="C14" s="6" t="s">
        <v>4</v>
      </c>
      <c r="D14" s="1">
        <v>41</v>
      </c>
      <c r="E14" s="2" t="s">
        <v>42</v>
      </c>
      <c r="H14" t="s">
        <v>231</v>
      </c>
    </row>
    <row r="15" spans="2:8" x14ac:dyDescent="0.25">
      <c r="B15" s="6" t="s">
        <v>237</v>
      </c>
      <c r="C15" s="6" t="s">
        <v>4</v>
      </c>
      <c r="D15" s="3">
        <v>42</v>
      </c>
      <c r="E15" s="4" t="s">
        <v>43</v>
      </c>
      <c r="H15" t="s">
        <v>231</v>
      </c>
    </row>
    <row r="16" spans="2:8" x14ac:dyDescent="0.25">
      <c r="B16" s="6" t="s">
        <v>238</v>
      </c>
      <c r="C16" s="6" t="s">
        <v>5</v>
      </c>
      <c r="D16" s="1">
        <v>44</v>
      </c>
      <c r="E16" s="2" t="s">
        <v>45</v>
      </c>
      <c r="H16" t="s">
        <v>231</v>
      </c>
    </row>
    <row r="17" spans="2:8" x14ac:dyDescent="0.25">
      <c r="B17" s="6" t="s">
        <v>238</v>
      </c>
      <c r="C17" s="6" t="s">
        <v>5</v>
      </c>
      <c r="D17" s="3">
        <v>48</v>
      </c>
      <c r="E17" s="4" t="s">
        <v>46</v>
      </c>
      <c r="H17" t="s">
        <v>231</v>
      </c>
    </row>
    <row r="18" spans="2:8" x14ac:dyDescent="0.25">
      <c r="B18" s="6" t="s">
        <v>238</v>
      </c>
      <c r="C18" s="6" t="s">
        <v>5</v>
      </c>
      <c r="D18" s="1">
        <v>49</v>
      </c>
      <c r="E18" s="2" t="s">
        <v>47</v>
      </c>
      <c r="H18" t="s">
        <v>231</v>
      </c>
    </row>
    <row r="19" spans="2:8" x14ac:dyDescent="0.25">
      <c r="B19" s="6" t="s">
        <v>238</v>
      </c>
      <c r="C19" s="6" t="s">
        <v>5</v>
      </c>
      <c r="D19" s="3">
        <v>51</v>
      </c>
      <c r="E19" s="4" t="s">
        <v>48</v>
      </c>
      <c r="H19" t="s">
        <v>231</v>
      </c>
    </row>
    <row r="20" spans="2:8" x14ac:dyDescent="0.25">
      <c r="B20" s="6" t="s">
        <v>238</v>
      </c>
      <c r="C20" s="6" t="s">
        <v>5</v>
      </c>
      <c r="D20" s="1">
        <v>54</v>
      </c>
      <c r="E20" s="2" t="s">
        <v>49</v>
      </c>
      <c r="H20" t="s">
        <v>231</v>
      </c>
    </row>
    <row r="21" spans="2:8" x14ac:dyDescent="0.25">
      <c r="B21" s="6" t="s">
        <v>239</v>
      </c>
      <c r="C21" s="6" t="s">
        <v>6</v>
      </c>
      <c r="D21" s="3">
        <v>79</v>
      </c>
      <c r="E21" s="4" t="s">
        <v>45</v>
      </c>
      <c r="H21" t="s">
        <v>231</v>
      </c>
    </row>
    <row r="22" spans="2:8" x14ac:dyDescent="0.25">
      <c r="B22" s="6" t="s">
        <v>239</v>
      </c>
      <c r="C22" s="6" t="s">
        <v>6</v>
      </c>
      <c r="D22" s="1">
        <v>81</v>
      </c>
      <c r="E22" s="2" t="s">
        <v>51</v>
      </c>
      <c r="H22" t="s">
        <v>231</v>
      </c>
    </row>
    <row r="23" spans="2:8" x14ac:dyDescent="0.25">
      <c r="B23" s="6" t="s">
        <v>239</v>
      </c>
      <c r="C23" s="6" t="s">
        <v>6</v>
      </c>
      <c r="D23" s="3">
        <v>82</v>
      </c>
      <c r="E23" s="4" t="s">
        <v>52</v>
      </c>
      <c r="H23" t="s">
        <v>231</v>
      </c>
    </row>
    <row r="24" spans="2:8" x14ac:dyDescent="0.25">
      <c r="B24" s="6" t="s">
        <v>239</v>
      </c>
      <c r="C24" s="6" t="s">
        <v>6</v>
      </c>
      <c r="D24" s="1">
        <v>83</v>
      </c>
      <c r="E24" s="2" t="s">
        <v>53</v>
      </c>
      <c r="H24" t="s">
        <v>231</v>
      </c>
    </row>
    <row r="25" spans="2:8" x14ac:dyDescent="0.25">
      <c r="B25" s="6" t="s">
        <v>239</v>
      </c>
      <c r="C25" s="6" t="s">
        <v>6</v>
      </c>
      <c r="D25" s="3">
        <v>84</v>
      </c>
      <c r="E25" s="4" t="s">
        <v>54</v>
      </c>
      <c r="H25" t="s">
        <v>231</v>
      </c>
    </row>
    <row r="26" spans="2:8" x14ac:dyDescent="0.25">
      <c r="B26" s="6" t="s">
        <v>239</v>
      </c>
      <c r="C26" s="6" t="s">
        <v>6</v>
      </c>
      <c r="D26" s="1">
        <v>88</v>
      </c>
      <c r="E26" s="2" t="s">
        <v>55</v>
      </c>
      <c r="H26" t="s">
        <v>231</v>
      </c>
    </row>
    <row r="27" spans="2:8" x14ac:dyDescent="0.25">
      <c r="B27" s="6" t="s">
        <v>240</v>
      </c>
      <c r="C27" s="6" t="s">
        <v>7</v>
      </c>
      <c r="D27" s="3">
        <v>89</v>
      </c>
      <c r="E27" s="4" t="s">
        <v>57</v>
      </c>
      <c r="H27" t="s">
        <v>231</v>
      </c>
    </row>
    <row r="28" spans="2:8" x14ac:dyDescent="0.25">
      <c r="B28" s="6" t="s">
        <v>240</v>
      </c>
      <c r="C28" s="6" t="s">
        <v>7</v>
      </c>
      <c r="D28" s="1">
        <v>90</v>
      </c>
      <c r="E28" s="2" t="s">
        <v>58</v>
      </c>
      <c r="H28" t="s">
        <v>231</v>
      </c>
    </row>
    <row r="29" spans="2:8" x14ac:dyDescent="0.25">
      <c r="B29" s="6" t="s">
        <v>240</v>
      </c>
      <c r="C29" s="6" t="s">
        <v>7</v>
      </c>
      <c r="D29" s="3">
        <v>91</v>
      </c>
      <c r="E29" s="4" t="s">
        <v>59</v>
      </c>
      <c r="H29" t="s">
        <v>231</v>
      </c>
    </row>
    <row r="30" spans="2:8" x14ac:dyDescent="0.25">
      <c r="B30" s="6" t="s">
        <v>241</v>
      </c>
      <c r="C30" s="6" t="s">
        <v>8</v>
      </c>
      <c r="D30" s="1">
        <v>131</v>
      </c>
      <c r="E30" s="2" t="s">
        <v>61</v>
      </c>
      <c r="H30" t="s">
        <v>231</v>
      </c>
    </row>
    <row r="31" spans="2:8" x14ac:dyDescent="0.25">
      <c r="B31" s="6" t="s">
        <v>241</v>
      </c>
      <c r="C31" s="6" t="s">
        <v>8</v>
      </c>
      <c r="D31" s="3">
        <v>132</v>
      </c>
      <c r="E31" s="4" t="s">
        <v>37</v>
      </c>
      <c r="H31" t="s">
        <v>231</v>
      </c>
    </row>
    <row r="32" spans="2:8" x14ac:dyDescent="0.25">
      <c r="B32" s="6" t="s">
        <v>241</v>
      </c>
      <c r="C32" s="6" t="s">
        <v>8</v>
      </c>
      <c r="D32" s="1">
        <v>134</v>
      </c>
      <c r="E32" s="2" t="s">
        <v>62</v>
      </c>
      <c r="H32" t="s">
        <v>231</v>
      </c>
    </row>
    <row r="33" spans="2:8" x14ac:dyDescent="0.25">
      <c r="B33" s="6" t="s">
        <v>241</v>
      </c>
      <c r="C33" s="6" t="s">
        <v>8</v>
      </c>
      <c r="D33" s="3">
        <v>135</v>
      </c>
      <c r="E33" s="4" t="s">
        <v>63</v>
      </c>
      <c r="H33" t="s">
        <v>231</v>
      </c>
    </row>
    <row r="34" spans="2:8" x14ac:dyDescent="0.25">
      <c r="B34" s="6" t="s">
        <v>241</v>
      </c>
      <c r="C34" s="6" t="s">
        <v>8</v>
      </c>
      <c r="D34" s="1">
        <v>136</v>
      </c>
      <c r="E34" s="2" t="s">
        <v>64</v>
      </c>
      <c r="H34" t="s">
        <v>231</v>
      </c>
    </row>
    <row r="35" spans="2:8" x14ac:dyDescent="0.25">
      <c r="B35" s="6" t="s">
        <v>241</v>
      </c>
      <c r="C35" s="6" t="s">
        <v>8</v>
      </c>
      <c r="D35" s="3">
        <v>138</v>
      </c>
      <c r="E35" s="4" t="s">
        <v>65</v>
      </c>
      <c r="H35" t="s">
        <v>231</v>
      </c>
    </row>
    <row r="36" spans="2:8" x14ac:dyDescent="0.25">
      <c r="B36" s="6" t="s">
        <v>242</v>
      </c>
      <c r="C36" s="6" t="s">
        <v>9</v>
      </c>
      <c r="D36" s="1">
        <v>169</v>
      </c>
      <c r="E36" s="2" t="s">
        <v>67</v>
      </c>
      <c r="H36" t="s">
        <v>231</v>
      </c>
    </row>
    <row r="37" spans="2:8" x14ac:dyDescent="0.25">
      <c r="B37" s="6" t="s">
        <v>242</v>
      </c>
      <c r="C37" s="6" t="s">
        <v>9</v>
      </c>
      <c r="D37" s="3">
        <v>170</v>
      </c>
      <c r="E37" s="4" t="s">
        <v>68</v>
      </c>
      <c r="H37" t="s">
        <v>231</v>
      </c>
    </row>
    <row r="38" spans="2:8" x14ac:dyDescent="0.25">
      <c r="B38" s="6" t="s">
        <v>242</v>
      </c>
      <c r="C38" s="6" t="s">
        <v>9</v>
      </c>
      <c r="D38" s="1">
        <v>172</v>
      </c>
      <c r="E38" s="2" t="s">
        <v>69</v>
      </c>
      <c r="H38" t="s">
        <v>231</v>
      </c>
    </row>
    <row r="39" spans="2:8" x14ac:dyDescent="0.25">
      <c r="B39" s="6" t="s">
        <v>242</v>
      </c>
      <c r="C39" s="6" t="s">
        <v>9</v>
      </c>
      <c r="D39" s="3">
        <v>175</v>
      </c>
      <c r="E39" s="4" t="s">
        <v>70</v>
      </c>
      <c r="H39" t="s">
        <v>231</v>
      </c>
    </row>
    <row r="40" spans="2:8" x14ac:dyDescent="0.25">
      <c r="B40" s="6" t="s">
        <v>242</v>
      </c>
      <c r="C40" s="6" t="s">
        <v>9</v>
      </c>
      <c r="D40" s="1">
        <v>182</v>
      </c>
      <c r="E40" s="2" t="s">
        <v>71</v>
      </c>
      <c r="H40" t="s">
        <v>231</v>
      </c>
    </row>
    <row r="41" spans="2:8" x14ac:dyDescent="0.25">
      <c r="B41" s="6" t="s">
        <v>242</v>
      </c>
      <c r="C41" s="6" t="s">
        <v>9</v>
      </c>
      <c r="D41" s="3">
        <v>185</v>
      </c>
      <c r="E41" s="4" t="s">
        <v>72</v>
      </c>
      <c r="H41" t="s">
        <v>231</v>
      </c>
    </row>
    <row r="42" spans="2:8" x14ac:dyDescent="0.25">
      <c r="B42" s="6" t="s">
        <v>243</v>
      </c>
      <c r="C42" s="6" t="s">
        <v>10</v>
      </c>
      <c r="D42" s="1">
        <v>215</v>
      </c>
      <c r="E42" s="2" t="s">
        <v>67</v>
      </c>
      <c r="H42" t="s">
        <v>231</v>
      </c>
    </row>
    <row r="43" spans="2:8" x14ac:dyDescent="0.25">
      <c r="B43" s="6" t="s">
        <v>243</v>
      </c>
      <c r="C43" s="6" t="s">
        <v>10</v>
      </c>
      <c r="D43" s="3">
        <v>217</v>
      </c>
      <c r="E43" s="4" t="s">
        <v>74</v>
      </c>
      <c r="H43" t="s">
        <v>231</v>
      </c>
    </row>
    <row r="44" spans="2:8" x14ac:dyDescent="0.25">
      <c r="B44" s="6" t="s">
        <v>243</v>
      </c>
      <c r="C44" s="6" t="s">
        <v>10</v>
      </c>
      <c r="D44" s="1">
        <v>218</v>
      </c>
      <c r="E44" s="2" t="s">
        <v>75</v>
      </c>
      <c r="H44" t="s">
        <v>231</v>
      </c>
    </row>
    <row r="45" spans="2:8" x14ac:dyDescent="0.25">
      <c r="B45" s="6" t="s">
        <v>243</v>
      </c>
      <c r="C45" s="6" t="s">
        <v>10</v>
      </c>
      <c r="D45" s="3">
        <v>219</v>
      </c>
      <c r="E45" s="4" t="s">
        <v>76</v>
      </c>
      <c r="H45" t="s">
        <v>231</v>
      </c>
    </row>
    <row r="46" spans="2:8" x14ac:dyDescent="0.25">
      <c r="B46" s="6" t="s">
        <v>243</v>
      </c>
      <c r="C46" s="6" t="s">
        <v>10</v>
      </c>
      <c r="D46" s="1">
        <v>223</v>
      </c>
      <c r="E46" s="2" t="s">
        <v>77</v>
      </c>
      <c r="H46" t="s">
        <v>231</v>
      </c>
    </row>
    <row r="47" spans="2:8" x14ac:dyDescent="0.25">
      <c r="B47" s="6" t="s">
        <v>243</v>
      </c>
      <c r="C47" s="6" t="s">
        <v>10</v>
      </c>
      <c r="D47" s="3">
        <v>224</v>
      </c>
      <c r="E47" s="4" t="s">
        <v>78</v>
      </c>
      <c r="H47" t="s">
        <v>231</v>
      </c>
    </row>
    <row r="48" spans="2:8" x14ac:dyDescent="0.25">
      <c r="B48" s="6" t="s">
        <v>243</v>
      </c>
      <c r="C48" s="6" t="s">
        <v>10</v>
      </c>
      <c r="D48" s="1">
        <v>229</v>
      </c>
      <c r="E48" s="2" t="s">
        <v>79</v>
      </c>
      <c r="H48" t="s">
        <v>231</v>
      </c>
    </row>
    <row r="49" spans="2:8" x14ac:dyDescent="0.25">
      <c r="B49" s="6" t="s">
        <v>244</v>
      </c>
      <c r="C49" s="6" t="s">
        <v>11</v>
      </c>
      <c r="D49" s="3">
        <v>326</v>
      </c>
      <c r="E49" s="4" t="s">
        <v>37</v>
      </c>
      <c r="H49" t="s">
        <v>231</v>
      </c>
    </row>
    <row r="50" spans="2:8" x14ac:dyDescent="0.25">
      <c r="B50" s="6" t="s">
        <v>244</v>
      </c>
      <c r="C50" s="6" t="s">
        <v>11</v>
      </c>
      <c r="D50" s="1">
        <v>327</v>
      </c>
      <c r="E50" s="2" t="s">
        <v>81</v>
      </c>
      <c r="H50" t="s">
        <v>231</v>
      </c>
    </row>
    <row r="51" spans="2:8" x14ac:dyDescent="0.25">
      <c r="B51" s="6" t="s">
        <v>244</v>
      </c>
      <c r="C51" s="6" t="s">
        <v>11</v>
      </c>
      <c r="D51" s="3">
        <v>328</v>
      </c>
      <c r="E51" s="4" t="s">
        <v>82</v>
      </c>
      <c r="H51" t="s">
        <v>231</v>
      </c>
    </row>
    <row r="52" spans="2:8" x14ac:dyDescent="0.25">
      <c r="B52" s="6" t="s">
        <v>244</v>
      </c>
      <c r="C52" s="6" t="s">
        <v>11</v>
      </c>
      <c r="D52" s="1">
        <v>329</v>
      </c>
      <c r="E52" s="2" t="s">
        <v>83</v>
      </c>
      <c r="H52" t="s">
        <v>231</v>
      </c>
    </row>
    <row r="53" spans="2:8" x14ac:dyDescent="0.25">
      <c r="B53" s="6" t="s">
        <v>244</v>
      </c>
      <c r="C53" s="6" t="s">
        <v>11</v>
      </c>
      <c r="D53" s="3">
        <v>330</v>
      </c>
      <c r="E53" s="4" t="s">
        <v>84</v>
      </c>
      <c r="H53" t="s">
        <v>231</v>
      </c>
    </row>
    <row r="54" spans="2:8" x14ac:dyDescent="0.25">
      <c r="B54" s="6" t="s">
        <v>244</v>
      </c>
      <c r="C54" s="6" t="s">
        <v>11</v>
      </c>
      <c r="D54" s="1">
        <v>331</v>
      </c>
      <c r="E54" s="2" t="s">
        <v>85</v>
      </c>
      <c r="H54" t="s">
        <v>231</v>
      </c>
    </row>
    <row r="55" spans="2:8" x14ac:dyDescent="0.25">
      <c r="B55" s="6" t="s">
        <v>244</v>
      </c>
      <c r="C55" s="6" t="s">
        <v>11</v>
      </c>
      <c r="D55" s="3">
        <v>333</v>
      </c>
      <c r="E55" s="4" t="s">
        <v>86</v>
      </c>
      <c r="H55" t="s">
        <v>231</v>
      </c>
    </row>
    <row r="56" spans="2:8" x14ac:dyDescent="0.25">
      <c r="B56" s="6" t="s">
        <v>244</v>
      </c>
      <c r="C56" s="6" t="s">
        <v>11</v>
      </c>
      <c r="D56" s="1">
        <v>334</v>
      </c>
      <c r="E56" s="2" t="s">
        <v>87</v>
      </c>
      <c r="H56" t="s">
        <v>231</v>
      </c>
    </row>
    <row r="57" spans="2:8" x14ac:dyDescent="0.25">
      <c r="B57" s="6" t="s">
        <v>244</v>
      </c>
      <c r="C57" s="6" t="s">
        <v>11</v>
      </c>
      <c r="D57" s="3">
        <v>386</v>
      </c>
      <c r="E57" s="4" t="s">
        <v>88</v>
      </c>
      <c r="H57" t="s">
        <v>231</v>
      </c>
    </row>
    <row r="58" spans="2:8" x14ac:dyDescent="0.25">
      <c r="B58" s="6" t="s">
        <v>244</v>
      </c>
      <c r="C58" s="6" t="s">
        <v>11</v>
      </c>
      <c r="D58" s="1">
        <v>393</v>
      </c>
      <c r="E58" s="2" t="s">
        <v>88</v>
      </c>
      <c r="H58" t="s">
        <v>231</v>
      </c>
    </row>
    <row r="59" spans="2:8" x14ac:dyDescent="0.25">
      <c r="B59" s="6" t="s">
        <v>245</v>
      </c>
      <c r="C59" s="6" t="s">
        <v>12</v>
      </c>
      <c r="D59" s="3">
        <v>550</v>
      </c>
      <c r="E59" s="4" t="s">
        <v>90</v>
      </c>
      <c r="H59" t="s">
        <v>231</v>
      </c>
    </row>
    <row r="60" spans="2:8" x14ac:dyDescent="0.25">
      <c r="B60" s="6" t="s">
        <v>245</v>
      </c>
      <c r="C60" s="6" t="s">
        <v>12</v>
      </c>
      <c r="D60" s="1">
        <v>551</v>
      </c>
      <c r="E60" s="2" t="s">
        <v>91</v>
      </c>
      <c r="H60" t="s">
        <v>231</v>
      </c>
    </row>
    <row r="61" spans="2:8" x14ac:dyDescent="0.25">
      <c r="B61" s="6" t="s">
        <v>245</v>
      </c>
      <c r="C61" s="6" t="s">
        <v>12</v>
      </c>
      <c r="D61" s="3">
        <v>552</v>
      </c>
      <c r="E61" s="4" t="s">
        <v>92</v>
      </c>
      <c r="H61" t="s">
        <v>231</v>
      </c>
    </row>
    <row r="62" spans="2:8" x14ac:dyDescent="0.25">
      <c r="B62" s="6" t="s">
        <v>245</v>
      </c>
      <c r="C62" s="6" t="s">
        <v>12</v>
      </c>
      <c r="D62" s="1">
        <v>553</v>
      </c>
      <c r="E62" s="2" t="s">
        <v>93</v>
      </c>
      <c r="H62" t="s">
        <v>231</v>
      </c>
    </row>
    <row r="63" spans="2:8" x14ac:dyDescent="0.25">
      <c r="B63" s="6" t="s">
        <v>245</v>
      </c>
      <c r="C63" s="6" t="s">
        <v>12</v>
      </c>
      <c r="D63" s="3">
        <v>554</v>
      </c>
      <c r="E63" s="4" t="s">
        <v>94</v>
      </c>
      <c r="H63" t="s">
        <v>231</v>
      </c>
    </row>
    <row r="64" spans="2:8" x14ac:dyDescent="0.25">
      <c r="B64" s="6" t="s">
        <v>245</v>
      </c>
      <c r="C64" s="6" t="s">
        <v>12</v>
      </c>
      <c r="D64" s="1">
        <v>555</v>
      </c>
      <c r="E64" s="2" t="s">
        <v>95</v>
      </c>
      <c r="H64" t="s">
        <v>231</v>
      </c>
    </row>
    <row r="65" spans="2:8" x14ac:dyDescent="0.25">
      <c r="B65" s="6" t="s">
        <v>245</v>
      </c>
      <c r="C65" s="6" t="s">
        <v>12</v>
      </c>
      <c r="D65" s="3">
        <v>556</v>
      </c>
      <c r="E65" s="4" t="s">
        <v>96</v>
      </c>
      <c r="H65" t="s">
        <v>231</v>
      </c>
    </row>
    <row r="66" spans="2:8" x14ac:dyDescent="0.25">
      <c r="B66" s="6" t="s">
        <v>245</v>
      </c>
      <c r="C66" s="6" t="s">
        <v>12</v>
      </c>
      <c r="D66" s="1">
        <v>557</v>
      </c>
      <c r="E66" s="2" t="s">
        <v>97</v>
      </c>
      <c r="H66" t="s">
        <v>231</v>
      </c>
    </row>
    <row r="67" spans="2:8" x14ac:dyDescent="0.25">
      <c r="B67" s="6" t="s">
        <v>245</v>
      </c>
      <c r="C67" s="6" t="s">
        <v>12</v>
      </c>
      <c r="D67" s="3">
        <v>558</v>
      </c>
      <c r="E67" s="4" t="s">
        <v>98</v>
      </c>
      <c r="H67" t="s">
        <v>231</v>
      </c>
    </row>
    <row r="68" spans="2:8" x14ac:dyDescent="0.25">
      <c r="B68" s="6" t="s">
        <v>245</v>
      </c>
      <c r="C68" s="6" t="s">
        <v>12</v>
      </c>
      <c r="D68" s="1">
        <v>573</v>
      </c>
      <c r="E68" s="2" t="s">
        <v>99</v>
      </c>
      <c r="H68" t="s">
        <v>231</v>
      </c>
    </row>
    <row r="69" spans="2:8" x14ac:dyDescent="0.25">
      <c r="B69" s="6" t="s">
        <v>245</v>
      </c>
      <c r="C69" s="6" t="s">
        <v>12</v>
      </c>
      <c r="D69" s="3">
        <v>580</v>
      </c>
      <c r="E69" s="4" t="s">
        <v>100</v>
      </c>
      <c r="H69" t="s">
        <v>231</v>
      </c>
    </row>
    <row r="70" spans="2:8" x14ac:dyDescent="0.25">
      <c r="B70" s="6" t="s">
        <v>246</v>
      </c>
      <c r="C70" s="6" t="s">
        <v>13</v>
      </c>
      <c r="D70" s="1">
        <v>623</v>
      </c>
      <c r="E70" s="2" t="s">
        <v>102</v>
      </c>
      <c r="H70" t="s">
        <v>231</v>
      </c>
    </row>
    <row r="71" spans="2:8" x14ac:dyDescent="0.25">
      <c r="B71" s="6" t="s">
        <v>246</v>
      </c>
      <c r="C71" s="6" t="s">
        <v>13</v>
      </c>
      <c r="D71" s="3">
        <v>627</v>
      </c>
      <c r="E71" s="4" t="s">
        <v>103</v>
      </c>
      <c r="H71" t="s">
        <v>231</v>
      </c>
    </row>
    <row r="72" spans="2:8" x14ac:dyDescent="0.25">
      <c r="B72" s="6" t="s">
        <v>246</v>
      </c>
      <c r="C72" s="6" t="s">
        <v>13</v>
      </c>
      <c r="D72" s="1">
        <v>630</v>
      </c>
      <c r="E72" s="2" t="s">
        <v>104</v>
      </c>
      <c r="H72" t="s">
        <v>231</v>
      </c>
    </row>
    <row r="73" spans="2:8" x14ac:dyDescent="0.25">
      <c r="B73" s="6" t="s">
        <v>246</v>
      </c>
      <c r="C73" s="6" t="s">
        <v>13</v>
      </c>
      <c r="D73" s="3">
        <v>631</v>
      </c>
      <c r="E73" s="4" t="s">
        <v>105</v>
      </c>
      <c r="H73" t="s">
        <v>231</v>
      </c>
    </row>
    <row r="74" spans="2:8" x14ac:dyDescent="0.25">
      <c r="B74" s="6" t="s">
        <v>246</v>
      </c>
      <c r="C74" s="6" t="s">
        <v>13</v>
      </c>
      <c r="D74" s="1">
        <v>632</v>
      </c>
      <c r="E74" s="2" t="s">
        <v>106</v>
      </c>
      <c r="H74" t="s">
        <v>231</v>
      </c>
    </row>
    <row r="75" spans="2:8" x14ac:dyDescent="0.25">
      <c r="B75" s="6" t="s">
        <v>246</v>
      </c>
      <c r="C75" s="6" t="s">
        <v>13</v>
      </c>
      <c r="D75" s="3">
        <v>633</v>
      </c>
      <c r="E75" s="4" t="s">
        <v>107</v>
      </c>
      <c r="H75" t="s">
        <v>231</v>
      </c>
    </row>
    <row r="76" spans="2:8" x14ac:dyDescent="0.25">
      <c r="B76" s="6" t="s">
        <v>246</v>
      </c>
      <c r="C76" s="6" t="s">
        <v>13</v>
      </c>
      <c r="D76" s="1">
        <v>635</v>
      </c>
      <c r="E76" s="2" t="s">
        <v>49</v>
      </c>
      <c r="H76" t="s">
        <v>231</v>
      </c>
    </row>
    <row r="77" spans="2:8" x14ac:dyDescent="0.25">
      <c r="B77" s="6" t="s">
        <v>247</v>
      </c>
      <c r="C77" s="6" t="s">
        <v>14</v>
      </c>
      <c r="D77" s="3">
        <v>729</v>
      </c>
      <c r="E77" s="4" t="s">
        <v>67</v>
      </c>
      <c r="H77" t="s">
        <v>231</v>
      </c>
    </row>
    <row r="78" spans="2:8" x14ac:dyDescent="0.25">
      <c r="B78" s="6" t="s">
        <v>247</v>
      </c>
      <c r="C78" s="6" t="s">
        <v>14</v>
      </c>
      <c r="D78" s="1">
        <v>731</v>
      </c>
      <c r="E78" s="2" t="s">
        <v>109</v>
      </c>
      <c r="H78" t="s">
        <v>231</v>
      </c>
    </row>
    <row r="79" spans="2:8" x14ac:dyDescent="0.25">
      <c r="B79" s="6" t="s">
        <v>247</v>
      </c>
      <c r="C79" s="6" t="s">
        <v>14</v>
      </c>
      <c r="D79" s="3">
        <v>732</v>
      </c>
      <c r="E79" s="4" t="s">
        <v>110</v>
      </c>
      <c r="H79" t="s">
        <v>231</v>
      </c>
    </row>
    <row r="80" spans="2:8" x14ac:dyDescent="0.25">
      <c r="B80" s="6" t="s">
        <v>247</v>
      </c>
      <c r="C80" s="6" t="s">
        <v>14</v>
      </c>
      <c r="D80" s="1">
        <v>733</v>
      </c>
      <c r="E80" s="2" t="s">
        <v>111</v>
      </c>
      <c r="H80" t="s">
        <v>231</v>
      </c>
    </row>
    <row r="81" spans="2:8" x14ac:dyDescent="0.25">
      <c r="B81" s="6" t="s">
        <v>247</v>
      </c>
      <c r="C81" s="6" t="s">
        <v>14</v>
      </c>
      <c r="D81" s="3">
        <v>734</v>
      </c>
      <c r="E81" s="4" t="s">
        <v>112</v>
      </c>
      <c r="H81" t="s">
        <v>231</v>
      </c>
    </row>
    <row r="82" spans="2:8" x14ac:dyDescent="0.25">
      <c r="B82" s="6" t="s">
        <v>248</v>
      </c>
      <c r="C82" s="6" t="s">
        <v>15</v>
      </c>
      <c r="D82" s="1">
        <v>749</v>
      </c>
      <c r="E82" s="2" t="s">
        <v>67</v>
      </c>
      <c r="H82" t="s">
        <v>231</v>
      </c>
    </row>
    <row r="83" spans="2:8" x14ac:dyDescent="0.25">
      <c r="B83" s="6" t="s">
        <v>248</v>
      </c>
      <c r="C83" s="6" t="s">
        <v>15</v>
      </c>
      <c r="D83" s="3">
        <v>751</v>
      </c>
      <c r="E83" s="4" t="s">
        <v>114</v>
      </c>
      <c r="H83" t="s">
        <v>231</v>
      </c>
    </row>
    <row r="84" spans="2:8" x14ac:dyDescent="0.25">
      <c r="B84" s="6" t="s">
        <v>248</v>
      </c>
      <c r="C84" s="6" t="s">
        <v>15</v>
      </c>
      <c r="D84" s="1">
        <v>753</v>
      </c>
      <c r="E84" s="2" t="s">
        <v>115</v>
      </c>
      <c r="H84" t="s">
        <v>231</v>
      </c>
    </row>
    <row r="85" spans="2:8" x14ac:dyDescent="0.25">
      <c r="B85" s="6" t="s">
        <v>248</v>
      </c>
      <c r="C85" s="6" t="s">
        <v>15</v>
      </c>
      <c r="D85" s="3">
        <v>755</v>
      </c>
      <c r="E85" s="4" t="s">
        <v>116</v>
      </c>
      <c r="H85" t="s">
        <v>231</v>
      </c>
    </row>
    <row r="86" spans="2:8" x14ac:dyDescent="0.25">
      <c r="B86" s="6" t="s">
        <v>248</v>
      </c>
      <c r="C86" s="6" t="s">
        <v>15</v>
      </c>
      <c r="D86" s="1">
        <v>758</v>
      </c>
      <c r="E86" s="2" t="s">
        <v>117</v>
      </c>
      <c r="H86" t="s">
        <v>231</v>
      </c>
    </row>
    <row r="87" spans="2:8" x14ac:dyDescent="0.25">
      <c r="B87" s="6" t="s">
        <v>249</v>
      </c>
      <c r="C87" s="6" t="s">
        <v>16</v>
      </c>
      <c r="D87" s="3">
        <v>779</v>
      </c>
      <c r="E87" s="4" t="s">
        <v>45</v>
      </c>
      <c r="H87" t="s">
        <v>231</v>
      </c>
    </row>
    <row r="88" spans="2:8" x14ac:dyDescent="0.25">
      <c r="B88" s="6" t="s">
        <v>249</v>
      </c>
      <c r="C88" s="6" t="s">
        <v>16</v>
      </c>
      <c r="D88" s="1">
        <v>780</v>
      </c>
      <c r="E88" s="2" t="s">
        <v>119</v>
      </c>
      <c r="H88" t="s">
        <v>231</v>
      </c>
    </row>
    <row r="89" spans="2:8" x14ac:dyDescent="0.25">
      <c r="B89" s="6" t="s">
        <v>249</v>
      </c>
      <c r="C89" s="6" t="s">
        <v>16</v>
      </c>
      <c r="D89" s="3">
        <v>781</v>
      </c>
      <c r="E89" s="4" t="s">
        <v>120</v>
      </c>
      <c r="H89" t="s">
        <v>231</v>
      </c>
    </row>
    <row r="90" spans="2:8" x14ac:dyDescent="0.25">
      <c r="B90" s="6" t="s">
        <v>249</v>
      </c>
      <c r="C90" s="6" t="s">
        <v>16</v>
      </c>
      <c r="D90" s="1">
        <v>783</v>
      </c>
      <c r="E90" s="2" t="s">
        <v>121</v>
      </c>
      <c r="H90" t="s">
        <v>231</v>
      </c>
    </row>
    <row r="91" spans="2:8" x14ac:dyDescent="0.25">
      <c r="B91" s="6" t="s">
        <v>249</v>
      </c>
      <c r="C91" s="6" t="s">
        <v>16</v>
      </c>
      <c r="D91" s="3">
        <v>784</v>
      </c>
      <c r="E91" s="4" t="s">
        <v>122</v>
      </c>
      <c r="H91" t="s">
        <v>231</v>
      </c>
    </row>
    <row r="92" spans="2:8" x14ac:dyDescent="0.25">
      <c r="B92" s="6" t="s">
        <v>249</v>
      </c>
      <c r="C92" s="6" t="s">
        <v>16</v>
      </c>
      <c r="D92" s="1">
        <v>785</v>
      </c>
      <c r="E92" s="2" t="s">
        <v>123</v>
      </c>
      <c r="H92" t="s">
        <v>231</v>
      </c>
    </row>
    <row r="93" spans="2:8" x14ac:dyDescent="0.25">
      <c r="B93" s="6" t="s">
        <v>250</v>
      </c>
      <c r="C93" s="6" t="s">
        <v>17</v>
      </c>
      <c r="D93" s="3">
        <v>811</v>
      </c>
      <c r="E93" s="4" t="s">
        <v>125</v>
      </c>
      <c r="H93" t="s">
        <v>231</v>
      </c>
    </row>
    <row r="94" spans="2:8" x14ac:dyDescent="0.25">
      <c r="B94" s="6" t="s">
        <v>250</v>
      </c>
      <c r="C94" s="6" t="s">
        <v>17</v>
      </c>
      <c r="D94" s="1">
        <v>812</v>
      </c>
      <c r="E94" s="2" t="s">
        <v>107</v>
      </c>
      <c r="H94" t="s">
        <v>231</v>
      </c>
    </row>
    <row r="95" spans="2:8" x14ac:dyDescent="0.25">
      <c r="B95" s="6" t="s">
        <v>250</v>
      </c>
      <c r="C95" s="6" t="s">
        <v>17</v>
      </c>
      <c r="D95" s="3">
        <v>814</v>
      </c>
      <c r="E95" s="4" t="s">
        <v>67</v>
      </c>
      <c r="H95" t="s">
        <v>231</v>
      </c>
    </row>
    <row r="96" spans="2:8" x14ac:dyDescent="0.25">
      <c r="B96" s="6" t="s">
        <v>250</v>
      </c>
      <c r="C96" s="6" t="s">
        <v>17</v>
      </c>
      <c r="D96" s="1">
        <v>815</v>
      </c>
      <c r="E96" s="2" t="s">
        <v>126</v>
      </c>
      <c r="H96" t="s">
        <v>231</v>
      </c>
    </row>
    <row r="97" spans="2:8" x14ac:dyDescent="0.25">
      <c r="B97" s="6" t="s">
        <v>251</v>
      </c>
      <c r="C97" s="6" t="s">
        <v>18</v>
      </c>
      <c r="D97" s="3">
        <v>792</v>
      </c>
      <c r="E97" s="4" t="s">
        <v>67</v>
      </c>
      <c r="H97" t="s">
        <v>231</v>
      </c>
    </row>
    <row r="98" spans="2:8" x14ac:dyDescent="0.25">
      <c r="B98" s="6" t="s">
        <v>251</v>
      </c>
      <c r="C98" s="6" t="s">
        <v>18</v>
      </c>
      <c r="D98" s="1">
        <v>796</v>
      </c>
      <c r="E98" s="2" t="s">
        <v>128</v>
      </c>
      <c r="H98" t="s">
        <v>231</v>
      </c>
    </row>
    <row r="99" spans="2:8" x14ac:dyDescent="0.25">
      <c r="B99" s="6" t="s">
        <v>252</v>
      </c>
      <c r="C99" s="6" t="s">
        <v>19</v>
      </c>
      <c r="D99" s="3">
        <v>863</v>
      </c>
      <c r="E99" s="4" t="s">
        <v>67</v>
      </c>
      <c r="H99" t="s">
        <v>231</v>
      </c>
    </row>
    <row r="100" spans="2:8" x14ac:dyDescent="0.25">
      <c r="B100" s="6" t="s">
        <v>252</v>
      </c>
      <c r="C100" s="6" t="s">
        <v>19</v>
      </c>
      <c r="D100" s="1">
        <v>865</v>
      </c>
      <c r="E100" s="2" t="s">
        <v>130</v>
      </c>
      <c r="H100" t="s">
        <v>231</v>
      </c>
    </row>
    <row r="101" spans="2:8" x14ac:dyDescent="0.25">
      <c r="B101" s="6" t="s">
        <v>252</v>
      </c>
      <c r="C101" s="6" t="s">
        <v>19</v>
      </c>
      <c r="D101" s="3">
        <v>866</v>
      </c>
      <c r="E101" s="4" t="s">
        <v>131</v>
      </c>
      <c r="H101" t="s">
        <v>231</v>
      </c>
    </row>
    <row r="102" spans="2:8" x14ac:dyDescent="0.25">
      <c r="B102" s="6" t="s">
        <v>252</v>
      </c>
      <c r="C102" s="6" t="s">
        <v>19</v>
      </c>
      <c r="D102" s="1">
        <v>870</v>
      </c>
      <c r="E102" s="2" t="s">
        <v>132</v>
      </c>
      <c r="H102" t="s">
        <v>231</v>
      </c>
    </row>
    <row r="103" spans="2:8" x14ac:dyDescent="0.25">
      <c r="B103" s="6" t="s">
        <v>252</v>
      </c>
      <c r="C103" s="6" t="s">
        <v>19</v>
      </c>
      <c r="D103" s="3">
        <v>874</v>
      </c>
      <c r="E103" s="4" t="s">
        <v>133</v>
      </c>
      <c r="H103" t="s">
        <v>231</v>
      </c>
    </row>
    <row r="104" spans="2:8" x14ac:dyDescent="0.25">
      <c r="B104" s="6" t="s">
        <v>253</v>
      </c>
      <c r="C104" s="6" t="s">
        <v>20</v>
      </c>
      <c r="D104" s="1">
        <v>893</v>
      </c>
      <c r="E104" s="2" t="s">
        <v>135</v>
      </c>
      <c r="H104" t="s">
        <v>231</v>
      </c>
    </row>
    <row r="105" spans="2:8" x14ac:dyDescent="0.25">
      <c r="B105" s="6" t="s">
        <v>253</v>
      </c>
      <c r="C105" s="6" t="s">
        <v>20</v>
      </c>
      <c r="D105" s="3">
        <v>894</v>
      </c>
      <c r="E105" s="4" t="s">
        <v>136</v>
      </c>
      <c r="H105" t="s">
        <v>231</v>
      </c>
    </row>
    <row r="106" spans="2:8" x14ac:dyDescent="0.25">
      <c r="B106" s="6" t="s">
        <v>253</v>
      </c>
      <c r="C106" s="6" t="s">
        <v>20</v>
      </c>
      <c r="D106" s="1">
        <v>899</v>
      </c>
      <c r="E106" s="2" t="s">
        <v>137</v>
      </c>
      <c r="H106" t="s">
        <v>231</v>
      </c>
    </row>
    <row r="107" spans="2:8" x14ac:dyDescent="0.25">
      <c r="B107" s="6" t="s">
        <v>254</v>
      </c>
      <c r="C107" s="6" t="s">
        <v>21</v>
      </c>
      <c r="D107" s="3">
        <v>879</v>
      </c>
      <c r="E107" s="4" t="s">
        <v>67</v>
      </c>
      <c r="H107" t="s">
        <v>231</v>
      </c>
    </row>
    <row r="108" spans="2:8" x14ac:dyDescent="0.25">
      <c r="B108" s="6" t="s">
        <v>254</v>
      </c>
      <c r="C108" s="6" t="s">
        <v>21</v>
      </c>
      <c r="D108" s="1">
        <v>883</v>
      </c>
      <c r="E108" s="2" t="s">
        <v>139</v>
      </c>
      <c r="H108" t="s">
        <v>231</v>
      </c>
    </row>
    <row r="109" spans="2:8" x14ac:dyDescent="0.25">
      <c r="B109" s="6" t="s">
        <v>254</v>
      </c>
      <c r="C109" s="6" t="s">
        <v>21</v>
      </c>
      <c r="D109" s="3">
        <v>887</v>
      </c>
      <c r="E109" s="4" t="s">
        <v>140</v>
      </c>
      <c r="H109" t="s">
        <v>231</v>
      </c>
    </row>
    <row r="110" spans="2:8" x14ac:dyDescent="0.25">
      <c r="B110" s="6" t="s">
        <v>254</v>
      </c>
      <c r="C110" s="6" t="s">
        <v>21</v>
      </c>
      <c r="D110" s="1">
        <v>888</v>
      </c>
      <c r="E110" s="2" t="s">
        <v>141</v>
      </c>
      <c r="H110" t="s">
        <v>231</v>
      </c>
    </row>
    <row r="111" spans="2:8" x14ac:dyDescent="0.25">
      <c r="B111" s="6" t="s">
        <v>254</v>
      </c>
      <c r="C111" s="6" t="s">
        <v>21</v>
      </c>
      <c r="D111" s="3">
        <v>889</v>
      </c>
      <c r="E111" s="4" t="s">
        <v>142</v>
      </c>
      <c r="H111" t="s">
        <v>231</v>
      </c>
    </row>
    <row r="112" spans="2:8" x14ac:dyDescent="0.25">
      <c r="B112" s="6" t="s">
        <v>254</v>
      </c>
      <c r="C112" s="6" t="s">
        <v>21</v>
      </c>
      <c r="D112" s="1">
        <v>890</v>
      </c>
      <c r="E112" s="2" t="s">
        <v>143</v>
      </c>
      <c r="H112" t="s">
        <v>231</v>
      </c>
    </row>
    <row r="113" spans="2:8" x14ac:dyDescent="0.25">
      <c r="B113" s="6" t="s">
        <v>254</v>
      </c>
      <c r="C113" s="6" t="s">
        <v>21</v>
      </c>
      <c r="D113" s="3">
        <v>897</v>
      </c>
      <c r="E113" s="4" t="s">
        <v>144</v>
      </c>
      <c r="H113" t="s">
        <v>231</v>
      </c>
    </row>
    <row r="114" spans="2:8" x14ac:dyDescent="0.25">
      <c r="B114" s="6" t="s">
        <v>254</v>
      </c>
      <c r="C114" s="6" t="s">
        <v>21</v>
      </c>
      <c r="D114" s="1">
        <v>898</v>
      </c>
      <c r="E114" s="2" t="s">
        <v>145</v>
      </c>
      <c r="H114" t="s">
        <v>231</v>
      </c>
    </row>
    <row r="115" spans="2:8" x14ac:dyDescent="0.25">
      <c r="B115" s="6" t="s">
        <v>255</v>
      </c>
      <c r="C115" s="6" t="s">
        <v>22</v>
      </c>
      <c r="D115" s="3">
        <v>825</v>
      </c>
      <c r="E115" s="4" t="s">
        <v>147</v>
      </c>
      <c r="H115" t="s">
        <v>231</v>
      </c>
    </row>
    <row r="116" spans="2:8" x14ac:dyDescent="0.25">
      <c r="B116" s="6" t="s">
        <v>256</v>
      </c>
      <c r="C116" s="6" t="s">
        <v>23</v>
      </c>
      <c r="D116" s="1">
        <v>743</v>
      </c>
      <c r="E116" s="2" t="s">
        <v>23</v>
      </c>
      <c r="H116" t="s">
        <v>231</v>
      </c>
    </row>
    <row r="117" spans="2:8" x14ac:dyDescent="0.25">
      <c r="B117" s="6" t="s">
        <v>257</v>
      </c>
      <c r="C117" s="6" t="s">
        <v>24</v>
      </c>
      <c r="D117" s="3">
        <v>900</v>
      </c>
      <c r="E117" s="4" t="s">
        <v>150</v>
      </c>
      <c r="H117" t="s">
        <v>231</v>
      </c>
    </row>
    <row r="118" spans="2:8" x14ac:dyDescent="0.25">
      <c r="B118" s="6" t="s">
        <v>257</v>
      </c>
      <c r="C118" s="6" t="s">
        <v>24</v>
      </c>
      <c r="D118" s="1">
        <v>901</v>
      </c>
      <c r="E118" s="2" t="s">
        <v>151</v>
      </c>
      <c r="H118" t="s">
        <v>231</v>
      </c>
    </row>
    <row r="119" spans="2:8" x14ac:dyDescent="0.25">
      <c r="B119" s="6" t="s">
        <v>257</v>
      </c>
      <c r="C119" s="6" t="s">
        <v>24</v>
      </c>
      <c r="D119" s="3">
        <v>902</v>
      </c>
      <c r="E119" s="4" t="s">
        <v>152</v>
      </c>
      <c r="H119" t="s">
        <v>231</v>
      </c>
    </row>
    <row r="120" spans="2:8" x14ac:dyDescent="0.25">
      <c r="B120" s="6" t="s">
        <v>257</v>
      </c>
      <c r="C120" s="6" t="s">
        <v>24</v>
      </c>
      <c r="D120" s="1">
        <v>903</v>
      </c>
      <c r="E120" s="2" t="s">
        <v>153</v>
      </c>
      <c r="H120" t="s">
        <v>231</v>
      </c>
    </row>
    <row r="121" spans="2:8" x14ac:dyDescent="0.25">
      <c r="B121" s="6" t="s">
        <v>257</v>
      </c>
      <c r="C121" s="6" t="s">
        <v>24</v>
      </c>
      <c r="D121" s="3">
        <v>904</v>
      </c>
      <c r="E121" s="4" t="s">
        <v>154</v>
      </c>
      <c r="H121" t="s">
        <v>231</v>
      </c>
    </row>
    <row r="122" spans="2:8" x14ac:dyDescent="0.25">
      <c r="B122" s="6" t="s">
        <v>257</v>
      </c>
      <c r="C122" s="6" t="s">
        <v>24</v>
      </c>
      <c r="D122" s="1">
        <v>905</v>
      </c>
      <c r="E122" s="2" t="s">
        <v>155</v>
      </c>
      <c r="H122" t="s">
        <v>231</v>
      </c>
    </row>
    <row r="123" spans="2:8" x14ac:dyDescent="0.25">
      <c r="B123" s="6" t="s">
        <v>257</v>
      </c>
      <c r="C123" s="6" t="s">
        <v>24</v>
      </c>
      <c r="D123" s="3">
        <v>906</v>
      </c>
      <c r="E123" s="4" t="s">
        <v>156</v>
      </c>
      <c r="H123" t="s">
        <v>231</v>
      </c>
    </row>
    <row r="124" spans="2:8" x14ac:dyDescent="0.25">
      <c r="B124" s="6" t="s">
        <v>258</v>
      </c>
      <c r="C124" s="6" t="s">
        <v>25</v>
      </c>
      <c r="D124" s="1">
        <v>802</v>
      </c>
      <c r="E124" s="2" t="s">
        <v>25</v>
      </c>
      <c r="H124" t="s">
        <v>231</v>
      </c>
    </row>
    <row r="125" spans="2:8" x14ac:dyDescent="0.25">
      <c r="B125" s="6" t="s">
        <v>258</v>
      </c>
      <c r="C125" s="6" t="s">
        <v>25</v>
      </c>
      <c r="D125" s="3">
        <v>926</v>
      </c>
      <c r="E125" s="4" t="s">
        <v>158</v>
      </c>
      <c r="H125" t="s">
        <v>231</v>
      </c>
    </row>
    <row r="126" spans="2:8" x14ac:dyDescent="0.25">
      <c r="B126" s="6" t="s">
        <v>258</v>
      </c>
      <c r="C126" s="6" t="s">
        <v>25</v>
      </c>
      <c r="D126" s="1">
        <v>927</v>
      </c>
      <c r="E126" s="2" t="s">
        <v>159</v>
      </c>
      <c r="H126" t="s">
        <v>231</v>
      </c>
    </row>
    <row r="127" spans="2:8" x14ac:dyDescent="0.25">
      <c r="B127" s="6" t="s">
        <v>258</v>
      </c>
      <c r="C127" s="6" t="s">
        <v>25</v>
      </c>
      <c r="D127" s="3">
        <v>928</v>
      </c>
      <c r="E127" s="4" t="s">
        <v>160</v>
      </c>
      <c r="H127" t="s">
        <v>231</v>
      </c>
    </row>
    <row r="128" spans="2:8" x14ac:dyDescent="0.25">
      <c r="B128" s="6" t="s">
        <v>258</v>
      </c>
      <c r="C128" s="6" t="s">
        <v>25</v>
      </c>
      <c r="D128" s="1">
        <v>929</v>
      </c>
      <c r="E128" s="2" t="s">
        <v>161</v>
      </c>
      <c r="H128" t="s">
        <v>231</v>
      </c>
    </row>
    <row r="129" spans="2:8" x14ac:dyDescent="0.25">
      <c r="B129" s="6" t="s">
        <v>258</v>
      </c>
      <c r="C129" s="6" t="s">
        <v>25</v>
      </c>
      <c r="D129" s="3">
        <v>930</v>
      </c>
      <c r="E129" s="4" t="s">
        <v>162</v>
      </c>
      <c r="H129" t="s">
        <v>231</v>
      </c>
    </row>
    <row r="130" spans="2:8" x14ac:dyDescent="0.25">
      <c r="B130" s="6" t="s">
        <v>258</v>
      </c>
      <c r="C130" s="6" t="s">
        <v>25</v>
      </c>
      <c r="D130" s="1">
        <v>931</v>
      </c>
      <c r="E130" s="2" t="s">
        <v>163</v>
      </c>
      <c r="H130" t="s">
        <v>231</v>
      </c>
    </row>
    <row r="131" spans="2:8" x14ac:dyDescent="0.25">
      <c r="B131" s="6" t="s">
        <v>258</v>
      </c>
      <c r="C131" s="6" t="s">
        <v>25</v>
      </c>
      <c r="D131" s="3">
        <v>932</v>
      </c>
      <c r="E131" s="4" t="s">
        <v>164</v>
      </c>
      <c r="H131" t="s">
        <v>231</v>
      </c>
    </row>
    <row r="132" spans="2:8" x14ac:dyDescent="0.25">
      <c r="B132" s="6" t="s">
        <v>258</v>
      </c>
      <c r="C132" s="6" t="s">
        <v>25</v>
      </c>
      <c r="D132" s="1">
        <v>942</v>
      </c>
      <c r="E132" s="2" t="s">
        <v>165</v>
      </c>
      <c r="H132" t="s">
        <v>231</v>
      </c>
    </row>
    <row r="133" spans="2:8" x14ac:dyDescent="0.25">
      <c r="B133" s="6" t="s">
        <v>258</v>
      </c>
      <c r="C133" s="6" t="s">
        <v>25</v>
      </c>
      <c r="D133" s="3">
        <v>943</v>
      </c>
      <c r="E133" s="4" t="s">
        <v>166</v>
      </c>
      <c r="H133" t="s">
        <v>231</v>
      </c>
    </row>
    <row r="134" spans="2:8" x14ac:dyDescent="0.25">
      <c r="B134" s="6" t="s">
        <v>258</v>
      </c>
      <c r="C134" s="6" t="s">
        <v>25</v>
      </c>
      <c r="D134" s="1">
        <v>950</v>
      </c>
      <c r="E134" s="2" t="s">
        <v>167</v>
      </c>
      <c r="H134" t="s">
        <v>231</v>
      </c>
    </row>
    <row r="135" spans="2:8" x14ac:dyDescent="0.25">
      <c r="B135" s="6" t="s">
        <v>259</v>
      </c>
      <c r="C135" s="6" t="s">
        <v>26</v>
      </c>
      <c r="D135" s="3">
        <v>850</v>
      </c>
      <c r="E135" s="4" t="s">
        <v>26</v>
      </c>
      <c r="H135" t="s">
        <v>231</v>
      </c>
    </row>
    <row r="136" spans="2:8" x14ac:dyDescent="0.25">
      <c r="B136" s="8"/>
      <c r="C136" s="8"/>
      <c r="D136" s="9"/>
      <c r="E136" s="10"/>
    </row>
    <row r="137" spans="2:8" x14ac:dyDescent="0.25">
      <c r="B137" s="5" t="s">
        <v>27</v>
      </c>
      <c r="C137" s="5" t="s">
        <v>169</v>
      </c>
      <c r="D137" s="5" t="s">
        <v>28</v>
      </c>
      <c r="E137" s="5" t="s">
        <v>170</v>
      </c>
      <c r="F137" s="5" t="s">
        <v>227</v>
      </c>
      <c r="G137" s="5" t="s">
        <v>228</v>
      </c>
      <c r="H137" s="7" t="s">
        <v>229</v>
      </c>
    </row>
    <row r="138" spans="2:8" x14ac:dyDescent="0.25">
      <c r="B138" t="s">
        <v>236</v>
      </c>
      <c r="C138" t="s">
        <v>3</v>
      </c>
      <c r="D138">
        <v>24</v>
      </c>
      <c r="E138" t="s">
        <v>38</v>
      </c>
      <c r="F138">
        <v>1</v>
      </c>
      <c r="G138" t="s">
        <v>173</v>
      </c>
      <c r="H138" t="s">
        <v>230</v>
      </c>
    </row>
    <row r="139" spans="2:8" x14ac:dyDescent="0.25">
      <c r="B139" t="s">
        <v>236</v>
      </c>
      <c r="C139" t="s">
        <v>3</v>
      </c>
      <c r="D139">
        <v>24</v>
      </c>
      <c r="E139" t="s">
        <v>38</v>
      </c>
      <c r="F139">
        <v>2</v>
      </c>
      <c r="G139" t="s">
        <v>174</v>
      </c>
      <c r="H139" t="s">
        <v>230</v>
      </c>
    </row>
    <row r="140" spans="2:8" x14ac:dyDescent="0.25">
      <c r="B140" t="s">
        <v>238</v>
      </c>
      <c r="C140" t="s">
        <v>5</v>
      </c>
      <c r="D140">
        <v>54</v>
      </c>
      <c r="E140" t="s">
        <v>49</v>
      </c>
      <c r="F140">
        <v>1</v>
      </c>
      <c r="G140" t="s">
        <v>176</v>
      </c>
      <c r="H140" t="s">
        <v>230</v>
      </c>
    </row>
    <row r="141" spans="2:8" x14ac:dyDescent="0.25">
      <c r="B141" t="s">
        <v>238</v>
      </c>
      <c r="C141" t="s">
        <v>5</v>
      </c>
      <c r="D141">
        <v>54</v>
      </c>
      <c r="E141" t="s">
        <v>49</v>
      </c>
      <c r="F141">
        <v>3</v>
      </c>
      <c r="G141" t="s">
        <v>177</v>
      </c>
      <c r="H141" t="s">
        <v>230</v>
      </c>
    </row>
    <row r="142" spans="2:8" x14ac:dyDescent="0.25">
      <c r="B142" t="s">
        <v>240</v>
      </c>
      <c r="C142" t="s">
        <v>7</v>
      </c>
      <c r="D142">
        <v>90</v>
      </c>
      <c r="E142" t="s">
        <v>58</v>
      </c>
      <c r="F142">
        <v>1</v>
      </c>
      <c r="G142" t="s">
        <v>179</v>
      </c>
      <c r="H142" t="s">
        <v>230</v>
      </c>
    </row>
    <row r="143" spans="2:8" x14ac:dyDescent="0.25">
      <c r="B143" t="s">
        <v>240</v>
      </c>
      <c r="C143" t="s">
        <v>7</v>
      </c>
      <c r="D143">
        <v>90</v>
      </c>
      <c r="E143" t="s">
        <v>58</v>
      </c>
      <c r="F143">
        <v>2</v>
      </c>
      <c r="G143" t="s">
        <v>180</v>
      </c>
      <c r="H143" t="s">
        <v>230</v>
      </c>
    </row>
    <row r="144" spans="2:8" x14ac:dyDescent="0.25">
      <c r="B144" t="s">
        <v>240</v>
      </c>
      <c r="C144" t="s">
        <v>7</v>
      </c>
      <c r="D144">
        <v>90</v>
      </c>
      <c r="E144" t="s">
        <v>58</v>
      </c>
      <c r="F144">
        <v>3</v>
      </c>
      <c r="G144" t="s">
        <v>181</v>
      </c>
      <c r="H144" t="s">
        <v>230</v>
      </c>
    </row>
    <row r="145" spans="2:8" x14ac:dyDescent="0.25">
      <c r="B145" t="s">
        <v>240</v>
      </c>
      <c r="C145" t="s">
        <v>7</v>
      </c>
      <c r="D145">
        <v>90</v>
      </c>
      <c r="E145" t="s">
        <v>58</v>
      </c>
      <c r="F145">
        <v>4</v>
      </c>
      <c r="G145" t="s">
        <v>182</v>
      </c>
      <c r="H145" t="s">
        <v>230</v>
      </c>
    </row>
    <row r="146" spans="2:8" x14ac:dyDescent="0.25">
      <c r="B146" t="s">
        <v>240</v>
      </c>
      <c r="C146" t="s">
        <v>7</v>
      </c>
      <c r="D146">
        <v>90</v>
      </c>
      <c r="E146" t="s">
        <v>58</v>
      </c>
      <c r="F146">
        <v>5</v>
      </c>
      <c r="G146" t="s">
        <v>183</v>
      </c>
      <c r="H146" t="s">
        <v>230</v>
      </c>
    </row>
    <row r="147" spans="2:8" x14ac:dyDescent="0.25">
      <c r="B147" t="s">
        <v>240</v>
      </c>
      <c r="C147" t="s">
        <v>7</v>
      </c>
      <c r="D147">
        <v>90</v>
      </c>
      <c r="E147" t="s">
        <v>58</v>
      </c>
      <c r="F147">
        <v>6</v>
      </c>
      <c r="G147" t="s">
        <v>184</v>
      </c>
      <c r="H147" t="s">
        <v>230</v>
      </c>
    </row>
    <row r="148" spans="2:8" x14ac:dyDescent="0.25">
      <c r="B148" t="s">
        <v>240</v>
      </c>
      <c r="C148" t="s">
        <v>7</v>
      </c>
      <c r="D148">
        <v>90</v>
      </c>
      <c r="E148" t="s">
        <v>58</v>
      </c>
      <c r="F148">
        <v>7</v>
      </c>
      <c r="G148" t="s">
        <v>59</v>
      </c>
      <c r="H148" t="s">
        <v>230</v>
      </c>
    </row>
    <row r="149" spans="2:8" x14ac:dyDescent="0.25">
      <c r="B149" t="s">
        <v>240</v>
      </c>
      <c r="C149" t="s">
        <v>7</v>
      </c>
      <c r="D149">
        <v>90</v>
      </c>
      <c r="E149" t="s">
        <v>58</v>
      </c>
      <c r="F149">
        <v>8</v>
      </c>
      <c r="G149" t="s">
        <v>185</v>
      </c>
      <c r="H149" t="s">
        <v>230</v>
      </c>
    </row>
    <row r="150" spans="2:8" x14ac:dyDescent="0.25">
      <c r="B150" t="s">
        <v>241</v>
      </c>
      <c r="C150" t="s">
        <v>8</v>
      </c>
      <c r="D150">
        <v>134</v>
      </c>
      <c r="E150" t="s">
        <v>62</v>
      </c>
      <c r="F150">
        <v>2</v>
      </c>
      <c r="G150" t="s">
        <v>187</v>
      </c>
      <c r="H150" t="s">
        <v>230</v>
      </c>
    </row>
    <row r="151" spans="2:8" x14ac:dyDescent="0.25">
      <c r="B151" t="s">
        <v>241</v>
      </c>
      <c r="C151" t="s">
        <v>8</v>
      </c>
      <c r="D151">
        <v>134</v>
      </c>
      <c r="E151" t="s">
        <v>62</v>
      </c>
      <c r="F151">
        <v>3</v>
      </c>
      <c r="G151" t="s">
        <v>188</v>
      </c>
      <c r="H151" t="s">
        <v>230</v>
      </c>
    </row>
    <row r="152" spans="2:8" x14ac:dyDescent="0.25">
      <c r="B152" t="s">
        <v>241</v>
      </c>
      <c r="C152" t="s">
        <v>8</v>
      </c>
      <c r="D152">
        <v>134</v>
      </c>
      <c r="E152" t="s">
        <v>62</v>
      </c>
      <c r="F152">
        <v>4</v>
      </c>
      <c r="G152" t="s">
        <v>189</v>
      </c>
      <c r="H152" t="s">
        <v>230</v>
      </c>
    </row>
    <row r="153" spans="2:8" x14ac:dyDescent="0.25">
      <c r="B153" t="s">
        <v>241</v>
      </c>
      <c r="C153" t="s">
        <v>8</v>
      </c>
      <c r="D153">
        <v>134</v>
      </c>
      <c r="E153" t="s">
        <v>62</v>
      </c>
      <c r="F153">
        <v>5</v>
      </c>
      <c r="G153" t="s">
        <v>190</v>
      </c>
      <c r="H153" t="s">
        <v>230</v>
      </c>
    </row>
    <row r="154" spans="2:8" x14ac:dyDescent="0.25">
      <c r="B154" t="s">
        <v>241</v>
      </c>
      <c r="C154" t="s">
        <v>8</v>
      </c>
      <c r="D154">
        <v>134</v>
      </c>
      <c r="E154" t="s">
        <v>62</v>
      </c>
      <c r="F154">
        <v>6</v>
      </c>
      <c r="G154" t="s">
        <v>191</v>
      </c>
      <c r="H154" t="s">
        <v>230</v>
      </c>
    </row>
    <row r="155" spans="2:8" x14ac:dyDescent="0.25">
      <c r="B155" t="s">
        <v>241</v>
      </c>
      <c r="C155" t="s">
        <v>8</v>
      </c>
      <c r="D155">
        <v>135</v>
      </c>
      <c r="E155" t="s">
        <v>63</v>
      </c>
      <c r="F155">
        <v>1</v>
      </c>
      <c r="G155" t="s">
        <v>193</v>
      </c>
      <c r="H155" t="s">
        <v>230</v>
      </c>
    </row>
    <row r="156" spans="2:8" x14ac:dyDescent="0.25">
      <c r="B156" t="s">
        <v>241</v>
      </c>
      <c r="C156" t="s">
        <v>8</v>
      </c>
      <c r="D156">
        <v>135</v>
      </c>
      <c r="E156" t="s">
        <v>63</v>
      </c>
      <c r="F156">
        <v>2</v>
      </c>
      <c r="G156" t="s">
        <v>194</v>
      </c>
      <c r="H156" t="s">
        <v>230</v>
      </c>
    </row>
    <row r="157" spans="2:8" x14ac:dyDescent="0.25">
      <c r="B157" t="s">
        <v>241</v>
      </c>
      <c r="C157" t="s">
        <v>8</v>
      </c>
      <c r="D157">
        <v>136</v>
      </c>
      <c r="E157" t="s">
        <v>64</v>
      </c>
      <c r="F157">
        <v>2</v>
      </c>
      <c r="G157" t="s">
        <v>196</v>
      </c>
      <c r="H157" t="s">
        <v>230</v>
      </c>
    </row>
    <row r="158" spans="2:8" x14ac:dyDescent="0.25">
      <c r="B158" t="s">
        <v>241</v>
      </c>
      <c r="C158" t="s">
        <v>8</v>
      </c>
      <c r="D158">
        <v>136</v>
      </c>
      <c r="E158" t="s">
        <v>64</v>
      </c>
      <c r="F158">
        <v>3</v>
      </c>
      <c r="G158" t="s">
        <v>197</v>
      </c>
      <c r="H158" t="s">
        <v>230</v>
      </c>
    </row>
    <row r="159" spans="2:8" x14ac:dyDescent="0.25">
      <c r="B159" t="s">
        <v>241</v>
      </c>
      <c r="C159" t="s">
        <v>8</v>
      </c>
      <c r="D159">
        <v>136</v>
      </c>
      <c r="E159" t="s">
        <v>64</v>
      </c>
      <c r="F159">
        <v>4</v>
      </c>
      <c r="G159" t="s">
        <v>198</v>
      </c>
      <c r="H159" t="s">
        <v>230</v>
      </c>
    </row>
    <row r="160" spans="2:8" x14ac:dyDescent="0.25">
      <c r="B160" t="s">
        <v>241</v>
      </c>
      <c r="C160" t="s">
        <v>8</v>
      </c>
      <c r="D160">
        <v>136</v>
      </c>
      <c r="E160" t="s">
        <v>64</v>
      </c>
      <c r="F160">
        <v>5</v>
      </c>
      <c r="G160" t="s">
        <v>199</v>
      </c>
      <c r="H160" t="s">
        <v>230</v>
      </c>
    </row>
    <row r="161" spans="2:8" x14ac:dyDescent="0.25">
      <c r="B161" t="s">
        <v>241</v>
      </c>
      <c r="C161" t="s">
        <v>8</v>
      </c>
      <c r="D161">
        <v>136</v>
      </c>
      <c r="E161" t="s">
        <v>64</v>
      </c>
      <c r="F161">
        <v>6</v>
      </c>
      <c r="G161" t="s">
        <v>200</v>
      </c>
      <c r="H161" t="s">
        <v>230</v>
      </c>
    </row>
    <row r="162" spans="2:8" x14ac:dyDescent="0.25">
      <c r="B162" t="s">
        <v>241</v>
      </c>
      <c r="C162" t="s">
        <v>8</v>
      </c>
      <c r="D162">
        <v>136</v>
      </c>
      <c r="E162" t="s">
        <v>64</v>
      </c>
      <c r="F162">
        <v>7</v>
      </c>
      <c r="G162" t="s">
        <v>201</v>
      </c>
      <c r="H162" t="s">
        <v>230</v>
      </c>
    </row>
    <row r="163" spans="2:8" x14ac:dyDescent="0.25">
      <c r="B163" t="s">
        <v>241</v>
      </c>
      <c r="C163" t="s">
        <v>8</v>
      </c>
      <c r="D163">
        <v>138</v>
      </c>
      <c r="E163" t="s">
        <v>65</v>
      </c>
      <c r="F163">
        <v>1</v>
      </c>
      <c r="G163" t="s">
        <v>203</v>
      </c>
      <c r="H163" t="s">
        <v>230</v>
      </c>
    </row>
    <row r="164" spans="2:8" x14ac:dyDescent="0.25">
      <c r="B164" t="s">
        <v>241</v>
      </c>
      <c r="C164" t="s">
        <v>8</v>
      </c>
      <c r="D164">
        <v>138</v>
      </c>
      <c r="E164" t="s">
        <v>65</v>
      </c>
      <c r="F164">
        <v>2</v>
      </c>
      <c r="G164" t="s">
        <v>204</v>
      </c>
      <c r="H164" t="s">
        <v>230</v>
      </c>
    </row>
    <row r="165" spans="2:8" x14ac:dyDescent="0.25">
      <c r="B165" t="s">
        <v>244</v>
      </c>
      <c r="C165" t="s">
        <v>11</v>
      </c>
      <c r="D165">
        <v>327</v>
      </c>
      <c r="E165" t="s">
        <v>81</v>
      </c>
      <c r="F165">
        <v>1</v>
      </c>
      <c r="G165" t="s">
        <v>206</v>
      </c>
      <c r="H165" t="s">
        <v>230</v>
      </c>
    </row>
    <row r="166" spans="2:8" x14ac:dyDescent="0.25">
      <c r="B166" t="s">
        <v>244</v>
      </c>
      <c r="C166" t="s">
        <v>11</v>
      </c>
      <c r="D166">
        <v>327</v>
      </c>
      <c r="E166" t="s">
        <v>81</v>
      </c>
      <c r="F166">
        <v>2</v>
      </c>
      <c r="G166" t="s">
        <v>207</v>
      </c>
      <c r="H166" t="s">
        <v>230</v>
      </c>
    </row>
    <row r="167" spans="2:8" x14ac:dyDescent="0.25">
      <c r="B167" t="s">
        <v>244</v>
      </c>
      <c r="C167" t="s">
        <v>11</v>
      </c>
      <c r="D167">
        <v>327</v>
      </c>
      <c r="E167" t="s">
        <v>81</v>
      </c>
      <c r="F167">
        <v>3</v>
      </c>
      <c r="G167" t="s">
        <v>208</v>
      </c>
      <c r="H167" t="s">
        <v>230</v>
      </c>
    </row>
    <row r="168" spans="2:8" x14ac:dyDescent="0.25">
      <c r="B168" t="s">
        <v>244</v>
      </c>
      <c r="C168" t="s">
        <v>260</v>
      </c>
      <c r="D168">
        <v>331</v>
      </c>
      <c r="E168" t="s">
        <v>85</v>
      </c>
      <c r="F168">
        <v>1</v>
      </c>
      <c r="G168" t="s">
        <v>210</v>
      </c>
      <c r="H168" t="s">
        <v>230</v>
      </c>
    </row>
    <row r="169" spans="2:8" x14ac:dyDescent="0.25">
      <c r="B169" t="s">
        <v>244</v>
      </c>
      <c r="C169" t="s">
        <v>260</v>
      </c>
      <c r="D169">
        <v>331</v>
      </c>
      <c r="E169" t="s">
        <v>85</v>
      </c>
      <c r="F169">
        <v>2</v>
      </c>
      <c r="G169" t="s">
        <v>211</v>
      </c>
      <c r="H169" t="s">
        <v>230</v>
      </c>
    </row>
    <row r="170" spans="2:8" x14ac:dyDescent="0.25">
      <c r="B170" t="s">
        <v>245</v>
      </c>
      <c r="C170" t="s">
        <v>12</v>
      </c>
      <c r="D170">
        <v>573</v>
      </c>
      <c r="E170" t="s">
        <v>99</v>
      </c>
      <c r="F170">
        <v>1</v>
      </c>
      <c r="G170" t="s">
        <v>213</v>
      </c>
      <c r="H170" t="s">
        <v>230</v>
      </c>
    </row>
    <row r="171" spans="2:8" x14ac:dyDescent="0.25">
      <c r="B171" t="s">
        <v>245</v>
      </c>
      <c r="C171" t="s">
        <v>12</v>
      </c>
      <c r="D171">
        <v>573</v>
      </c>
      <c r="E171" t="s">
        <v>99</v>
      </c>
      <c r="F171">
        <v>2</v>
      </c>
      <c r="G171" t="s">
        <v>214</v>
      </c>
      <c r="H171" t="s">
        <v>230</v>
      </c>
    </row>
    <row r="172" spans="2:8" x14ac:dyDescent="0.25">
      <c r="B172" t="s">
        <v>245</v>
      </c>
      <c r="C172" t="s">
        <v>12</v>
      </c>
      <c r="D172">
        <v>573</v>
      </c>
      <c r="E172" t="s">
        <v>99</v>
      </c>
      <c r="F172">
        <v>3</v>
      </c>
      <c r="G172" t="s">
        <v>215</v>
      </c>
      <c r="H172" t="s">
        <v>230</v>
      </c>
    </row>
    <row r="173" spans="2:8" x14ac:dyDescent="0.25">
      <c r="B173" t="s">
        <v>245</v>
      </c>
      <c r="C173" t="s">
        <v>12</v>
      </c>
      <c r="D173">
        <v>573</v>
      </c>
      <c r="E173" t="s">
        <v>99</v>
      </c>
      <c r="F173">
        <v>4</v>
      </c>
      <c r="G173" t="s">
        <v>216</v>
      </c>
      <c r="H173" t="s">
        <v>230</v>
      </c>
    </row>
    <row r="174" spans="2:8" x14ac:dyDescent="0.25">
      <c r="B174" t="s">
        <v>245</v>
      </c>
      <c r="C174" t="s">
        <v>12</v>
      </c>
      <c r="D174">
        <v>573</v>
      </c>
      <c r="E174" t="s">
        <v>99</v>
      </c>
      <c r="F174">
        <v>5</v>
      </c>
      <c r="G174" t="s">
        <v>217</v>
      </c>
      <c r="H174" t="s">
        <v>230</v>
      </c>
    </row>
    <row r="175" spans="2:8" x14ac:dyDescent="0.25">
      <c r="B175" t="s">
        <v>246</v>
      </c>
      <c r="C175" t="s">
        <v>13</v>
      </c>
      <c r="D175">
        <v>631</v>
      </c>
      <c r="E175" t="s">
        <v>105</v>
      </c>
      <c r="F175">
        <v>1</v>
      </c>
      <c r="G175" t="s">
        <v>219</v>
      </c>
      <c r="H175" t="s">
        <v>230</v>
      </c>
    </row>
    <row r="176" spans="2:8" x14ac:dyDescent="0.25">
      <c r="B176" t="s">
        <v>246</v>
      </c>
      <c r="C176" t="s">
        <v>13</v>
      </c>
      <c r="D176">
        <v>631</v>
      </c>
      <c r="E176" t="s">
        <v>105</v>
      </c>
      <c r="F176">
        <v>2</v>
      </c>
      <c r="G176" t="s">
        <v>220</v>
      </c>
      <c r="H176" t="s">
        <v>230</v>
      </c>
    </row>
    <row r="177" spans="2:8" x14ac:dyDescent="0.25">
      <c r="B177" t="s">
        <v>247</v>
      </c>
      <c r="C177" t="s">
        <v>14</v>
      </c>
      <c r="D177">
        <v>732</v>
      </c>
      <c r="E177" t="s">
        <v>110</v>
      </c>
      <c r="F177">
        <v>1</v>
      </c>
      <c r="G177" t="s">
        <v>222</v>
      </c>
      <c r="H177" t="s">
        <v>230</v>
      </c>
    </row>
    <row r="178" spans="2:8" x14ac:dyDescent="0.25">
      <c r="B178" t="s">
        <v>247</v>
      </c>
      <c r="C178" t="s">
        <v>14</v>
      </c>
      <c r="D178">
        <v>732</v>
      </c>
      <c r="E178" t="s">
        <v>110</v>
      </c>
      <c r="F178">
        <v>2</v>
      </c>
      <c r="G178" t="s">
        <v>223</v>
      </c>
      <c r="H178" t="s">
        <v>230</v>
      </c>
    </row>
    <row r="179" spans="2:8" x14ac:dyDescent="0.25">
      <c r="B179" t="s">
        <v>259</v>
      </c>
      <c r="C179" t="s">
        <v>26</v>
      </c>
      <c r="D179">
        <v>850</v>
      </c>
      <c r="E179" t="s">
        <v>26</v>
      </c>
      <c r="F179">
        <v>1</v>
      </c>
      <c r="G179" t="s">
        <v>225</v>
      </c>
      <c r="H179" t="s">
        <v>230</v>
      </c>
    </row>
    <row r="180" spans="2:8" x14ac:dyDescent="0.25">
      <c r="B180" t="s">
        <v>259</v>
      </c>
      <c r="C180" t="s">
        <v>26</v>
      </c>
      <c r="D180">
        <v>850</v>
      </c>
      <c r="E180" t="s">
        <v>26</v>
      </c>
      <c r="F180">
        <v>2</v>
      </c>
      <c r="G180" t="s">
        <v>226</v>
      </c>
      <c r="H180" t="s">
        <v>230</v>
      </c>
    </row>
    <row r="183" spans="2:8" x14ac:dyDescent="0.25">
      <c r="B183" s="5" t="s">
        <v>27</v>
      </c>
      <c r="C183" s="5" t="s">
        <v>169</v>
      </c>
      <c r="H183" s="7" t="s">
        <v>229</v>
      </c>
    </row>
    <row r="184" spans="2:8" x14ac:dyDescent="0.25">
      <c r="B184" s="1">
        <v>101</v>
      </c>
      <c r="C184" s="2" t="s">
        <v>0</v>
      </c>
      <c r="H184" t="s">
        <v>232</v>
      </c>
    </row>
    <row r="185" spans="2:8" x14ac:dyDescent="0.25">
      <c r="B185" s="3">
        <v>102</v>
      </c>
      <c r="C185" s="4" t="s">
        <v>1</v>
      </c>
      <c r="H185" t="s">
        <v>232</v>
      </c>
    </row>
    <row r="186" spans="2:8" x14ac:dyDescent="0.25">
      <c r="B186" s="1">
        <v>103</v>
      </c>
      <c r="C186" s="2" t="s">
        <v>2</v>
      </c>
      <c r="H186" t="s">
        <v>232</v>
      </c>
    </row>
    <row r="187" spans="2:8" x14ac:dyDescent="0.25">
      <c r="B187" s="3">
        <v>201</v>
      </c>
      <c r="C187" s="4" t="s">
        <v>3</v>
      </c>
      <c r="H187" t="s">
        <v>232</v>
      </c>
    </row>
    <row r="188" spans="2:8" x14ac:dyDescent="0.25">
      <c r="B188" s="1">
        <v>202</v>
      </c>
      <c r="C188" s="2" t="s">
        <v>4</v>
      </c>
      <c r="H188" t="s">
        <v>232</v>
      </c>
    </row>
    <row r="189" spans="2:8" x14ac:dyDescent="0.25">
      <c r="B189" s="3">
        <v>203</v>
      </c>
      <c r="C189" s="4" t="s">
        <v>5</v>
      </c>
      <c r="H189" t="s">
        <v>232</v>
      </c>
    </row>
    <row r="190" spans="2:8" x14ac:dyDescent="0.25">
      <c r="B190" s="1">
        <v>204</v>
      </c>
      <c r="C190" s="2" t="s">
        <v>6</v>
      </c>
      <c r="H190" t="s">
        <v>232</v>
      </c>
    </row>
    <row r="191" spans="2:8" x14ac:dyDescent="0.25">
      <c r="B191" s="3">
        <v>205</v>
      </c>
      <c r="C191" s="4" t="s">
        <v>7</v>
      </c>
      <c r="H191" t="s">
        <v>232</v>
      </c>
    </row>
    <row r="192" spans="2:8" x14ac:dyDescent="0.25">
      <c r="B192" s="1">
        <v>206</v>
      </c>
      <c r="C192" s="2" t="s">
        <v>8</v>
      </c>
      <c r="H192" t="s">
        <v>232</v>
      </c>
    </row>
    <row r="193" spans="2:8" x14ac:dyDescent="0.25">
      <c r="B193" s="3">
        <v>207</v>
      </c>
      <c r="C193" s="4" t="s">
        <v>9</v>
      </c>
      <c r="H193" t="s">
        <v>232</v>
      </c>
    </row>
    <row r="194" spans="2:8" x14ac:dyDescent="0.25">
      <c r="B194" s="1">
        <v>208</v>
      </c>
      <c r="C194" s="2" t="s">
        <v>10</v>
      </c>
      <c r="H194" t="s">
        <v>232</v>
      </c>
    </row>
    <row r="195" spans="2:8" x14ac:dyDescent="0.25">
      <c r="B195" s="3">
        <v>209</v>
      </c>
      <c r="C195" s="4" t="s">
        <v>11</v>
      </c>
      <c r="H195" t="s">
        <v>232</v>
      </c>
    </row>
    <row r="196" spans="2:8" x14ac:dyDescent="0.25">
      <c r="B196" s="1">
        <v>210</v>
      </c>
      <c r="C196" s="2" t="s">
        <v>12</v>
      </c>
      <c r="H196" t="s">
        <v>232</v>
      </c>
    </row>
    <row r="197" spans="2:8" x14ac:dyDescent="0.25">
      <c r="B197" s="3">
        <v>211</v>
      </c>
      <c r="C197" s="4" t="s">
        <v>13</v>
      </c>
      <c r="H197" t="s">
        <v>232</v>
      </c>
    </row>
    <row r="198" spans="2:8" x14ac:dyDescent="0.25">
      <c r="B198" s="1">
        <v>212</v>
      </c>
      <c r="C198" s="2" t="s">
        <v>14</v>
      </c>
      <c r="H198" t="s">
        <v>232</v>
      </c>
    </row>
    <row r="199" spans="2:8" x14ac:dyDescent="0.25">
      <c r="B199" s="3">
        <v>213</v>
      </c>
      <c r="C199" s="4" t="s">
        <v>15</v>
      </c>
      <c r="H199" t="s">
        <v>232</v>
      </c>
    </row>
    <row r="200" spans="2:8" x14ac:dyDescent="0.25">
      <c r="B200" s="1">
        <v>214</v>
      </c>
      <c r="C200" s="2" t="s">
        <v>16</v>
      </c>
      <c r="H200" t="s">
        <v>232</v>
      </c>
    </row>
    <row r="201" spans="2:8" x14ac:dyDescent="0.25">
      <c r="B201" s="3">
        <v>215</v>
      </c>
      <c r="C201" s="4" t="s">
        <v>17</v>
      </c>
      <c r="H201" t="s">
        <v>232</v>
      </c>
    </row>
    <row r="202" spans="2:8" x14ac:dyDescent="0.25">
      <c r="B202" s="1">
        <v>216</v>
      </c>
      <c r="C202" s="2" t="s">
        <v>18</v>
      </c>
      <c r="H202" t="s">
        <v>232</v>
      </c>
    </row>
    <row r="203" spans="2:8" x14ac:dyDescent="0.25">
      <c r="B203" s="3">
        <v>217</v>
      </c>
      <c r="C203" s="4" t="s">
        <v>19</v>
      </c>
      <c r="H203" t="s">
        <v>232</v>
      </c>
    </row>
    <row r="204" spans="2:8" x14ac:dyDescent="0.25">
      <c r="B204" s="1">
        <v>218</v>
      </c>
      <c r="C204" s="2" t="s">
        <v>20</v>
      </c>
      <c r="H204" t="s">
        <v>232</v>
      </c>
    </row>
    <row r="205" spans="2:8" x14ac:dyDescent="0.25">
      <c r="B205" s="3">
        <v>219</v>
      </c>
      <c r="C205" s="4" t="s">
        <v>21</v>
      </c>
      <c r="H205" t="s">
        <v>232</v>
      </c>
    </row>
    <row r="206" spans="2:8" x14ac:dyDescent="0.25">
      <c r="B206" s="1">
        <v>230</v>
      </c>
      <c r="C206" s="2" t="s">
        <v>22</v>
      </c>
      <c r="H206" t="s">
        <v>232</v>
      </c>
    </row>
    <row r="207" spans="2:8" x14ac:dyDescent="0.25">
      <c r="B207" s="3">
        <v>231</v>
      </c>
      <c r="C207" s="4" t="s">
        <v>23</v>
      </c>
      <c r="H207" t="s">
        <v>232</v>
      </c>
    </row>
    <row r="208" spans="2:8" x14ac:dyDescent="0.25">
      <c r="B208" s="1">
        <v>232</v>
      </c>
      <c r="C208" s="2" t="s">
        <v>24</v>
      </c>
      <c r="H208" t="s">
        <v>232</v>
      </c>
    </row>
    <row r="209" spans="2:8" x14ac:dyDescent="0.25">
      <c r="B209" s="3">
        <v>301</v>
      </c>
      <c r="C209" s="4" t="s">
        <v>25</v>
      </c>
      <c r="H209" t="s">
        <v>232</v>
      </c>
    </row>
    <row r="210" spans="2:8" x14ac:dyDescent="0.25">
      <c r="B210" s="1">
        <v>401</v>
      </c>
      <c r="C210" s="2" t="s">
        <v>26</v>
      </c>
      <c r="H210"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F21"/>
  <sheetViews>
    <sheetView showGridLines="0" zoomScale="110" zoomScaleNormal="110" workbookViewId="0">
      <selection activeCell="B3" sqref="B3:C3"/>
    </sheetView>
  </sheetViews>
  <sheetFormatPr baseColWidth="10" defaultRowHeight="15" x14ac:dyDescent="0.25"/>
  <cols>
    <col min="1" max="1" width="48.28515625" customWidth="1"/>
    <col min="2" max="4" width="22.42578125" customWidth="1"/>
    <col min="5" max="5" width="15.28515625" customWidth="1"/>
    <col min="6" max="6" width="14.140625" customWidth="1"/>
  </cols>
  <sheetData>
    <row r="1" spans="1:6" ht="18.75" x14ac:dyDescent="0.3">
      <c r="A1" s="36" t="s">
        <v>291</v>
      </c>
      <c r="B1" s="129" t="s">
        <v>300</v>
      </c>
      <c r="C1" s="129"/>
    </row>
    <row r="2" spans="1:6" x14ac:dyDescent="0.25">
      <c r="A2" s="26" t="s">
        <v>284</v>
      </c>
      <c r="B2" s="126" t="s">
        <v>368</v>
      </c>
      <c r="C2" s="126"/>
    </row>
    <row r="3" spans="1:6" x14ac:dyDescent="0.25">
      <c r="A3" s="27" t="s">
        <v>285</v>
      </c>
      <c r="B3" s="127" t="s">
        <v>367</v>
      </c>
      <c r="C3" s="127"/>
    </row>
    <row r="4" spans="1:6" x14ac:dyDescent="0.25">
      <c r="A4" s="28" t="s">
        <v>286</v>
      </c>
      <c r="B4" s="128" t="s">
        <v>296</v>
      </c>
      <c r="C4" s="128"/>
    </row>
    <row r="6" spans="1:6" x14ac:dyDescent="0.25">
      <c r="B6" s="42">
        <v>0.35</v>
      </c>
      <c r="C6" s="42">
        <v>0.35</v>
      </c>
      <c r="D6" s="42">
        <f>1-B6-C6</f>
        <v>0.30000000000000004</v>
      </c>
      <c r="E6" s="42">
        <f>SUM(B6:D6)</f>
        <v>1</v>
      </c>
    </row>
    <row r="7" spans="1:6" ht="31.5" x14ac:dyDescent="0.25">
      <c r="A7" s="29" t="s">
        <v>287</v>
      </c>
      <c r="B7" s="30" t="s">
        <v>288</v>
      </c>
      <c r="C7" s="30" t="s">
        <v>289</v>
      </c>
      <c r="D7" s="30" t="s">
        <v>290</v>
      </c>
      <c r="E7" s="29" t="s">
        <v>300</v>
      </c>
      <c r="F7" s="29" t="s">
        <v>291</v>
      </c>
    </row>
    <row r="8" spans="1:6" x14ac:dyDescent="0.25">
      <c r="A8" s="52" t="s">
        <v>345</v>
      </c>
      <c r="B8" s="31"/>
      <c r="C8" s="31"/>
      <c r="D8" s="31">
        <f>+'Financiero T.207'!E40</f>
        <v>0.94407357222483246</v>
      </c>
      <c r="E8" s="32">
        <f>(B8*$B$6)+(C8*$C$6)+(D8*$D$6)</f>
        <v>0.28322207166744978</v>
      </c>
      <c r="F8" s="23" t="str">
        <f>IF(E8&lt;=49.99%,$A$4,IF(AND(E8&gt;49.99%,E8&lt;=89.99%),$A$3,$A$2))</f>
        <v>No Efectivo</v>
      </c>
    </row>
    <row r="9" spans="1:6" x14ac:dyDescent="0.25">
      <c r="A9" s="52" t="s">
        <v>346</v>
      </c>
      <c r="B9" s="31"/>
      <c r="C9" s="31"/>
      <c r="D9" s="31">
        <f>+'Financiero T.207'!E41</f>
        <v>0.95050307836017978</v>
      </c>
      <c r="E9" s="32">
        <f>(B9*$B$6)+(C9*$C$6)+(D9*$D$6)</f>
        <v>0.28515092350805399</v>
      </c>
      <c r="F9" s="23" t="str">
        <f>IF(E9&lt;=49.99%,$A$4,IF(AND(E9&gt;49.99%,E9&lt;=89.99%),$A$3,$A$2))</f>
        <v>No Efectivo</v>
      </c>
    </row>
    <row r="10" spans="1:6" x14ac:dyDescent="0.25">
      <c r="A10" s="52" t="s">
        <v>347</v>
      </c>
      <c r="B10" s="31"/>
      <c r="C10" s="31"/>
      <c r="D10" s="31">
        <f>+'Financiero T.207'!E42</f>
        <v>0.94474702182137249</v>
      </c>
      <c r="E10" s="32">
        <f t="shared" ref="E10:E13" si="0">(B10*$B$6)+(C10*$C$6)+(D10*$D$6)</f>
        <v>0.28342410654641181</v>
      </c>
      <c r="F10" s="23" t="str">
        <f t="shared" ref="F10:F14" si="1">IF(E10&lt;=49.99%,$A$4,IF(AND(E10&gt;49.99%,E10&lt;=89.99%),$A$3,$A$2))</f>
        <v>No Efectivo</v>
      </c>
    </row>
    <row r="11" spans="1:6" x14ac:dyDescent="0.25">
      <c r="A11" s="52" t="s">
        <v>348</v>
      </c>
      <c r="B11" s="31"/>
      <c r="C11" s="31"/>
      <c r="D11" s="31" t="e">
        <f>+'Financiero T.207'!#REF!</f>
        <v>#REF!</v>
      </c>
      <c r="E11" s="32" t="e">
        <f t="shared" si="0"/>
        <v>#REF!</v>
      </c>
      <c r="F11" s="23" t="e">
        <f t="shared" si="1"/>
        <v>#REF!</v>
      </c>
    </row>
    <row r="12" spans="1:6" x14ac:dyDescent="0.25">
      <c r="A12" s="52" t="s">
        <v>349</v>
      </c>
      <c r="B12" s="31"/>
      <c r="C12" s="31"/>
      <c r="D12" s="31" t="e">
        <f>+'Financiero T.207'!#REF!</f>
        <v>#REF!</v>
      </c>
      <c r="E12" s="32" t="e">
        <f t="shared" si="0"/>
        <v>#REF!</v>
      </c>
      <c r="F12" s="23" t="e">
        <f t="shared" si="1"/>
        <v>#REF!</v>
      </c>
    </row>
    <row r="13" spans="1:6" x14ac:dyDescent="0.25">
      <c r="A13" s="52" t="s">
        <v>350</v>
      </c>
      <c r="B13" s="31"/>
      <c r="C13" s="31"/>
      <c r="D13" s="31" t="e">
        <f>+'Financiero T.207'!#REF!</f>
        <v>#REF!</v>
      </c>
      <c r="E13" s="32" t="e">
        <f t="shared" si="0"/>
        <v>#REF!</v>
      </c>
      <c r="F13" s="23" t="e">
        <f t="shared" si="1"/>
        <v>#REF!</v>
      </c>
    </row>
    <row r="14" spans="1:6" x14ac:dyDescent="0.25">
      <c r="A14" s="52" t="s">
        <v>351</v>
      </c>
      <c r="B14" s="31"/>
      <c r="C14" s="31"/>
      <c r="D14" s="31" t="e">
        <f>+'Financiero T.207'!#REF!</f>
        <v>#REF!</v>
      </c>
      <c r="E14" s="32" t="e">
        <f t="shared" ref="E14" si="2">(B14*$B$6)+(C14*$C$6)+(D14*$D$6)</f>
        <v>#REF!</v>
      </c>
      <c r="F14" s="23" t="e">
        <f t="shared" si="1"/>
        <v>#REF!</v>
      </c>
    </row>
    <row r="15" spans="1:6" ht="3.75" customHeight="1" thickBot="1" x14ac:dyDescent="0.3">
      <c r="A15" s="40"/>
      <c r="B15" s="41"/>
      <c r="C15" s="41"/>
      <c r="D15" s="41"/>
      <c r="E15" s="37"/>
      <c r="F15" s="38"/>
    </row>
    <row r="16" spans="1:6" ht="6" customHeight="1" x14ac:dyDescent="0.25">
      <c r="A16" s="33"/>
    </row>
    <row r="17" spans="1:1" ht="15.75" x14ac:dyDescent="0.25">
      <c r="A17" s="34" t="s">
        <v>297</v>
      </c>
    </row>
    <row r="19" spans="1:1" ht="15.75" x14ac:dyDescent="0.25">
      <c r="A19" s="34" t="s">
        <v>292</v>
      </c>
    </row>
    <row r="21" spans="1:1" ht="15.75" x14ac:dyDescent="0.25">
      <c r="A21" s="34" t="s">
        <v>298</v>
      </c>
    </row>
  </sheetData>
  <mergeCells count="4">
    <mergeCell ref="B2:C2"/>
    <mergeCell ref="B3:C3"/>
    <mergeCell ref="B4:C4"/>
    <mergeCell ref="B1:C1"/>
  </mergeCells>
  <pageMargins left="0.7" right="0.7" top="0.75" bottom="0.75" header="0.3" footer="0.3"/>
  <ignoredErrors>
    <ignoredError sqref="E14:F14 F9 E10:F10 E11:F11 E12:F12 E13:F13"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
  <sheetViews>
    <sheetView showGridLines="0" tabSelected="1" workbookViewId="0">
      <selection activeCell="A16" sqref="A2:G16"/>
    </sheetView>
  </sheetViews>
  <sheetFormatPr baseColWidth="10" defaultRowHeight="15" x14ac:dyDescent="0.25"/>
  <cols>
    <col min="1" max="1" width="24" customWidth="1"/>
    <col min="7" max="7" width="45.140625" customWidth="1"/>
  </cols>
  <sheetData>
    <row r="1" spans="1:7" x14ac:dyDescent="0.25">
      <c r="A1" s="131" t="s">
        <v>971</v>
      </c>
      <c r="B1" s="131"/>
      <c r="C1" s="131"/>
      <c r="D1" s="131"/>
      <c r="E1" s="131"/>
      <c r="F1" s="131"/>
      <c r="G1" s="131"/>
    </row>
    <row r="2" spans="1:7" x14ac:dyDescent="0.25">
      <c r="A2" s="132" t="s">
        <v>970</v>
      </c>
      <c r="B2" s="132"/>
      <c r="C2" s="132"/>
      <c r="D2" s="132"/>
      <c r="E2" s="132"/>
      <c r="F2" s="132"/>
      <c r="G2" s="132"/>
    </row>
    <row r="3" spans="1:7" x14ac:dyDescent="0.25">
      <c r="A3" s="133" t="s">
        <v>972</v>
      </c>
      <c r="B3" s="133"/>
      <c r="C3" s="133"/>
      <c r="D3" s="133"/>
      <c r="E3" s="133"/>
      <c r="F3" s="133"/>
      <c r="G3" s="133"/>
    </row>
    <row r="4" spans="1:7" x14ac:dyDescent="0.25">
      <c r="A4" s="133" t="s">
        <v>359</v>
      </c>
      <c r="B4" s="133"/>
      <c r="C4" s="133"/>
      <c r="D4" s="133"/>
      <c r="E4" s="133"/>
      <c r="F4" s="133"/>
      <c r="G4" s="133"/>
    </row>
    <row r="5" spans="1:7" ht="15.75" thickBot="1" x14ac:dyDescent="0.3">
      <c r="A5" s="134" t="s">
        <v>973</v>
      </c>
      <c r="B5" s="134"/>
      <c r="C5" s="134"/>
      <c r="D5" s="134"/>
      <c r="E5" s="134"/>
      <c r="F5" s="134"/>
      <c r="G5" s="134"/>
    </row>
    <row r="6" spans="1:7" ht="45.75" thickBot="1" x14ac:dyDescent="0.3">
      <c r="A6" s="103" t="s">
        <v>974</v>
      </c>
      <c r="B6" s="104" t="s">
        <v>975</v>
      </c>
      <c r="C6" s="104" t="s">
        <v>976</v>
      </c>
      <c r="D6" s="104" t="s">
        <v>977</v>
      </c>
      <c r="E6" s="104" t="s">
        <v>978</v>
      </c>
      <c r="F6" s="104" t="s">
        <v>979</v>
      </c>
      <c r="G6" s="104" t="s">
        <v>980</v>
      </c>
    </row>
    <row r="7" spans="1:7" ht="63.75" thickBot="1" x14ac:dyDescent="0.3">
      <c r="A7" s="105" t="s">
        <v>981</v>
      </c>
      <c r="B7" s="106">
        <v>1332.49</v>
      </c>
      <c r="C7" s="106">
        <v>366.16</v>
      </c>
      <c r="D7" s="106">
        <v>340.808222</v>
      </c>
      <c r="E7" s="107">
        <f>+D7/C7</f>
        <v>0.93076311448547078</v>
      </c>
      <c r="F7" s="106">
        <v>899.26</v>
      </c>
      <c r="G7" s="108" t="s">
        <v>1023</v>
      </c>
    </row>
    <row r="8" spans="1:7" ht="31.5" customHeight="1" thickBot="1" x14ac:dyDescent="0.3">
      <c r="A8" s="105" t="s">
        <v>982</v>
      </c>
      <c r="B8" s="106">
        <v>1532.52</v>
      </c>
      <c r="C8" s="106">
        <v>7243.375583</v>
      </c>
      <c r="D8" s="106">
        <v>7228.6481252100002</v>
      </c>
      <c r="E8" s="107">
        <f t="shared" ref="E8:E14" si="0">+D8/C8</f>
        <v>0.99796676872250489</v>
      </c>
      <c r="F8" s="106">
        <v>588.39</v>
      </c>
      <c r="G8" s="108" t="s">
        <v>1025</v>
      </c>
    </row>
    <row r="9" spans="1:7" ht="54.75" thickBot="1" x14ac:dyDescent="0.3">
      <c r="A9" s="105" t="s">
        <v>983</v>
      </c>
      <c r="B9" s="106">
        <v>128.80000000000001</v>
      </c>
      <c r="C9" s="106">
        <v>57</v>
      </c>
      <c r="D9" s="106">
        <v>37</v>
      </c>
      <c r="E9" s="107">
        <f t="shared" si="0"/>
        <v>0.64912280701754388</v>
      </c>
      <c r="F9" s="106"/>
      <c r="G9" s="108" t="s">
        <v>991</v>
      </c>
    </row>
    <row r="10" spans="1:7" ht="22.5" customHeight="1" thickBot="1" x14ac:dyDescent="0.3">
      <c r="A10" s="105" t="s">
        <v>984</v>
      </c>
      <c r="B10" s="106"/>
      <c r="C10" s="106">
        <v>14.984999999999999</v>
      </c>
      <c r="D10" s="106">
        <v>14.984999999999999</v>
      </c>
      <c r="E10" s="107">
        <f t="shared" si="0"/>
        <v>1</v>
      </c>
      <c r="F10" s="106">
        <v>0</v>
      </c>
      <c r="G10" s="108" t="s">
        <v>1024</v>
      </c>
    </row>
    <row r="11" spans="1:7" ht="72.75" thickBot="1" x14ac:dyDescent="0.3">
      <c r="A11" s="105" t="s">
        <v>985</v>
      </c>
      <c r="B11" s="106">
        <v>28.24</v>
      </c>
      <c r="C11" s="106">
        <v>2157.4974999999999</v>
      </c>
      <c r="D11" s="106">
        <v>2157.4974999999999</v>
      </c>
      <c r="E11" s="107">
        <f t="shared" si="0"/>
        <v>1</v>
      </c>
      <c r="F11" s="106">
        <v>26.64</v>
      </c>
      <c r="G11" s="108" t="s">
        <v>990</v>
      </c>
    </row>
    <row r="12" spans="1:7" ht="72.75" thickBot="1" x14ac:dyDescent="0.3">
      <c r="A12" s="105" t="s">
        <v>986</v>
      </c>
      <c r="B12" s="106">
        <v>7553.29</v>
      </c>
      <c r="C12" s="106">
        <v>3581.2624999999998</v>
      </c>
      <c r="D12" s="106">
        <v>3230.0890355500001</v>
      </c>
      <c r="E12" s="107">
        <f t="shared" si="0"/>
        <v>0.90194143421488937</v>
      </c>
      <c r="F12" s="106"/>
      <c r="G12" s="108" t="s">
        <v>993</v>
      </c>
    </row>
    <row r="13" spans="1:7" ht="72.75" thickBot="1" x14ac:dyDescent="0.3">
      <c r="A13" s="105" t="s">
        <v>987</v>
      </c>
      <c r="B13" s="106">
        <v>0</v>
      </c>
      <c r="C13" s="106">
        <v>291.96428500000002</v>
      </c>
      <c r="D13" s="106">
        <v>291.96428499000001</v>
      </c>
      <c r="E13" s="107">
        <f t="shared" si="0"/>
        <v>0.99999999996574918</v>
      </c>
      <c r="F13" s="106"/>
      <c r="G13" s="108" t="s">
        <v>1022</v>
      </c>
    </row>
    <row r="14" spans="1:7" ht="207.75" thickBot="1" x14ac:dyDescent="0.3">
      <c r="A14" s="105" t="s">
        <v>988</v>
      </c>
      <c r="B14" s="106">
        <v>303.47000000000003</v>
      </c>
      <c r="C14" s="106">
        <v>1245.2341240000001</v>
      </c>
      <c r="D14" s="106">
        <v>762.36000479999996</v>
      </c>
      <c r="E14" s="107">
        <f t="shared" si="0"/>
        <v>0.61222222400323489</v>
      </c>
      <c r="F14" s="106">
        <v>26.16</v>
      </c>
      <c r="G14" s="108" t="s">
        <v>992</v>
      </c>
    </row>
    <row r="15" spans="1:7" x14ac:dyDescent="0.25">
      <c r="A15" s="109" t="s">
        <v>1026</v>
      </c>
    </row>
    <row r="16" spans="1:7" ht="15.75" customHeight="1" x14ac:dyDescent="0.25">
      <c r="A16" s="130" t="s">
        <v>989</v>
      </c>
      <c r="B16" s="130"/>
      <c r="C16" s="130"/>
      <c r="D16" s="130"/>
      <c r="E16" s="130"/>
      <c r="F16" s="130"/>
      <c r="G16" s="130"/>
    </row>
    <row r="17" spans="1:1" x14ac:dyDescent="0.25">
      <c r="A17" s="110"/>
    </row>
  </sheetData>
  <mergeCells count="6">
    <mergeCell ref="A16:G16"/>
    <mergeCell ref="A1:G1"/>
    <mergeCell ref="A2:G2"/>
    <mergeCell ref="A3:G3"/>
    <mergeCell ref="A4:G4"/>
    <mergeCell ref="A5: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14"/>
  <sheetViews>
    <sheetView showGridLines="0" zoomScale="70" zoomScaleNormal="70" workbookViewId="0">
      <pane xSplit="1" ySplit="1" topLeftCell="B2" activePane="bottomRight" state="frozen"/>
      <selection pane="topRight" activeCell="B1" sqref="B1"/>
      <selection pane="bottomLeft" activeCell="A2" sqref="A2"/>
      <selection pane="bottomRight" activeCell="K14" sqref="K14"/>
    </sheetView>
  </sheetViews>
  <sheetFormatPr baseColWidth="10" defaultRowHeight="15" x14ac:dyDescent="0.25"/>
  <cols>
    <col min="1" max="1" width="24.42578125" customWidth="1"/>
    <col min="2" max="2" width="27.7109375" customWidth="1"/>
    <col min="3" max="3" width="23" style="52" customWidth="1"/>
    <col min="4" max="4" width="15.5703125" customWidth="1"/>
    <col min="6" max="6" width="14.42578125" customWidth="1"/>
    <col min="7" max="7" width="34.5703125" customWidth="1"/>
    <col min="8" max="9" width="24.7109375" hidden="1" customWidth="1"/>
    <col min="10" max="10" width="18" customWidth="1"/>
    <col min="12" max="12" width="22.7109375" customWidth="1"/>
    <col min="13" max="13" width="38.7109375" customWidth="1"/>
  </cols>
  <sheetData>
    <row r="1" spans="1:13" ht="31.5" x14ac:dyDescent="0.25">
      <c r="A1" s="25" t="s">
        <v>277</v>
      </c>
      <c r="B1" s="25" t="s">
        <v>278</v>
      </c>
      <c r="C1" s="25" t="s">
        <v>279</v>
      </c>
      <c r="D1" s="25" t="s">
        <v>280</v>
      </c>
      <c r="E1" s="25" t="s">
        <v>281</v>
      </c>
      <c r="F1" s="25" t="s">
        <v>366</v>
      </c>
      <c r="G1" s="25" t="s">
        <v>282</v>
      </c>
      <c r="H1" s="25" t="s">
        <v>362</v>
      </c>
      <c r="I1" s="25" t="s">
        <v>363</v>
      </c>
      <c r="J1" s="25" t="s">
        <v>280</v>
      </c>
      <c r="K1" s="25" t="s">
        <v>366</v>
      </c>
      <c r="L1" s="25" t="str">
        <f>F1</f>
        <v>Resultado Alcanzado</v>
      </c>
      <c r="M1" s="25" t="s">
        <v>283</v>
      </c>
    </row>
    <row r="2" spans="1:13" ht="33.6" customHeight="1" x14ac:dyDescent="0.25">
      <c r="A2" s="53" t="str">
        <f>+'[1]Financiero T.207'!A40</f>
        <v>Actividades Centrales</v>
      </c>
      <c r="B2" s="101" t="s">
        <v>942</v>
      </c>
      <c r="C2" s="101"/>
      <c r="D2" s="54"/>
      <c r="E2" s="55"/>
      <c r="F2" s="63" t="e">
        <f>E2/D2</f>
        <v>#DIV/0!</v>
      </c>
      <c r="G2" s="101"/>
      <c r="H2" s="101"/>
      <c r="I2" s="101"/>
      <c r="J2" s="54"/>
      <c r="K2" s="57"/>
      <c r="L2" s="56"/>
      <c r="M2" s="101"/>
    </row>
    <row r="3" spans="1:13" x14ac:dyDescent="0.25">
      <c r="A3" s="58"/>
      <c r="B3" s="58"/>
      <c r="C3" s="58"/>
      <c r="D3" s="59"/>
      <c r="E3" s="59"/>
      <c r="F3" s="58"/>
      <c r="G3" s="60"/>
      <c r="H3" s="60"/>
      <c r="I3" s="60"/>
      <c r="J3" s="52"/>
      <c r="K3" s="52"/>
      <c r="L3" s="52"/>
      <c r="M3" s="61"/>
    </row>
    <row r="4" spans="1:13" ht="79.150000000000006" customHeight="1" x14ac:dyDescent="0.25">
      <c r="A4" s="53" t="str">
        <f>+'[1]Financiero T.207'!A41</f>
        <v>Secretaría Ejec. Planif. Sectorial Agropecuaria (SEPSA)</v>
      </c>
      <c r="B4" s="53" t="s">
        <v>941</v>
      </c>
      <c r="C4" s="101"/>
      <c r="D4" s="54"/>
      <c r="E4" s="55"/>
      <c r="F4" s="56" t="e">
        <f>E4/D4</f>
        <v>#DIV/0!</v>
      </c>
      <c r="G4" s="101"/>
      <c r="H4" s="101"/>
      <c r="I4" s="101"/>
      <c r="J4" s="54"/>
      <c r="K4" s="57"/>
      <c r="L4" s="56"/>
      <c r="M4" s="101"/>
    </row>
    <row r="5" spans="1:13" x14ac:dyDescent="0.25">
      <c r="A5" s="58"/>
      <c r="B5" s="58"/>
      <c r="C5" s="58"/>
      <c r="D5" s="59"/>
      <c r="E5" s="59"/>
      <c r="F5" s="58"/>
      <c r="G5" s="60"/>
      <c r="H5" s="60"/>
      <c r="I5" s="60"/>
      <c r="J5" s="52"/>
      <c r="K5" s="52"/>
      <c r="L5" s="52"/>
      <c r="M5" s="61"/>
    </row>
    <row r="6" spans="1:13" ht="90.6" customHeight="1" x14ac:dyDescent="0.25">
      <c r="A6" s="135" t="str">
        <f>+'[1]Financiero T.207'!A42</f>
        <v>Dirección Nacional de Extensión Agropecuaria</v>
      </c>
      <c r="B6" s="135" t="s">
        <v>943</v>
      </c>
      <c r="C6" s="69" t="s">
        <v>944</v>
      </c>
      <c r="D6" s="54">
        <v>7769</v>
      </c>
      <c r="E6" s="102">
        <v>8812</v>
      </c>
      <c r="F6" s="65">
        <f>E6/D6</f>
        <v>1.134251512421161</v>
      </c>
      <c r="G6" s="64" t="s">
        <v>949</v>
      </c>
      <c r="H6" s="66" t="s">
        <v>362</v>
      </c>
      <c r="I6" s="101" t="s">
        <v>364</v>
      </c>
      <c r="J6" s="54">
        <v>573</v>
      </c>
      <c r="K6" s="102">
        <v>860</v>
      </c>
      <c r="L6" s="62">
        <f>K6/J6</f>
        <v>1.5008726003490402</v>
      </c>
      <c r="M6" s="64" t="s">
        <v>958</v>
      </c>
    </row>
    <row r="7" spans="1:13" ht="109.15" customHeight="1" x14ac:dyDescent="0.25">
      <c r="A7" s="135"/>
      <c r="B7" s="135"/>
      <c r="C7" s="70" t="s">
        <v>945</v>
      </c>
      <c r="D7" s="54">
        <v>283</v>
      </c>
      <c r="E7" s="102">
        <v>327</v>
      </c>
      <c r="F7" s="65">
        <f>E7/D7</f>
        <v>1.1554770318021201</v>
      </c>
      <c r="G7" s="67" t="s">
        <v>950</v>
      </c>
      <c r="H7" s="44"/>
      <c r="I7" s="44"/>
      <c r="J7" s="54">
        <v>12596</v>
      </c>
      <c r="K7" s="102">
        <v>73800</v>
      </c>
      <c r="L7" s="62">
        <f t="shared" ref="L7:L14" si="0">K7/J7</f>
        <v>5.8590028580501743</v>
      </c>
      <c r="M7" s="64" t="s">
        <v>959</v>
      </c>
    </row>
    <row r="8" spans="1:13" ht="98.45" customHeight="1" x14ac:dyDescent="0.25">
      <c r="A8" s="135"/>
      <c r="B8" s="135"/>
      <c r="C8" s="70" t="s">
        <v>946</v>
      </c>
      <c r="D8" s="54">
        <v>80</v>
      </c>
      <c r="E8" s="102">
        <v>189</v>
      </c>
      <c r="F8" s="65">
        <f t="shared" ref="F8:F9" si="1">E8/D8</f>
        <v>2.3624999999999998</v>
      </c>
      <c r="G8" s="67" t="s">
        <v>951</v>
      </c>
      <c r="J8" s="54">
        <v>80</v>
      </c>
      <c r="K8" s="102">
        <v>189</v>
      </c>
      <c r="L8" s="62">
        <f t="shared" si="0"/>
        <v>2.3624999999999998</v>
      </c>
      <c r="M8" s="64" t="s">
        <v>960</v>
      </c>
    </row>
    <row r="9" spans="1:13" ht="60" customHeight="1" x14ac:dyDescent="0.25">
      <c r="A9" s="135"/>
      <c r="B9" s="135"/>
      <c r="C9" s="70" t="s">
        <v>947</v>
      </c>
      <c r="D9" s="54">
        <v>573</v>
      </c>
      <c r="E9" s="102">
        <v>860</v>
      </c>
      <c r="F9" s="65">
        <f t="shared" si="1"/>
        <v>1.5008726003490402</v>
      </c>
      <c r="G9" s="67" t="s">
        <v>952</v>
      </c>
      <c r="J9" s="54">
        <v>3679</v>
      </c>
      <c r="K9" s="102">
        <v>3859</v>
      </c>
      <c r="L9" s="62">
        <f t="shared" si="0"/>
        <v>1.0489263386789889</v>
      </c>
      <c r="M9" s="64" t="s">
        <v>961</v>
      </c>
    </row>
    <row r="10" spans="1:13" ht="78" customHeight="1" x14ac:dyDescent="0.25">
      <c r="A10" s="135"/>
      <c r="B10" s="135"/>
      <c r="C10" s="69" t="s">
        <v>948</v>
      </c>
      <c r="D10" s="54">
        <v>12596</v>
      </c>
      <c r="E10" s="102">
        <v>73800</v>
      </c>
      <c r="F10" s="65">
        <f>E10/D10</f>
        <v>5.8590028580501743</v>
      </c>
      <c r="G10" s="67" t="s">
        <v>953</v>
      </c>
      <c r="J10" s="54">
        <v>337</v>
      </c>
      <c r="K10" s="102">
        <v>345</v>
      </c>
      <c r="L10" s="62">
        <f t="shared" si="0"/>
        <v>1.0237388724035608</v>
      </c>
      <c r="M10" s="64" t="s">
        <v>961</v>
      </c>
    </row>
    <row r="11" spans="1:13" ht="67.150000000000006" customHeight="1" x14ac:dyDescent="0.25">
      <c r="A11" s="135"/>
      <c r="B11" s="135"/>
      <c r="C11" s="71"/>
      <c r="D11" s="72"/>
      <c r="E11" s="72"/>
      <c r="F11" s="73"/>
      <c r="G11" s="67" t="s">
        <v>954</v>
      </c>
      <c r="J11" s="54">
        <v>79</v>
      </c>
      <c r="K11" s="102">
        <v>105</v>
      </c>
      <c r="L11" s="62">
        <f t="shared" si="0"/>
        <v>1.3291139240506329</v>
      </c>
      <c r="M11" s="64" t="s">
        <v>961</v>
      </c>
    </row>
    <row r="12" spans="1:13" ht="66.599999999999994" customHeight="1" x14ac:dyDescent="0.25">
      <c r="A12" s="135"/>
      <c r="B12" s="135"/>
      <c r="C12" s="74"/>
      <c r="D12" s="75"/>
      <c r="E12" s="75"/>
      <c r="F12" s="76"/>
      <c r="G12" s="67" t="s">
        <v>955</v>
      </c>
      <c r="J12" s="54">
        <v>3753</v>
      </c>
      <c r="K12" s="102">
        <v>4608</v>
      </c>
      <c r="L12" s="62">
        <f t="shared" si="0"/>
        <v>1.2278177458033572</v>
      </c>
      <c r="M12" s="64" t="s">
        <v>961</v>
      </c>
    </row>
    <row r="13" spans="1:13" ht="71.45" customHeight="1" x14ac:dyDescent="0.25">
      <c r="A13" s="135"/>
      <c r="B13" s="135"/>
      <c r="C13" s="74"/>
      <c r="D13" s="75"/>
      <c r="E13" s="75"/>
      <c r="F13" s="76"/>
      <c r="G13" s="68" t="s">
        <v>956</v>
      </c>
      <c r="J13" s="54">
        <v>134</v>
      </c>
      <c r="K13" s="102">
        <v>153</v>
      </c>
      <c r="L13" s="62">
        <f t="shared" si="0"/>
        <v>1.1417910447761195</v>
      </c>
      <c r="M13" s="64" t="s">
        <v>961</v>
      </c>
    </row>
    <row r="14" spans="1:13" ht="78.599999999999994" customHeight="1" x14ac:dyDescent="0.25">
      <c r="A14" s="135"/>
      <c r="B14" s="135"/>
      <c r="C14" s="77"/>
      <c r="D14" s="78"/>
      <c r="E14" s="78"/>
      <c r="F14" s="79"/>
      <c r="G14" s="67" t="s">
        <v>957</v>
      </c>
      <c r="J14" s="54">
        <v>70</v>
      </c>
      <c r="K14" s="102">
        <v>69</v>
      </c>
      <c r="L14" s="62">
        <f t="shared" si="0"/>
        <v>0.98571428571428577</v>
      </c>
      <c r="M14" s="64" t="s">
        <v>961</v>
      </c>
    </row>
  </sheetData>
  <mergeCells count="2">
    <mergeCell ref="A6:A14"/>
    <mergeCell ref="B6:B14"/>
  </mergeCells>
  <pageMargins left="0.7" right="0.7" top="0.75" bottom="0.75" header="0.3" footer="0.3"/>
  <pageSetup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sheetPr>
  <dimension ref="A1:I47"/>
  <sheetViews>
    <sheetView showGridLines="0" topLeftCell="A34" zoomScale="86" zoomScaleNormal="86" workbookViewId="0">
      <selection activeCell="G39" sqref="G39"/>
    </sheetView>
  </sheetViews>
  <sheetFormatPr baseColWidth="10" defaultRowHeight="15" x14ac:dyDescent="0.25"/>
  <cols>
    <col min="1" max="1" width="40.28515625" customWidth="1"/>
    <col min="2" max="4" width="19.7109375" customWidth="1"/>
    <col min="5" max="5" width="15.85546875" customWidth="1"/>
    <col min="7" max="7" width="21.85546875" customWidth="1"/>
    <col min="8" max="8" width="17.140625" customWidth="1"/>
    <col min="9" max="9" width="17.28515625" customWidth="1"/>
    <col min="10" max="10" width="17" customWidth="1"/>
    <col min="11" max="11" width="13.7109375" customWidth="1"/>
    <col min="12" max="12" width="5.7109375" customWidth="1"/>
    <col min="13" max="13" width="21.85546875" customWidth="1"/>
    <col min="14" max="15" width="17.140625" customWidth="1"/>
    <col min="16" max="16" width="17" customWidth="1"/>
    <col min="17" max="17" width="15.7109375" customWidth="1"/>
    <col min="18" max="18" width="5.7109375" customWidth="1"/>
    <col min="19" max="19" width="21.85546875" customWidth="1"/>
    <col min="20" max="20" width="17.140625" customWidth="1"/>
    <col min="21" max="21" width="18" customWidth="1"/>
    <col min="22" max="22" width="17" customWidth="1"/>
    <col min="23" max="23" width="14.28515625" customWidth="1"/>
    <col min="24" max="24" width="5.7109375" customWidth="1"/>
    <col min="25" max="25" width="21.85546875" customWidth="1"/>
    <col min="26" max="26" width="17.140625" customWidth="1"/>
    <col min="27" max="27" width="18" customWidth="1"/>
    <col min="28" max="28" width="17" customWidth="1"/>
    <col min="29" max="29" width="13.42578125" customWidth="1"/>
    <col min="30" max="30" width="5.7109375" customWidth="1"/>
    <col min="31" max="31" width="21.85546875" customWidth="1"/>
    <col min="32" max="32" width="17" customWidth="1"/>
    <col min="33" max="33" width="17.7109375" customWidth="1"/>
    <col min="34" max="34" width="17" customWidth="1"/>
    <col min="35" max="35" width="17.140625" customWidth="1"/>
    <col min="36" max="36" width="5.7109375" customWidth="1"/>
    <col min="37" max="37" width="21.85546875" customWidth="1"/>
    <col min="38" max="38" width="17.140625" customWidth="1"/>
    <col min="39" max="39" width="18.42578125" customWidth="1"/>
    <col min="40" max="40" width="17" customWidth="1"/>
    <col min="41" max="41" width="16" customWidth="1"/>
    <col min="42" max="42" width="5.7109375" customWidth="1"/>
    <col min="43" max="43" width="21.85546875" customWidth="1"/>
    <col min="44" max="44" width="17.140625" customWidth="1"/>
    <col min="45" max="45" width="18" customWidth="1"/>
    <col min="46" max="46" width="17" customWidth="1"/>
    <col min="47" max="47" width="13.5703125" customWidth="1"/>
    <col min="48" max="48" width="5.7109375" customWidth="1"/>
    <col min="49" max="49" width="21.85546875" customWidth="1"/>
    <col min="50" max="50" width="17.140625" customWidth="1"/>
    <col min="51" max="51" width="17.7109375" customWidth="1"/>
    <col min="52" max="52" width="17" customWidth="1"/>
    <col min="53" max="53" width="14.85546875" customWidth="1"/>
    <col min="54" max="54" width="5.7109375" customWidth="1"/>
    <col min="55" max="55" width="21.85546875" customWidth="1"/>
    <col min="56" max="56" width="17.140625" customWidth="1"/>
    <col min="57" max="57" width="18" customWidth="1"/>
    <col min="58" max="58" width="17" customWidth="1"/>
    <col min="59" max="59" width="14.85546875" customWidth="1"/>
    <col min="60" max="60" width="5.7109375" customWidth="1"/>
    <col min="61" max="61" width="21.85546875" customWidth="1"/>
    <col min="62" max="62" width="17.140625" customWidth="1"/>
    <col min="63" max="64" width="17" customWidth="1"/>
    <col min="65" max="65" width="15.5703125" customWidth="1"/>
  </cols>
  <sheetData>
    <row r="1" spans="1:9" ht="18.75" x14ac:dyDescent="0.3">
      <c r="A1" s="140" t="s">
        <v>365</v>
      </c>
      <c r="B1" s="140"/>
      <c r="C1" s="140"/>
      <c r="D1" s="140"/>
      <c r="E1" s="140"/>
    </row>
    <row r="2" spans="1:9" ht="19.5" customHeight="1" x14ac:dyDescent="0.25">
      <c r="A2" s="137" t="s">
        <v>262</v>
      </c>
      <c r="B2" s="137"/>
      <c r="C2" s="137"/>
      <c r="D2" s="137"/>
      <c r="E2" s="137"/>
    </row>
    <row r="3" spans="1:9" x14ac:dyDescent="0.25">
      <c r="A3" s="141" t="s">
        <v>965</v>
      </c>
      <c r="B3" s="141"/>
      <c r="C3" s="141"/>
      <c r="D3" s="141"/>
      <c r="E3" s="141"/>
    </row>
    <row r="4" spans="1:9" x14ac:dyDescent="0.25">
      <c r="A4" s="138" t="s">
        <v>359</v>
      </c>
      <c r="B4" s="138"/>
      <c r="C4" s="138"/>
      <c r="D4" s="138"/>
      <c r="E4" s="138"/>
    </row>
    <row r="5" spans="1:9" ht="15.75" thickBot="1" x14ac:dyDescent="0.3">
      <c r="A5" s="139" t="s">
        <v>274</v>
      </c>
      <c r="B5" s="139"/>
      <c r="C5" s="139"/>
      <c r="D5" s="139"/>
      <c r="E5" s="139"/>
    </row>
    <row r="6" spans="1:9" ht="9" customHeight="1" thickTop="1" x14ac:dyDescent="0.25"/>
    <row r="7" spans="1:9" ht="31.5" x14ac:dyDescent="0.25">
      <c r="A7" s="11" t="s">
        <v>263</v>
      </c>
      <c r="B7" s="12" t="s">
        <v>353</v>
      </c>
      <c r="C7" s="12" t="s">
        <v>354</v>
      </c>
      <c r="D7" s="12" t="s">
        <v>355</v>
      </c>
      <c r="E7" s="12" t="s">
        <v>352</v>
      </c>
    </row>
    <row r="8" spans="1:9" ht="7.5" customHeight="1" x14ac:dyDescent="0.25">
      <c r="A8" s="13"/>
      <c r="B8" s="13"/>
      <c r="C8" s="13"/>
      <c r="D8" s="13"/>
      <c r="E8" s="13"/>
    </row>
    <row r="9" spans="1:9" ht="15.75" customHeight="1" thickBot="1" x14ac:dyDescent="0.3">
      <c r="A9" s="14" t="s">
        <v>261</v>
      </c>
      <c r="B9" s="15">
        <f>B13+B11</f>
        <v>40536</v>
      </c>
      <c r="C9" s="15">
        <f t="shared" ref="C9:D9" si="0">C13+C11</f>
        <v>48620.751178569997</v>
      </c>
      <c r="D9" s="15">
        <f t="shared" si="0"/>
        <v>35435.395898480005</v>
      </c>
      <c r="E9" s="16">
        <f t="shared" ref="E9" si="1">D9/C9</f>
        <v>0.72881218491125355</v>
      </c>
    </row>
    <row r="10" spans="1:9" ht="7.5" customHeight="1" x14ac:dyDescent="0.25">
      <c r="A10" s="13"/>
      <c r="B10" s="13"/>
      <c r="C10" s="13"/>
      <c r="D10" s="13"/>
      <c r="E10" s="13"/>
    </row>
    <row r="11" spans="1:9" ht="15.75" customHeight="1" x14ac:dyDescent="0.25">
      <c r="A11" s="13" t="s">
        <v>275</v>
      </c>
      <c r="B11" s="95">
        <v>0</v>
      </c>
      <c r="C11" s="95">
        <v>11415.78492957</v>
      </c>
      <c r="D11" s="95">
        <v>298.60500000000002</v>
      </c>
      <c r="E11" s="17">
        <f t="shared" ref="E11" si="2">D11/C11</f>
        <v>2.6157202666505352E-2</v>
      </c>
    </row>
    <row r="12" spans="1:9" ht="7.5" customHeight="1" x14ac:dyDescent="0.25">
      <c r="A12" s="13"/>
      <c r="B12" s="13"/>
      <c r="C12" s="13"/>
      <c r="D12" s="13"/>
      <c r="E12" s="13"/>
    </row>
    <row r="13" spans="1:9" ht="16.5" thickBot="1" x14ac:dyDescent="0.3">
      <c r="A13" s="14" t="s">
        <v>276</v>
      </c>
      <c r="B13" s="15">
        <f>SUM(B15:B24)</f>
        <v>40536</v>
      </c>
      <c r="C13" s="15">
        <f>SUM(C15:C24)</f>
        <v>37204.966248999997</v>
      </c>
      <c r="D13" s="15">
        <f>SUM(D15:D24)</f>
        <v>35136.790898480001</v>
      </c>
      <c r="E13" s="16">
        <f t="shared" ref="E13" si="3">D13/C13</f>
        <v>0.9444113095902732</v>
      </c>
    </row>
    <row r="14" spans="1:9" ht="7.5" customHeight="1" x14ac:dyDescent="0.25">
      <c r="A14" s="13"/>
      <c r="B14" s="13"/>
      <c r="C14" s="13"/>
      <c r="D14" s="13"/>
      <c r="E14" s="17"/>
    </row>
    <row r="15" spans="1:9" ht="15.75" x14ac:dyDescent="0.25">
      <c r="A15" s="13" t="s">
        <v>264</v>
      </c>
      <c r="B15" s="95">
        <v>18970.929818000001</v>
      </c>
      <c r="C15" s="95">
        <v>17465.889863</v>
      </c>
      <c r="D15" s="96">
        <v>17137.22336217</v>
      </c>
      <c r="E15" s="17">
        <f>D15/C15</f>
        <v>0.98118237871599934</v>
      </c>
      <c r="I15" s="24"/>
    </row>
    <row r="16" spans="1:9" ht="15.75" x14ac:dyDescent="0.25">
      <c r="A16" s="13" t="s">
        <v>265</v>
      </c>
      <c r="B16" s="47">
        <v>2670.773631</v>
      </c>
      <c r="C16" s="47">
        <v>2538.8010850000001</v>
      </c>
      <c r="D16" s="47">
        <v>2249.2917675600002</v>
      </c>
      <c r="E16" s="17">
        <f t="shared" ref="E16:E24" si="4">D16/C16</f>
        <v>0.88596612820495946</v>
      </c>
      <c r="I16" s="24"/>
    </row>
    <row r="17" spans="1:9" ht="15.75" x14ac:dyDescent="0.25">
      <c r="A17" s="13" t="s">
        <v>273</v>
      </c>
      <c r="B17" s="47">
        <v>282.58968700000003</v>
      </c>
      <c r="C17" s="47">
        <v>243.49712</v>
      </c>
      <c r="D17" s="47">
        <v>160.43544163000001</v>
      </c>
      <c r="E17" s="17">
        <f t="shared" si="4"/>
        <v>0.65888024314209559</v>
      </c>
      <c r="I17" s="24"/>
    </row>
    <row r="18" spans="1:9" ht="15.75" x14ac:dyDescent="0.25">
      <c r="A18" s="13" t="s">
        <v>266</v>
      </c>
      <c r="B18" s="94">
        <v>0</v>
      </c>
      <c r="C18" s="94">
        <v>0</v>
      </c>
      <c r="D18" s="94">
        <v>0</v>
      </c>
      <c r="E18" s="17" t="e">
        <f t="shared" si="4"/>
        <v>#DIV/0!</v>
      </c>
      <c r="I18" s="24"/>
    </row>
    <row r="19" spans="1:9" ht="15.75" x14ac:dyDescent="0.25">
      <c r="A19" s="13" t="s">
        <v>267</v>
      </c>
      <c r="B19" s="18">
        <v>0</v>
      </c>
      <c r="C19" s="18">
        <v>0</v>
      </c>
      <c r="D19" s="18">
        <v>0</v>
      </c>
      <c r="E19" s="17" t="e">
        <f t="shared" si="4"/>
        <v>#DIV/0!</v>
      </c>
      <c r="I19" s="24"/>
    </row>
    <row r="20" spans="1:9" ht="15.75" x14ac:dyDescent="0.25">
      <c r="A20" s="13" t="s">
        <v>268</v>
      </c>
      <c r="B20" s="47">
        <v>176.06570199999999</v>
      </c>
      <c r="C20" s="47">
        <v>194.60140899999999</v>
      </c>
      <c r="D20" s="47">
        <v>114.78734437999999</v>
      </c>
      <c r="E20" s="17">
        <f t="shared" si="4"/>
        <v>0.58985875266709908</v>
      </c>
      <c r="I20" s="24"/>
    </row>
    <row r="21" spans="1:9" ht="15.75" x14ac:dyDescent="0.25">
      <c r="A21" s="13" t="s">
        <v>272</v>
      </c>
      <c r="B21" s="47">
        <v>16871.131751000001</v>
      </c>
      <c r="C21" s="47">
        <v>15904.214346000001</v>
      </c>
      <c r="D21" s="47">
        <v>14905.227844450001</v>
      </c>
      <c r="E21" s="17">
        <f t="shared" si="4"/>
        <v>0.93718730898510239</v>
      </c>
      <c r="I21" s="24"/>
    </row>
    <row r="22" spans="1:9" ht="15.75" x14ac:dyDescent="0.25">
      <c r="A22" s="13" t="s">
        <v>269</v>
      </c>
      <c r="B22" s="47">
        <v>1564.509411</v>
      </c>
      <c r="C22" s="47">
        <v>857.96242600000005</v>
      </c>
      <c r="D22" s="47">
        <v>569.82513829000004</v>
      </c>
      <c r="E22" s="17">
        <f t="shared" si="4"/>
        <v>0.66416094810427051</v>
      </c>
      <c r="I22" s="24"/>
    </row>
    <row r="23" spans="1:9" ht="15.75" x14ac:dyDescent="0.25">
      <c r="A23" s="13" t="s">
        <v>270</v>
      </c>
      <c r="B23" s="18">
        <v>0</v>
      </c>
      <c r="C23" s="18">
        <v>0</v>
      </c>
      <c r="D23" s="18">
        <v>0</v>
      </c>
      <c r="E23" s="17" t="e">
        <f t="shared" si="4"/>
        <v>#DIV/0!</v>
      </c>
      <c r="I23" s="24"/>
    </row>
    <row r="24" spans="1:9" ht="16.5" thickBot="1" x14ac:dyDescent="0.3">
      <c r="A24" s="19" t="s">
        <v>271</v>
      </c>
      <c r="B24" s="20">
        <v>0</v>
      </c>
      <c r="C24" s="20">
        <v>0</v>
      </c>
      <c r="D24" s="20">
        <v>0</v>
      </c>
      <c r="E24" s="21" t="e">
        <f t="shared" si="4"/>
        <v>#DIV/0!</v>
      </c>
      <c r="I24" s="24"/>
    </row>
    <row r="25" spans="1:9" x14ac:dyDescent="0.25">
      <c r="A25" s="35" t="s">
        <v>294</v>
      </c>
      <c r="B25" s="22"/>
      <c r="I25" s="24"/>
    </row>
    <row r="26" spans="1:9" x14ac:dyDescent="0.25">
      <c r="A26" s="39" t="s">
        <v>360</v>
      </c>
    </row>
    <row r="27" spans="1:9" x14ac:dyDescent="0.25">
      <c r="A27" s="39" t="s">
        <v>361</v>
      </c>
    </row>
    <row r="28" spans="1:9" ht="31.5" customHeight="1" x14ac:dyDescent="0.25">
      <c r="A28" s="142" t="s">
        <v>293</v>
      </c>
      <c r="B28" s="142"/>
      <c r="C28" s="142"/>
      <c r="D28" s="142"/>
      <c r="E28" s="142"/>
    </row>
    <row r="30" spans="1:9" ht="18.75" x14ac:dyDescent="0.3">
      <c r="A30" s="140" t="s">
        <v>365</v>
      </c>
      <c r="B30" s="140"/>
      <c r="C30" s="140"/>
      <c r="D30" s="140"/>
      <c r="E30" s="140"/>
    </row>
    <row r="31" spans="1:9" ht="15.75" x14ac:dyDescent="0.25">
      <c r="A31" s="143" t="s">
        <v>970</v>
      </c>
      <c r="B31" s="143"/>
      <c r="C31" s="143"/>
      <c r="D31" s="143"/>
      <c r="E31" s="143"/>
    </row>
    <row r="32" spans="1:9" ht="15.75" x14ac:dyDescent="0.25">
      <c r="A32" s="137" t="s">
        <v>295</v>
      </c>
      <c r="B32" s="137"/>
      <c r="C32" s="137"/>
      <c r="D32" s="137"/>
      <c r="E32" s="137"/>
    </row>
    <row r="33" spans="1:5" x14ac:dyDescent="0.25">
      <c r="A33" s="138" t="s">
        <v>359</v>
      </c>
      <c r="B33" s="138"/>
      <c r="C33" s="138"/>
      <c r="D33" s="138"/>
      <c r="E33" s="138"/>
    </row>
    <row r="34" spans="1:5" ht="15.75" thickBot="1" x14ac:dyDescent="0.3">
      <c r="A34" s="139" t="s">
        <v>274</v>
      </c>
      <c r="B34" s="139"/>
      <c r="C34" s="139"/>
      <c r="D34" s="139"/>
      <c r="E34" s="139"/>
    </row>
    <row r="35" spans="1:5" ht="15.75" thickTop="1" x14ac:dyDescent="0.25"/>
    <row r="36" spans="1:5" ht="33.75" x14ac:dyDescent="0.25">
      <c r="A36" s="11" t="s">
        <v>301</v>
      </c>
      <c r="B36" s="12" t="s">
        <v>356</v>
      </c>
      <c r="C36" s="12" t="s">
        <v>357</v>
      </c>
      <c r="D36" s="12" t="s">
        <v>358</v>
      </c>
      <c r="E36" s="12" t="s">
        <v>352</v>
      </c>
    </row>
    <row r="37" spans="1:5" ht="15.75" x14ac:dyDescent="0.25">
      <c r="A37" s="13"/>
      <c r="B37" s="13"/>
      <c r="C37" s="13"/>
      <c r="D37" s="13"/>
      <c r="E37" s="13"/>
    </row>
    <row r="38" spans="1:5" ht="16.5" thickBot="1" x14ac:dyDescent="0.3">
      <c r="A38" s="14" t="s">
        <v>261</v>
      </c>
      <c r="B38" s="15">
        <f>SUM(B40:B43)</f>
        <v>40536</v>
      </c>
      <c r="C38" s="15">
        <f>SUM(C40:C43)</f>
        <v>37204.966248999997</v>
      </c>
      <c r="D38" s="15">
        <f>SUM(D40:D43)</f>
        <v>35136.790898480001</v>
      </c>
      <c r="E38" s="16">
        <f>D38/C38</f>
        <v>0.9444113095902732</v>
      </c>
    </row>
    <row r="39" spans="1:5" ht="15.75" x14ac:dyDescent="0.25">
      <c r="A39" s="51"/>
      <c r="B39" s="13"/>
      <c r="C39" s="13"/>
      <c r="D39" s="13"/>
      <c r="E39" s="17"/>
    </row>
    <row r="40" spans="1:5" ht="15.75" x14ac:dyDescent="0.25">
      <c r="A40" s="52" t="s">
        <v>938</v>
      </c>
      <c r="B40" s="47">
        <v>26364</v>
      </c>
      <c r="C40" s="47">
        <v>24596.902840999999</v>
      </c>
      <c r="D40" s="47">
        <v>23221.285930769998</v>
      </c>
      <c r="E40" s="49">
        <f>D40/C40</f>
        <v>0.94407357222483246</v>
      </c>
    </row>
    <row r="41" spans="1:5" ht="15.75" x14ac:dyDescent="0.25">
      <c r="A41" s="52" t="s">
        <v>939</v>
      </c>
      <c r="B41" s="47">
        <v>855</v>
      </c>
      <c r="C41" s="47">
        <v>707.882565</v>
      </c>
      <c r="D41" s="47">
        <v>672.84455715000001</v>
      </c>
      <c r="E41" s="49">
        <f t="shared" ref="E41:E42" si="5">D41/C41</f>
        <v>0.95050307836017978</v>
      </c>
    </row>
    <row r="42" spans="1:5" ht="15.75" x14ac:dyDescent="0.25">
      <c r="A42" s="52" t="s">
        <v>940</v>
      </c>
      <c r="B42" s="47">
        <v>13317</v>
      </c>
      <c r="C42" s="47">
        <v>11900.180843</v>
      </c>
      <c r="D42" s="47">
        <v>11242.66041056</v>
      </c>
      <c r="E42" s="49">
        <f t="shared" si="5"/>
        <v>0.94474702182137249</v>
      </c>
    </row>
    <row r="43" spans="1:5" ht="8.25" customHeight="1" thickBot="1" x14ac:dyDescent="0.3">
      <c r="A43" s="19"/>
      <c r="B43" s="20"/>
      <c r="C43" s="20"/>
      <c r="D43" s="20"/>
      <c r="E43" s="21"/>
    </row>
    <row r="44" spans="1:5" x14ac:dyDescent="0.25">
      <c r="A44" s="35" t="s">
        <v>299</v>
      </c>
      <c r="B44" s="22"/>
    </row>
    <row r="45" spans="1:5" x14ac:dyDescent="0.25">
      <c r="A45" s="39" t="s">
        <v>360</v>
      </c>
    </row>
    <row r="46" spans="1:5" x14ac:dyDescent="0.25">
      <c r="A46" s="39" t="s">
        <v>361</v>
      </c>
    </row>
    <row r="47" spans="1:5" ht="28.5" customHeight="1" x14ac:dyDescent="0.25">
      <c r="A47" s="136" t="s">
        <v>293</v>
      </c>
      <c r="B47" s="136"/>
      <c r="C47" s="136"/>
      <c r="D47" s="136"/>
      <c r="E47" s="136"/>
    </row>
  </sheetData>
  <mergeCells count="12">
    <mergeCell ref="A47:E47"/>
    <mergeCell ref="A32:E32"/>
    <mergeCell ref="A33:E33"/>
    <mergeCell ref="A34:E34"/>
    <mergeCell ref="A1:E1"/>
    <mergeCell ref="A2:E2"/>
    <mergeCell ref="A3:E3"/>
    <mergeCell ref="A4:E4"/>
    <mergeCell ref="A5:E5"/>
    <mergeCell ref="A30:E30"/>
    <mergeCell ref="A28:E28"/>
    <mergeCell ref="A31:E31"/>
  </mergeCells>
  <dataValidations disablePrompts="1" count="1">
    <dataValidation type="custom" allowBlank="1" showInputMessage="1" showErrorMessage="1" sqref="E9:E24 B9:D9 B13:D13 E38:E42 B38:D38" xr:uid="{00000000-0002-0000-0700-000000000000}">
      <formula1>""</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AS566"/>
  <sheetViews>
    <sheetView showGridLines="0" zoomScaleNormal="100" workbookViewId="0">
      <pane xSplit="1" ySplit="1" topLeftCell="C161" activePane="bottomRight" state="frozen"/>
      <selection pane="topRight" activeCell="B1" sqref="B1"/>
      <selection pane="bottomLeft" activeCell="A2" sqref="A2"/>
      <selection pane="bottomRight" activeCell="A179" sqref="A179:XFD189"/>
    </sheetView>
  </sheetViews>
  <sheetFormatPr baseColWidth="10" defaultColWidth="11.42578125" defaultRowHeight="15" x14ac:dyDescent="0.25"/>
  <cols>
    <col min="1" max="1" width="10.42578125" style="43" hidden="1" customWidth="1"/>
    <col min="2" max="2" width="8.42578125" style="43" hidden="1" customWidth="1"/>
    <col min="3" max="3" width="13.28515625" style="43" customWidth="1"/>
    <col min="4" max="4" width="22.42578125" style="43" customWidth="1"/>
    <col min="5" max="5" width="29.85546875" style="43" bestFit="1" customWidth="1"/>
    <col min="6" max="6" width="7.42578125" style="43" hidden="1" customWidth="1"/>
    <col min="7" max="7" width="10.5703125" style="43" hidden="1" customWidth="1"/>
    <col min="8" max="8" width="11.140625" style="43" hidden="1" customWidth="1"/>
    <col min="9" max="9" width="23.85546875" style="43" hidden="1" customWidth="1"/>
    <col min="10" max="10" width="54.42578125" style="43" customWidth="1"/>
    <col min="11" max="11" width="18.42578125" style="43" bestFit="1" customWidth="1"/>
    <col min="12" max="12" width="18.28515625" style="43" bestFit="1" customWidth="1"/>
    <col min="13" max="13" width="16.42578125" style="43" hidden="1" customWidth="1"/>
    <col min="14" max="14" width="13.7109375" style="43" hidden="1" customWidth="1"/>
    <col min="15" max="15" width="14.42578125" style="43" hidden="1" customWidth="1"/>
    <col min="16" max="16" width="17" style="43" hidden="1" customWidth="1"/>
    <col min="17" max="17" width="16.42578125" style="43" bestFit="1" customWidth="1"/>
    <col min="18" max="18" width="16.42578125" style="43" hidden="1" customWidth="1"/>
    <col min="19" max="19" width="8.5703125" style="43" hidden="1" customWidth="1"/>
    <col min="20" max="21" width="16.42578125" style="43" hidden="1" customWidth="1"/>
    <col min="22" max="22" width="15.28515625" style="43" hidden="1" customWidth="1"/>
    <col min="23" max="23" width="17.140625" style="43" hidden="1" customWidth="1"/>
    <col min="24" max="24" width="15.7109375" style="43" hidden="1" customWidth="1"/>
    <col min="25" max="25" width="15.28515625" style="43" hidden="1" customWidth="1"/>
    <col min="26" max="26" width="8.42578125" style="43" hidden="1" customWidth="1"/>
    <col min="27" max="28" width="0" style="43" hidden="1" customWidth="1"/>
    <col min="29" max="29" width="21.42578125" style="43" hidden="1" customWidth="1"/>
    <col min="30" max="30" width="23.7109375" style="43" hidden="1" customWidth="1"/>
    <col min="31" max="31" width="6.140625" style="43" hidden="1" customWidth="1"/>
    <col min="32" max="32" width="7.28515625" style="43" hidden="1" customWidth="1"/>
    <col min="33" max="33" width="10" style="43" hidden="1" customWidth="1"/>
    <col min="34" max="34" width="10.140625" style="43" hidden="1" customWidth="1"/>
    <col min="35" max="35" width="10.5703125" style="43" hidden="1" customWidth="1"/>
    <col min="36" max="36" width="17.5703125" style="43" hidden="1" customWidth="1"/>
    <col min="37" max="37" width="7.140625" style="43" hidden="1" customWidth="1"/>
    <col min="38" max="38" width="8" style="43" hidden="1" customWidth="1"/>
    <col min="39" max="39" width="50.28515625" style="43" hidden="1" customWidth="1"/>
    <col min="40" max="40" width="49.5703125" style="43" hidden="1" customWidth="1"/>
    <col min="41" max="41" width="53.85546875" style="43" hidden="1" customWidth="1"/>
    <col min="42" max="42" width="55" style="43" hidden="1" customWidth="1"/>
    <col min="43" max="43" width="12.42578125" style="43" hidden="1" customWidth="1"/>
    <col min="44" max="44" width="31.140625" style="43" hidden="1" customWidth="1"/>
    <col min="45" max="45" width="11.42578125" style="92"/>
    <col min="46" max="16384" width="11.42578125" style="43"/>
  </cols>
  <sheetData>
    <row r="1" spans="1:45" s="82" customFormat="1" ht="45" x14ac:dyDescent="0.25">
      <c r="A1" s="80" t="s">
        <v>302</v>
      </c>
      <c r="B1" s="80" t="s">
        <v>303</v>
      </c>
      <c r="C1" s="81" t="s">
        <v>304</v>
      </c>
      <c r="D1" s="80" t="s">
        <v>305</v>
      </c>
      <c r="E1" s="81" t="s">
        <v>340</v>
      </c>
      <c r="F1" s="80" t="s">
        <v>306</v>
      </c>
      <c r="G1" s="80" t="s">
        <v>307</v>
      </c>
      <c r="H1" s="80" t="s">
        <v>308</v>
      </c>
      <c r="I1" s="80" t="s">
        <v>309</v>
      </c>
      <c r="J1" s="80" t="s">
        <v>310</v>
      </c>
      <c r="K1" s="81" t="s">
        <v>311</v>
      </c>
      <c r="L1" s="81" t="s">
        <v>312</v>
      </c>
      <c r="M1" s="80" t="s">
        <v>313</v>
      </c>
      <c r="N1" s="80" t="s">
        <v>314</v>
      </c>
      <c r="O1" s="80" t="s">
        <v>315</v>
      </c>
      <c r="P1" s="80" t="s">
        <v>316</v>
      </c>
      <c r="Q1" s="81" t="s">
        <v>317</v>
      </c>
      <c r="R1" s="80" t="s">
        <v>318</v>
      </c>
      <c r="S1" s="80" t="s">
        <v>319</v>
      </c>
      <c r="T1" s="80" t="s">
        <v>320</v>
      </c>
      <c r="U1" s="80" t="s">
        <v>321</v>
      </c>
      <c r="V1" s="80" t="s">
        <v>322</v>
      </c>
      <c r="W1" s="80" t="s">
        <v>323</v>
      </c>
      <c r="X1" s="80" t="s">
        <v>324</v>
      </c>
      <c r="Y1" s="80" t="s">
        <v>325</v>
      </c>
      <c r="Z1" s="80" t="s">
        <v>326</v>
      </c>
      <c r="AA1" s="80" t="s">
        <v>327</v>
      </c>
      <c r="AB1" s="80" t="s">
        <v>328</v>
      </c>
      <c r="AC1" s="80" t="s">
        <v>329</v>
      </c>
      <c r="AD1" s="80" t="s">
        <v>330</v>
      </c>
      <c r="AE1" s="80" t="s">
        <v>331</v>
      </c>
      <c r="AF1" s="80" t="s">
        <v>263</v>
      </c>
      <c r="AG1" s="80" t="s">
        <v>332</v>
      </c>
      <c r="AH1" s="80" t="s">
        <v>333</v>
      </c>
      <c r="AI1" s="80" t="s">
        <v>334</v>
      </c>
      <c r="AJ1" s="80" t="s">
        <v>335</v>
      </c>
      <c r="AK1" s="80" t="s">
        <v>336</v>
      </c>
      <c r="AL1" s="80" t="s">
        <v>337</v>
      </c>
      <c r="AM1" s="80" t="s">
        <v>338</v>
      </c>
      <c r="AN1" s="80" t="s">
        <v>339</v>
      </c>
      <c r="AO1" s="81" t="s">
        <v>341</v>
      </c>
      <c r="AP1" s="81" t="s">
        <v>342</v>
      </c>
      <c r="AQ1" s="81" t="s">
        <v>343</v>
      </c>
      <c r="AR1" s="81" t="s">
        <v>344</v>
      </c>
      <c r="AS1" s="93" t="s">
        <v>352</v>
      </c>
    </row>
    <row r="2" spans="1:45" s="87" customFormat="1" x14ac:dyDescent="0.25">
      <c r="A2" s="86"/>
      <c r="B2" s="86"/>
      <c r="C2" s="86"/>
      <c r="D2" s="86"/>
      <c r="E2" s="88" t="s">
        <v>962</v>
      </c>
      <c r="F2" s="86"/>
      <c r="G2" s="86"/>
      <c r="H2" s="86"/>
      <c r="I2" s="86"/>
      <c r="J2" s="86"/>
      <c r="K2" s="89">
        <f>SUM(K3:K5)</f>
        <v>0</v>
      </c>
      <c r="L2" s="89">
        <f t="shared" ref="L2:Q2" si="0">SUM(L3:L5)</f>
        <v>11415784929.57</v>
      </c>
      <c r="M2" s="89">
        <f t="shared" si="0"/>
        <v>11415784929.57</v>
      </c>
      <c r="N2" s="89">
        <f t="shared" si="0"/>
        <v>0</v>
      </c>
      <c r="O2" s="89">
        <f t="shared" si="0"/>
        <v>11117179929.57</v>
      </c>
      <c r="P2" s="89">
        <f t="shared" si="0"/>
        <v>0</v>
      </c>
      <c r="Q2" s="89">
        <f t="shared" si="0"/>
        <v>298605000</v>
      </c>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91">
        <f>+Q2/L2</f>
        <v>2.6157202666505352E-2</v>
      </c>
    </row>
    <row r="3" spans="1:45" hidden="1" x14ac:dyDescent="0.25">
      <c r="A3" s="43" t="s">
        <v>369</v>
      </c>
      <c r="B3" s="43" t="s">
        <v>370</v>
      </c>
      <c r="C3" s="43" t="s">
        <v>371</v>
      </c>
      <c r="D3" s="43" t="s">
        <v>834</v>
      </c>
      <c r="E3" s="43" t="s">
        <v>831</v>
      </c>
      <c r="F3" s="43" t="s">
        <v>835</v>
      </c>
      <c r="G3" s="43" t="s">
        <v>823</v>
      </c>
      <c r="H3" s="43" t="s">
        <v>375</v>
      </c>
      <c r="I3" s="43" t="s">
        <v>744</v>
      </c>
      <c r="J3" s="43" t="s">
        <v>745</v>
      </c>
      <c r="K3" s="47">
        <v>0</v>
      </c>
      <c r="L3" s="47">
        <v>2003121168.4400001</v>
      </c>
      <c r="M3" s="47">
        <v>2003121168.4400001</v>
      </c>
      <c r="N3" s="47">
        <v>0</v>
      </c>
      <c r="O3" s="47">
        <v>2003121168.4400001</v>
      </c>
      <c r="P3" s="47">
        <v>0</v>
      </c>
      <c r="Q3" s="47">
        <v>0</v>
      </c>
      <c r="R3" s="47">
        <v>0</v>
      </c>
      <c r="S3" s="47">
        <v>0</v>
      </c>
      <c r="T3" s="47">
        <v>2003121168.4400001</v>
      </c>
      <c r="U3" s="47">
        <v>2003121168.4400001</v>
      </c>
      <c r="V3" s="47">
        <v>0</v>
      </c>
      <c r="W3" s="47">
        <v>0</v>
      </c>
      <c r="X3" s="47">
        <v>0</v>
      </c>
      <c r="Y3" s="47">
        <v>0</v>
      </c>
      <c r="Z3" s="47">
        <v>0</v>
      </c>
      <c r="AA3" s="47">
        <v>0</v>
      </c>
      <c r="AB3" s="47">
        <v>0</v>
      </c>
      <c r="AC3" s="47">
        <v>0</v>
      </c>
      <c r="AD3" s="47">
        <v>2003121168.4400001</v>
      </c>
      <c r="AE3" s="43" t="s">
        <v>242</v>
      </c>
      <c r="AF3" s="43" t="s">
        <v>826</v>
      </c>
      <c r="AG3" s="43" t="s">
        <v>827</v>
      </c>
      <c r="AH3" s="43" t="s">
        <v>836</v>
      </c>
      <c r="AI3" s="43" t="s">
        <v>236</v>
      </c>
      <c r="AJ3" s="43" t="s">
        <v>380</v>
      </c>
      <c r="AK3" s="43" t="s">
        <v>380</v>
      </c>
      <c r="AL3" s="43" t="s">
        <v>378</v>
      </c>
      <c r="AM3" s="43" t="s">
        <v>837</v>
      </c>
      <c r="AN3" s="43" t="s">
        <v>838</v>
      </c>
      <c r="AO3" s="43" t="s">
        <v>832</v>
      </c>
      <c r="AP3" s="43" t="s">
        <v>839</v>
      </c>
      <c r="AQ3" s="43" t="s">
        <v>840</v>
      </c>
      <c r="AR3" s="43" t="s">
        <v>841</v>
      </c>
      <c r="AS3" s="91">
        <f t="shared" ref="AS3:AS67" si="1">+Q3/L3</f>
        <v>0</v>
      </c>
    </row>
    <row r="4" spans="1:45" hidden="1" x14ac:dyDescent="0.25">
      <c r="A4" s="43" t="s">
        <v>369</v>
      </c>
      <c r="B4" s="43" t="s">
        <v>370</v>
      </c>
      <c r="C4" s="43" t="s">
        <v>371</v>
      </c>
      <c r="D4" s="43" t="s">
        <v>842</v>
      </c>
      <c r="E4" s="43" t="s">
        <v>831</v>
      </c>
      <c r="F4" s="43" t="s">
        <v>843</v>
      </c>
      <c r="G4" s="43" t="s">
        <v>823</v>
      </c>
      <c r="H4" s="43" t="s">
        <v>375</v>
      </c>
      <c r="I4" s="43" t="s">
        <v>762</v>
      </c>
      <c r="J4" s="43" t="s">
        <v>844</v>
      </c>
      <c r="K4" s="47">
        <v>0</v>
      </c>
      <c r="L4" s="47">
        <v>7616876400</v>
      </c>
      <c r="M4" s="47">
        <v>7616876400</v>
      </c>
      <c r="N4" s="47">
        <v>0</v>
      </c>
      <c r="O4" s="47">
        <v>7318271400</v>
      </c>
      <c r="P4" s="47">
        <v>0</v>
      </c>
      <c r="Q4" s="47">
        <v>298605000</v>
      </c>
      <c r="R4" s="47">
        <v>298605000</v>
      </c>
      <c r="S4" s="47">
        <v>0</v>
      </c>
      <c r="T4" s="47">
        <v>7616876400</v>
      </c>
      <c r="U4" s="47">
        <v>7616876400</v>
      </c>
      <c r="V4" s="47">
        <v>0</v>
      </c>
      <c r="W4" s="47">
        <v>0</v>
      </c>
      <c r="X4" s="47">
        <v>0</v>
      </c>
      <c r="Y4" s="47">
        <v>0</v>
      </c>
      <c r="Z4" s="47">
        <v>0</v>
      </c>
      <c r="AA4" s="47">
        <v>0</v>
      </c>
      <c r="AB4" s="47">
        <v>0</v>
      </c>
      <c r="AC4" s="48">
        <v>0</v>
      </c>
      <c r="AD4" s="47">
        <v>7616876400</v>
      </c>
      <c r="AE4" s="43" t="s">
        <v>242</v>
      </c>
      <c r="AF4" s="43" t="s">
        <v>826</v>
      </c>
      <c r="AG4" s="43" t="s">
        <v>827</v>
      </c>
      <c r="AH4" s="43" t="s">
        <v>836</v>
      </c>
      <c r="AI4" s="43" t="s">
        <v>764</v>
      </c>
      <c r="AJ4" s="43" t="s">
        <v>380</v>
      </c>
      <c r="AK4" s="43" t="s">
        <v>380</v>
      </c>
      <c r="AL4" s="43" t="s">
        <v>378</v>
      </c>
      <c r="AM4" s="43" t="s">
        <v>845</v>
      </c>
      <c r="AN4" s="43" t="s">
        <v>846</v>
      </c>
      <c r="AO4" s="43" t="s">
        <v>832</v>
      </c>
      <c r="AP4" s="43" t="s">
        <v>839</v>
      </c>
      <c r="AQ4" s="43" t="s">
        <v>840</v>
      </c>
      <c r="AR4" s="43" t="s">
        <v>847</v>
      </c>
      <c r="AS4" s="91">
        <f t="shared" si="1"/>
        <v>3.9203078049159366E-2</v>
      </c>
    </row>
    <row r="5" spans="1:45" hidden="1" x14ac:dyDescent="0.25">
      <c r="A5" s="43" t="s">
        <v>369</v>
      </c>
      <c r="B5" s="43" t="s">
        <v>370</v>
      </c>
      <c r="C5" s="43" t="s">
        <v>371</v>
      </c>
      <c r="D5" s="43" t="s">
        <v>848</v>
      </c>
      <c r="E5" s="43" t="s">
        <v>831</v>
      </c>
      <c r="F5" s="43" t="s">
        <v>850</v>
      </c>
      <c r="G5" s="43" t="s">
        <v>823</v>
      </c>
      <c r="H5" s="43" t="s">
        <v>375</v>
      </c>
      <c r="I5" s="43" t="s">
        <v>762</v>
      </c>
      <c r="J5" s="43" t="s">
        <v>763</v>
      </c>
      <c r="K5" s="47">
        <v>0</v>
      </c>
      <c r="L5" s="47">
        <v>1795787361.1300001</v>
      </c>
      <c r="M5" s="47">
        <v>1795787361.1300001</v>
      </c>
      <c r="N5" s="47">
        <v>0</v>
      </c>
      <c r="O5" s="47">
        <v>1795787361.1300001</v>
      </c>
      <c r="P5" s="47">
        <v>0</v>
      </c>
      <c r="Q5" s="47">
        <v>0</v>
      </c>
      <c r="R5" s="47">
        <v>0</v>
      </c>
      <c r="S5" s="47">
        <v>0</v>
      </c>
      <c r="T5" s="47">
        <v>1795787361.1300001</v>
      </c>
      <c r="U5" s="47">
        <v>1795787361.1300001</v>
      </c>
      <c r="V5" s="47">
        <v>0</v>
      </c>
      <c r="W5" s="47">
        <v>0</v>
      </c>
      <c r="X5" s="47">
        <v>0</v>
      </c>
      <c r="Y5" s="47">
        <v>0</v>
      </c>
      <c r="Z5" s="47">
        <v>0</v>
      </c>
      <c r="AA5" s="47">
        <v>0</v>
      </c>
      <c r="AB5" s="47">
        <v>0</v>
      </c>
      <c r="AC5" s="48">
        <v>0</v>
      </c>
      <c r="AD5" s="47">
        <v>1795787361.1300001</v>
      </c>
      <c r="AE5" s="43" t="s">
        <v>242</v>
      </c>
      <c r="AF5" s="43" t="s">
        <v>826</v>
      </c>
      <c r="AG5" s="43" t="s">
        <v>827</v>
      </c>
      <c r="AH5" s="43" t="s">
        <v>836</v>
      </c>
      <c r="AI5" s="43" t="s">
        <v>408</v>
      </c>
      <c r="AJ5" s="43" t="s">
        <v>380</v>
      </c>
      <c r="AK5" s="43" t="s">
        <v>380</v>
      </c>
      <c r="AL5" s="43" t="s">
        <v>378</v>
      </c>
      <c r="AM5" s="43" t="s">
        <v>849</v>
      </c>
      <c r="AN5" s="43" t="s">
        <v>380</v>
      </c>
      <c r="AO5" s="43" t="s">
        <v>832</v>
      </c>
      <c r="AP5" s="43" t="s">
        <v>839</v>
      </c>
      <c r="AQ5" s="43" t="s">
        <v>840</v>
      </c>
      <c r="AR5" s="43" t="s">
        <v>851</v>
      </c>
      <c r="AS5" s="91">
        <f t="shared" si="1"/>
        <v>0</v>
      </c>
    </row>
    <row r="6" spans="1:45" s="85" customFormat="1" x14ac:dyDescent="0.25">
      <c r="A6" s="83"/>
      <c r="B6" s="83"/>
      <c r="C6" s="83"/>
      <c r="D6" s="83"/>
      <c r="E6" s="43" t="s">
        <v>381</v>
      </c>
      <c r="F6" s="83"/>
      <c r="G6" s="84"/>
      <c r="H6" s="84"/>
      <c r="I6" s="83"/>
      <c r="J6" s="83"/>
      <c r="K6" s="90">
        <f>SUM(K7:K48)</f>
        <v>18970929818</v>
      </c>
      <c r="L6" s="90">
        <f t="shared" ref="L6:Q6" si="2">SUM(L7:L48)</f>
        <v>17465889863</v>
      </c>
      <c r="M6" s="90">
        <f t="shared" si="2"/>
        <v>17462086448.939999</v>
      </c>
      <c r="N6" s="90">
        <f t="shared" si="2"/>
        <v>0</v>
      </c>
      <c r="O6" s="90">
        <f t="shared" si="2"/>
        <v>0</v>
      </c>
      <c r="P6" s="90">
        <f t="shared" si="2"/>
        <v>0</v>
      </c>
      <c r="Q6" s="90">
        <f t="shared" si="2"/>
        <v>17137223362.169996</v>
      </c>
      <c r="R6" s="83"/>
      <c r="S6" s="84"/>
      <c r="T6" s="83"/>
      <c r="U6" s="83"/>
      <c r="V6" s="83"/>
      <c r="W6" s="83"/>
      <c r="X6" s="83"/>
      <c r="Y6" s="83"/>
      <c r="Z6" s="83"/>
      <c r="AA6" s="84"/>
      <c r="AB6" s="84"/>
      <c r="AC6" s="83"/>
      <c r="AD6" s="83"/>
      <c r="AE6" s="83"/>
      <c r="AF6" s="83"/>
      <c r="AG6" s="83"/>
      <c r="AH6" s="83"/>
      <c r="AI6" s="84"/>
      <c r="AJ6" s="83"/>
      <c r="AK6" s="83"/>
      <c r="AL6" s="83"/>
      <c r="AM6" s="83"/>
      <c r="AN6" s="83"/>
      <c r="AO6" s="83"/>
      <c r="AP6" s="83"/>
      <c r="AQ6" s="83"/>
      <c r="AR6" s="83"/>
      <c r="AS6" s="91">
        <f t="shared" si="1"/>
        <v>0.98118237871599912</v>
      </c>
    </row>
    <row r="7" spans="1:45" hidden="1" x14ac:dyDescent="0.25">
      <c r="A7" s="43" t="s">
        <v>369</v>
      </c>
      <c r="B7" s="43" t="s">
        <v>370</v>
      </c>
      <c r="C7" s="43" t="s">
        <v>371</v>
      </c>
      <c r="D7" s="43" t="s">
        <v>372</v>
      </c>
      <c r="E7" s="43" t="s">
        <v>381</v>
      </c>
      <c r="F7" s="43" t="s">
        <v>373</v>
      </c>
      <c r="G7" s="43" t="s">
        <v>374</v>
      </c>
      <c r="H7" s="43" t="s">
        <v>375</v>
      </c>
      <c r="I7" s="43" t="s">
        <v>376</v>
      </c>
      <c r="J7" s="43" t="s">
        <v>377</v>
      </c>
      <c r="K7" s="47">
        <v>2624226924</v>
      </c>
      <c r="L7" s="47">
        <v>2326218490</v>
      </c>
      <c r="M7" s="47">
        <v>2323959417</v>
      </c>
      <c r="N7" s="47">
        <v>0</v>
      </c>
      <c r="O7" s="47">
        <v>0</v>
      </c>
      <c r="P7" s="47">
        <v>0</v>
      </c>
      <c r="Q7" s="47">
        <v>2285706225.4299998</v>
      </c>
      <c r="R7" s="47">
        <v>2285706225.4299998</v>
      </c>
      <c r="S7" s="47">
        <v>0</v>
      </c>
      <c r="T7" s="47">
        <v>2285706225.4299998</v>
      </c>
      <c r="U7" s="47">
        <v>2285706225.4299998</v>
      </c>
      <c r="V7" s="47">
        <v>38253191.57</v>
      </c>
      <c r="W7" s="47">
        <v>40512264.57</v>
      </c>
      <c r="X7" s="47">
        <v>40512264.57</v>
      </c>
      <c r="Y7" s="47">
        <v>40512264.57</v>
      </c>
      <c r="Z7" s="47">
        <v>0</v>
      </c>
      <c r="AA7" s="47">
        <v>0</v>
      </c>
      <c r="AB7" s="47">
        <v>0</v>
      </c>
      <c r="AC7" s="48">
        <v>-298008434</v>
      </c>
      <c r="AD7" s="47">
        <v>0</v>
      </c>
      <c r="AE7" s="43" t="s">
        <v>242</v>
      </c>
      <c r="AF7" s="43" t="s">
        <v>378</v>
      </c>
      <c r="AG7" s="43" t="s">
        <v>373</v>
      </c>
      <c r="AH7" s="43" t="s">
        <v>379</v>
      </c>
      <c r="AI7" s="43" t="s">
        <v>380</v>
      </c>
      <c r="AJ7" s="43" t="s">
        <v>380</v>
      </c>
      <c r="AK7" s="43" t="s">
        <v>380</v>
      </c>
      <c r="AL7" s="43" t="s">
        <v>378</v>
      </c>
      <c r="AM7" s="43" t="s">
        <v>380</v>
      </c>
      <c r="AN7" s="43" t="s">
        <v>380</v>
      </c>
      <c r="AO7" s="43" t="s">
        <v>382</v>
      </c>
      <c r="AP7" s="43" t="s">
        <v>377</v>
      </c>
      <c r="AQ7" s="43" t="s">
        <v>383</v>
      </c>
      <c r="AR7" s="43" t="s">
        <v>384</v>
      </c>
      <c r="AS7" s="91">
        <f t="shared" si="1"/>
        <v>0.98258449722407626</v>
      </c>
    </row>
    <row r="8" spans="1:45" hidden="1" x14ac:dyDescent="0.25">
      <c r="A8" s="43" t="s">
        <v>369</v>
      </c>
      <c r="B8" s="43" t="s">
        <v>370</v>
      </c>
      <c r="C8" s="43" t="s">
        <v>866</v>
      </c>
      <c r="D8" s="43" t="s">
        <v>372</v>
      </c>
      <c r="E8" s="43" t="s">
        <v>381</v>
      </c>
      <c r="F8" s="43" t="s">
        <v>373</v>
      </c>
      <c r="G8" s="43" t="s">
        <v>374</v>
      </c>
      <c r="H8" s="43" t="s">
        <v>375</v>
      </c>
      <c r="I8" s="43" t="s">
        <v>376</v>
      </c>
      <c r="J8" s="43" t="s">
        <v>377</v>
      </c>
      <c r="K8" s="47">
        <v>284008000</v>
      </c>
      <c r="L8" s="47">
        <v>224507700</v>
      </c>
      <c r="M8" s="47">
        <v>224507700</v>
      </c>
      <c r="N8" s="47">
        <v>0</v>
      </c>
      <c r="O8" s="47">
        <v>0</v>
      </c>
      <c r="P8" s="47">
        <v>0</v>
      </c>
      <c r="Q8" s="47">
        <v>220999328.34</v>
      </c>
      <c r="R8" s="47">
        <v>220999328.34</v>
      </c>
      <c r="S8" s="47">
        <v>0</v>
      </c>
      <c r="T8" s="47">
        <v>220999328.34</v>
      </c>
      <c r="U8" s="47">
        <v>220999328.34</v>
      </c>
      <c r="V8" s="47">
        <v>3508371.66</v>
      </c>
      <c r="W8" s="47">
        <v>3508371.66</v>
      </c>
      <c r="X8" s="47">
        <v>3508371.66</v>
      </c>
      <c r="Y8" s="47">
        <v>3508371.66</v>
      </c>
      <c r="Z8" s="47">
        <v>0</v>
      </c>
      <c r="AA8" s="47">
        <v>0</v>
      </c>
      <c r="AB8" s="47">
        <v>0</v>
      </c>
      <c r="AC8" s="47">
        <v>-59500300</v>
      </c>
      <c r="AD8" s="47">
        <v>0</v>
      </c>
      <c r="AE8" s="43" t="s">
        <v>242</v>
      </c>
      <c r="AF8" s="43" t="s">
        <v>378</v>
      </c>
      <c r="AG8" s="43" t="s">
        <v>373</v>
      </c>
      <c r="AH8" s="43" t="s">
        <v>379</v>
      </c>
      <c r="AI8" s="43" t="s">
        <v>380</v>
      </c>
      <c r="AJ8" s="43" t="s">
        <v>380</v>
      </c>
      <c r="AK8" s="43" t="s">
        <v>380</v>
      </c>
      <c r="AL8" s="43" t="s">
        <v>378</v>
      </c>
      <c r="AM8" s="43" t="s">
        <v>380</v>
      </c>
      <c r="AN8" s="43" t="s">
        <v>380</v>
      </c>
      <c r="AO8" s="43" t="s">
        <v>382</v>
      </c>
      <c r="AP8" s="43" t="s">
        <v>377</v>
      </c>
      <c r="AQ8" s="43" t="s">
        <v>383</v>
      </c>
      <c r="AR8" s="43" t="s">
        <v>384</v>
      </c>
      <c r="AS8" s="91">
        <f t="shared" si="1"/>
        <v>0.98437304528976066</v>
      </c>
    </row>
    <row r="9" spans="1:45" hidden="1" x14ac:dyDescent="0.25">
      <c r="A9" s="43" t="s">
        <v>369</v>
      </c>
      <c r="B9" s="43" t="s">
        <v>370</v>
      </c>
      <c r="C9" s="43" t="s">
        <v>876</v>
      </c>
      <c r="D9" s="43" t="s">
        <v>372</v>
      </c>
      <c r="E9" s="43" t="s">
        <v>381</v>
      </c>
      <c r="F9" s="43" t="s">
        <v>373</v>
      </c>
      <c r="G9" s="43" t="s">
        <v>374</v>
      </c>
      <c r="H9" s="43" t="s">
        <v>375</v>
      </c>
      <c r="I9" s="43" t="s">
        <v>376</v>
      </c>
      <c r="J9" s="43" t="s">
        <v>377</v>
      </c>
      <c r="K9" s="47">
        <v>3972453800</v>
      </c>
      <c r="L9" s="47">
        <v>3674929700</v>
      </c>
      <c r="M9" s="47">
        <v>3673681650</v>
      </c>
      <c r="N9" s="47">
        <v>0</v>
      </c>
      <c r="O9" s="47">
        <v>0</v>
      </c>
      <c r="P9" s="47">
        <v>0</v>
      </c>
      <c r="Q9" s="47">
        <v>3554275972.8099999</v>
      </c>
      <c r="R9" s="47">
        <v>3554275972.8099999</v>
      </c>
      <c r="S9" s="47">
        <v>0</v>
      </c>
      <c r="T9" s="47">
        <v>3554275972.8099999</v>
      </c>
      <c r="U9" s="47">
        <v>3554275972.8099999</v>
      </c>
      <c r="V9" s="47">
        <v>119405677.19</v>
      </c>
      <c r="W9" s="47">
        <v>120653727.19</v>
      </c>
      <c r="X9" s="47">
        <v>120653727.19</v>
      </c>
      <c r="Y9" s="47">
        <v>120653727.19</v>
      </c>
      <c r="Z9" s="47">
        <v>0</v>
      </c>
      <c r="AA9" s="47">
        <v>0</v>
      </c>
      <c r="AB9" s="47">
        <v>0</v>
      </c>
      <c r="AC9" s="48">
        <v>-297524100</v>
      </c>
      <c r="AD9" s="47">
        <v>0</v>
      </c>
      <c r="AE9" s="43" t="s">
        <v>242</v>
      </c>
      <c r="AF9" s="43" t="s">
        <v>378</v>
      </c>
      <c r="AG9" s="43" t="s">
        <v>373</v>
      </c>
      <c r="AH9" s="43" t="s">
        <v>379</v>
      </c>
      <c r="AI9" s="43" t="s">
        <v>380</v>
      </c>
      <c r="AJ9" s="43" t="s">
        <v>380</v>
      </c>
      <c r="AK9" s="43" t="s">
        <v>380</v>
      </c>
      <c r="AL9" s="43" t="s">
        <v>378</v>
      </c>
      <c r="AM9" s="43" t="s">
        <v>380</v>
      </c>
      <c r="AN9" s="43" t="s">
        <v>380</v>
      </c>
      <c r="AO9" s="43" t="s">
        <v>382</v>
      </c>
      <c r="AP9" s="43" t="s">
        <v>377</v>
      </c>
      <c r="AQ9" s="43" t="s">
        <v>383</v>
      </c>
      <c r="AR9" s="43" t="s">
        <v>384</v>
      </c>
      <c r="AS9" s="91">
        <f t="shared" si="1"/>
        <v>0.96716842578240336</v>
      </c>
    </row>
    <row r="10" spans="1:45" hidden="1" x14ac:dyDescent="0.25">
      <c r="A10" s="43" t="s">
        <v>369</v>
      </c>
      <c r="B10" s="43" t="s">
        <v>370</v>
      </c>
      <c r="C10" s="43" t="s">
        <v>371</v>
      </c>
      <c r="D10" s="43" t="s">
        <v>385</v>
      </c>
      <c r="E10" s="43" t="s">
        <v>381</v>
      </c>
      <c r="F10" s="43" t="s">
        <v>373</v>
      </c>
      <c r="G10" s="43" t="s">
        <v>374</v>
      </c>
      <c r="H10" s="43" t="s">
        <v>375</v>
      </c>
      <c r="I10" s="43" t="s">
        <v>386</v>
      </c>
      <c r="J10" s="43" t="s">
        <v>386</v>
      </c>
      <c r="K10" s="47">
        <v>130623011</v>
      </c>
      <c r="L10" s="47">
        <v>128464800</v>
      </c>
      <c r="M10" s="47">
        <v>128464800</v>
      </c>
      <c r="N10" s="47">
        <v>0</v>
      </c>
      <c r="O10" s="47">
        <v>0</v>
      </c>
      <c r="P10" s="47">
        <v>0</v>
      </c>
      <c r="Q10" s="47">
        <v>125239356.66</v>
      </c>
      <c r="R10" s="47">
        <v>125239356.66</v>
      </c>
      <c r="S10" s="47">
        <v>0</v>
      </c>
      <c r="T10" s="47">
        <v>125239356.66</v>
      </c>
      <c r="U10" s="47">
        <v>125239356.66</v>
      </c>
      <c r="V10" s="47">
        <v>3225443.34</v>
      </c>
      <c r="W10" s="47">
        <v>3225443.34</v>
      </c>
      <c r="X10" s="47">
        <v>3225443.34</v>
      </c>
      <c r="Y10" s="47">
        <v>3225443.34</v>
      </c>
      <c r="Z10" s="47">
        <v>0</v>
      </c>
      <c r="AA10" s="47">
        <v>0</v>
      </c>
      <c r="AB10" s="47">
        <v>0</v>
      </c>
      <c r="AC10" s="48">
        <v>-2158211</v>
      </c>
      <c r="AD10" s="47">
        <v>0</v>
      </c>
      <c r="AE10" s="43" t="s">
        <v>242</v>
      </c>
      <c r="AF10" s="43" t="s">
        <v>378</v>
      </c>
      <c r="AG10" s="43" t="s">
        <v>373</v>
      </c>
      <c r="AH10" s="43" t="s">
        <v>387</v>
      </c>
      <c r="AI10" s="43" t="s">
        <v>380</v>
      </c>
      <c r="AJ10" s="43" t="s">
        <v>380</v>
      </c>
      <c r="AK10" s="43" t="s">
        <v>380</v>
      </c>
      <c r="AL10" s="43" t="s">
        <v>378</v>
      </c>
      <c r="AM10" s="43" t="s">
        <v>380</v>
      </c>
      <c r="AN10" s="43" t="s">
        <v>380</v>
      </c>
      <c r="AO10" s="43" t="s">
        <v>382</v>
      </c>
      <c r="AP10" s="43" t="s">
        <v>386</v>
      </c>
      <c r="AQ10" s="43" t="s">
        <v>383</v>
      </c>
      <c r="AR10" s="43" t="s">
        <v>384</v>
      </c>
      <c r="AS10" s="91">
        <f t="shared" si="1"/>
        <v>0.97489239589366117</v>
      </c>
    </row>
    <row r="11" spans="1:45" hidden="1" x14ac:dyDescent="0.25">
      <c r="A11" s="43" t="s">
        <v>369</v>
      </c>
      <c r="B11" s="43" t="s">
        <v>370</v>
      </c>
      <c r="C11" s="43" t="s">
        <v>371</v>
      </c>
      <c r="D11" s="43" t="s">
        <v>388</v>
      </c>
      <c r="E11" s="43" t="s">
        <v>381</v>
      </c>
      <c r="F11" s="43" t="s">
        <v>373</v>
      </c>
      <c r="G11" s="43" t="s">
        <v>374</v>
      </c>
      <c r="H11" s="43" t="s">
        <v>375</v>
      </c>
      <c r="I11" s="43" t="s">
        <v>389</v>
      </c>
      <c r="J11" s="43" t="s">
        <v>390</v>
      </c>
      <c r="K11" s="47">
        <v>18274141</v>
      </c>
      <c r="L11" s="47">
        <v>9417295</v>
      </c>
      <c r="M11" s="47">
        <v>9417295</v>
      </c>
      <c r="N11" s="47">
        <v>0</v>
      </c>
      <c r="O11" s="47">
        <v>0</v>
      </c>
      <c r="P11" s="47">
        <v>0</v>
      </c>
      <c r="Q11" s="47">
        <v>9414074.3399999999</v>
      </c>
      <c r="R11" s="47">
        <v>9414074.3399999999</v>
      </c>
      <c r="S11" s="47">
        <v>0</v>
      </c>
      <c r="T11" s="47">
        <v>9414074.3399999999</v>
      </c>
      <c r="U11" s="47">
        <v>9414074.3399999999</v>
      </c>
      <c r="V11" s="47">
        <v>3220.66</v>
      </c>
      <c r="W11" s="47">
        <v>3220.66</v>
      </c>
      <c r="X11" s="47">
        <v>3220.66</v>
      </c>
      <c r="Y11" s="47">
        <v>3220.66</v>
      </c>
      <c r="Z11" s="47">
        <v>0</v>
      </c>
      <c r="AA11" s="47">
        <v>0</v>
      </c>
      <c r="AB11" s="47">
        <v>0</v>
      </c>
      <c r="AC11" s="47">
        <v>-8856846</v>
      </c>
      <c r="AD11" s="47">
        <v>0</v>
      </c>
      <c r="AE11" s="43" t="s">
        <v>242</v>
      </c>
      <c r="AF11" s="43" t="s">
        <v>378</v>
      </c>
      <c r="AG11" s="43" t="s">
        <v>391</v>
      </c>
      <c r="AH11" s="43" t="s">
        <v>392</v>
      </c>
      <c r="AI11" s="43" t="s">
        <v>380</v>
      </c>
      <c r="AJ11" s="43" t="s">
        <v>380</v>
      </c>
      <c r="AK11" s="43" t="s">
        <v>380</v>
      </c>
      <c r="AL11" s="43" t="s">
        <v>378</v>
      </c>
      <c r="AM11" s="43" t="s">
        <v>380</v>
      </c>
      <c r="AN11" s="43" t="s">
        <v>380</v>
      </c>
      <c r="AO11" s="43" t="s">
        <v>393</v>
      </c>
      <c r="AP11" s="43" t="s">
        <v>390</v>
      </c>
      <c r="AQ11" s="43" t="s">
        <v>383</v>
      </c>
      <c r="AR11" s="43" t="s">
        <v>384</v>
      </c>
      <c r="AS11" s="91">
        <f t="shared" si="1"/>
        <v>0.99965800582863762</v>
      </c>
    </row>
    <row r="12" spans="1:45" hidden="1" x14ac:dyDescent="0.25">
      <c r="A12" s="43" t="s">
        <v>369</v>
      </c>
      <c r="B12" s="43" t="s">
        <v>370</v>
      </c>
      <c r="C12" s="43" t="s">
        <v>876</v>
      </c>
      <c r="D12" s="43" t="s">
        <v>388</v>
      </c>
      <c r="E12" s="43" t="s">
        <v>381</v>
      </c>
      <c r="F12" s="43" t="s">
        <v>373</v>
      </c>
      <c r="G12" s="43" t="s">
        <v>374</v>
      </c>
      <c r="H12" s="43" t="s">
        <v>375</v>
      </c>
      <c r="I12" s="43" t="s">
        <v>389</v>
      </c>
      <c r="J12" s="43" t="s">
        <v>390</v>
      </c>
      <c r="K12" s="47">
        <v>2000000</v>
      </c>
      <c r="L12" s="47">
        <v>587709</v>
      </c>
      <c r="M12" s="47">
        <v>587709</v>
      </c>
      <c r="N12" s="47">
        <v>0</v>
      </c>
      <c r="O12" s="47">
        <v>0</v>
      </c>
      <c r="P12" s="47">
        <v>0</v>
      </c>
      <c r="Q12" s="47">
        <v>586343.06999999995</v>
      </c>
      <c r="R12" s="47">
        <v>586343.06999999995</v>
      </c>
      <c r="S12" s="47">
        <v>0</v>
      </c>
      <c r="T12" s="47">
        <v>586343.06999999995</v>
      </c>
      <c r="U12" s="47">
        <v>586343.06999999995</v>
      </c>
      <c r="V12" s="47">
        <v>1365.93</v>
      </c>
      <c r="W12" s="47">
        <v>1365.93</v>
      </c>
      <c r="X12" s="47">
        <v>1365.93</v>
      </c>
      <c r="Y12" s="47">
        <v>1365.93</v>
      </c>
      <c r="Z12" s="47">
        <v>0</v>
      </c>
      <c r="AA12" s="47">
        <v>0</v>
      </c>
      <c r="AB12" s="47">
        <v>0</v>
      </c>
      <c r="AC12" s="48">
        <v>-1412291</v>
      </c>
      <c r="AD12" s="47">
        <v>0</v>
      </c>
      <c r="AE12" s="43" t="s">
        <v>242</v>
      </c>
      <c r="AF12" s="43" t="s">
        <v>378</v>
      </c>
      <c r="AG12" s="43" t="s">
        <v>391</v>
      </c>
      <c r="AH12" s="43" t="s">
        <v>392</v>
      </c>
      <c r="AI12" s="43" t="s">
        <v>380</v>
      </c>
      <c r="AJ12" s="43" t="s">
        <v>380</v>
      </c>
      <c r="AK12" s="43" t="s">
        <v>380</v>
      </c>
      <c r="AL12" s="43" t="s">
        <v>378</v>
      </c>
      <c r="AM12" s="43" t="s">
        <v>380</v>
      </c>
      <c r="AN12" s="43" t="s">
        <v>380</v>
      </c>
      <c r="AO12" s="43" t="s">
        <v>393</v>
      </c>
      <c r="AP12" s="43" t="s">
        <v>390</v>
      </c>
      <c r="AQ12" s="43" t="s">
        <v>383</v>
      </c>
      <c r="AR12" s="43" t="s">
        <v>384</v>
      </c>
      <c r="AS12" s="91">
        <f t="shared" si="1"/>
        <v>0.99767583957366646</v>
      </c>
    </row>
    <row r="13" spans="1:45" hidden="1" x14ac:dyDescent="0.25">
      <c r="A13" s="43" t="s">
        <v>369</v>
      </c>
      <c r="B13" s="43" t="s">
        <v>370</v>
      </c>
      <c r="C13" s="43" t="s">
        <v>371</v>
      </c>
      <c r="D13" s="43" t="s">
        <v>394</v>
      </c>
      <c r="E13" s="43" t="s">
        <v>381</v>
      </c>
      <c r="F13" s="43" t="s">
        <v>373</v>
      </c>
      <c r="G13" s="43" t="s">
        <v>374</v>
      </c>
      <c r="H13" s="43" t="s">
        <v>375</v>
      </c>
      <c r="I13" s="43" t="s">
        <v>395</v>
      </c>
      <c r="J13" s="43" t="s">
        <v>395</v>
      </c>
      <c r="K13" s="47">
        <v>750000</v>
      </c>
      <c r="L13" s="47">
        <v>0</v>
      </c>
      <c r="M13" s="47">
        <v>0</v>
      </c>
      <c r="N13" s="47">
        <v>0</v>
      </c>
      <c r="O13" s="47">
        <v>0</v>
      </c>
      <c r="P13" s="47">
        <v>0</v>
      </c>
      <c r="Q13" s="47">
        <v>0</v>
      </c>
      <c r="R13" s="47">
        <v>0</v>
      </c>
      <c r="S13" s="47">
        <v>0</v>
      </c>
      <c r="T13" s="47">
        <v>0</v>
      </c>
      <c r="U13" s="47">
        <v>0</v>
      </c>
      <c r="V13" s="47">
        <v>0</v>
      </c>
      <c r="W13" s="47">
        <v>0</v>
      </c>
      <c r="X13" s="47">
        <v>0</v>
      </c>
      <c r="Y13" s="47">
        <v>0</v>
      </c>
      <c r="Z13" s="47">
        <v>0</v>
      </c>
      <c r="AA13" s="47">
        <v>0</v>
      </c>
      <c r="AB13" s="47">
        <v>0</v>
      </c>
      <c r="AC13" s="48">
        <v>-750000</v>
      </c>
      <c r="AD13" s="47">
        <v>0</v>
      </c>
      <c r="AE13" s="43" t="s">
        <v>242</v>
      </c>
      <c r="AF13" s="43" t="s">
        <v>378</v>
      </c>
      <c r="AG13" s="43" t="s">
        <v>391</v>
      </c>
      <c r="AH13" s="43" t="s">
        <v>396</v>
      </c>
      <c r="AI13" s="43" t="s">
        <v>380</v>
      </c>
      <c r="AJ13" s="43" t="s">
        <v>380</v>
      </c>
      <c r="AK13" s="43" t="s">
        <v>380</v>
      </c>
      <c r="AL13" s="43" t="s">
        <v>378</v>
      </c>
      <c r="AM13" s="43" t="s">
        <v>380</v>
      </c>
      <c r="AN13" s="43" t="s">
        <v>380</v>
      </c>
      <c r="AO13" s="43" t="s">
        <v>393</v>
      </c>
      <c r="AP13" s="43" t="s">
        <v>395</v>
      </c>
      <c r="AQ13" s="43" t="s">
        <v>383</v>
      </c>
      <c r="AR13" s="43" t="s">
        <v>384</v>
      </c>
      <c r="AS13" s="91" t="e">
        <f t="shared" si="1"/>
        <v>#DIV/0!</v>
      </c>
    </row>
    <row r="14" spans="1:45" hidden="1" x14ac:dyDescent="0.25">
      <c r="A14" s="43" t="s">
        <v>369</v>
      </c>
      <c r="B14" s="43" t="s">
        <v>370</v>
      </c>
      <c r="C14" s="43" t="s">
        <v>876</v>
      </c>
      <c r="D14" s="43" t="s">
        <v>394</v>
      </c>
      <c r="E14" s="43" t="s">
        <v>381</v>
      </c>
      <c r="F14" s="43" t="s">
        <v>373</v>
      </c>
      <c r="G14" s="43" t="s">
        <v>374</v>
      </c>
      <c r="H14" s="43" t="s">
        <v>375</v>
      </c>
      <c r="I14" s="43" t="s">
        <v>395</v>
      </c>
      <c r="J14" s="43" t="s">
        <v>395</v>
      </c>
      <c r="K14" s="47">
        <v>750000</v>
      </c>
      <c r="L14" s="47">
        <v>0</v>
      </c>
      <c r="M14" s="47">
        <v>0</v>
      </c>
      <c r="N14" s="47">
        <v>0</v>
      </c>
      <c r="O14" s="47">
        <v>0</v>
      </c>
      <c r="P14" s="47">
        <v>0</v>
      </c>
      <c r="Q14" s="47">
        <v>0</v>
      </c>
      <c r="R14" s="47">
        <v>0</v>
      </c>
      <c r="S14" s="47">
        <v>0</v>
      </c>
      <c r="T14" s="47">
        <v>0</v>
      </c>
      <c r="U14" s="47">
        <v>0</v>
      </c>
      <c r="V14" s="47">
        <v>0</v>
      </c>
      <c r="W14" s="47">
        <v>0</v>
      </c>
      <c r="X14" s="47">
        <v>0</v>
      </c>
      <c r="Y14" s="47">
        <v>0</v>
      </c>
      <c r="Z14" s="47">
        <v>0</v>
      </c>
      <c r="AA14" s="47">
        <v>0</v>
      </c>
      <c r="AB14" s="47">
        <v>0</v>
      </c>
      <c r="AC14" s="48">
        <v>-750000</v>
      </c>
      <c r="AD14" s="47">
        <v>0</v>
      </c>
      <c r="AE14" s="43" t="s">
        <v>242</v>
      </c>
      <c r="AF14" s="43" t="s">
        <v>378</v>
      </c>
      <c r="AG14" s="43" t="s">
        <v>391</v>
      </c>
      <c r="AH14" s="43" t="s">
        <v>396</v>
      </c>
      <c r="AI14" s="43" t="s">
        <v>380</v>
      </c>
      <c r="AJ14" s="43" t="s">
        <v>380</v>
      </c>
      <c r="AK14" s="43" t="s">
        <v>380</v>
      </c>
      <c r="AL14" s="43" t="s">
        <v>378</v>
      </c>
      <c r="AM14" s="43" t="s">
        <v>380</v>
      </c>
      <c r="AN14" s="43" t="s">
        <v>380</v>
      </c>
      <c r="AO14" s="43" t="s">
        <v>393</v>
      </c>
      <c r="AP14" s="43" t="s">
        <v>395</v>
      </c>
      <c r="AQ14" s="43" t="s">
        <v>383</v>
      </c>
      <c r="AR14" s="43" t="s">
        <v>384</v>
      </c>
      <c r="AS14" s="91" t="e">
        <f t="shared" si="1"/>
        <v>#DIV/0!</v>
      </c>
    </row>
    <row r="15" spans="1:45" hidden="1" x14ac:dyDescent="0.25">
      <c r="A15" s="43" t="s">
        <v>369</v>
      </c>
      <c r="B15" s="43" t="s">
        <v>370</v>
      </c>
      <c r="C15" s="43" t="s">
        <v>371</v>
      </c>
      <c r="D15" s="43" t="s">
        <v>397</v>
      </c>
      <c r="E15" s="43" t="s">
        <v>381</v>
      </c>
      <c r="F15" s="43" t="s">
        <v>373</v>
      </c>
      <c r="G15" s="43" t="s">
        <v>374</v>
      </c>
      <c r="H15" s="43" t="s">
        <v>375</v>
      </c>
      <c r="I15" s="43" t="s">
        <v>398</v>
      </c>
      <c r="J15" s="43" t="s">
        <v>399</v>
      </c>
      <c r="K15" s="47">
        <v>967747693</v>
      </c>
      <c r="L15" s="47">
        <v>930665499</v>
      </c>
      <c r="M15" s="47">
        <v>930583305</v>
      </c>
      <c r="N15" s="47">
        <v>0</v>
      </c>
      <c r="O15" s="47">
        <v>0</v>
      </c>
      <c r="P15" s="47">
        <v>0</v>
      </c>
      <c r="Q15" s="47">
        <v>912815062.72000003</v>
      </c>
      <c r="R15" s="47">
        <v>912815062.72000003</v>
      </c>
      <c r="S15" s="47">
        <v>0</v>
      </c>
      <c r="T15" s="47">
        <v>912815062.72000003</v>
      </c>
      <c r="U15" s="47">
        <v>912815062.72000003</v>
      </c>
      <c r="V15" s="47">
        <v>17768242.280000001</v>
      </c>
      <c r="W15" s="47">
        <v>17850436.280000001</v>
      </c>
      <c r="X15" s="47">
        <v>17850436.280000001</v>
      </c>
      <c r="Y15" s="47">
        <v>17850436.280000001</v>
      </c>
      <c r="Z15" s="47">
        <v>0</v>
      </c>
      <c r="AA15" s="47">
        <v>0</v>
      </c>
      <c r="AB15" s="47">
        <v>0</v>
      </c>
      <c r="AC15" s="48">
        <v>-37082194</v>
      </c>
      <c r="AD15" s="47">
        <v>0</v>
      </c>
      <c r="AE15" s="43" t="s">
        <v>242</v>
      </c>
      <c r="AF15" s="43" t="s">
        <v>378</v>
      </c>
      <c r="AG15" s="43" t="s">
        <v>400</v>
      </c>
      <c r="AH15" s="43" t="s">
        <v>401</v>
      </c>
      <c r="AI15" s="43" t="s">
        <v>380</v>
      </c>
      <c r="AJ15" s="43" t="s">
        <v>380</v>
      </c>
      <c r="AK15" s="43" t="s">
        <v>380</v>
      </c>
      <c r="AL15" s="43" t="s">
        <v>378</v>
      </c>
      <c r="AM15" s="43" t="s">
        <v>380</v>
      </c>
      <c r="AN15" s="43" t="s">
        <v>380</v>
      </c>
      <c r="AO15" s="43" t="s">
        <v>402</v>
      </c>
      <c r="AP15" s="43" t="s">
        <v>399</v>
      </c>
      <c r="AQ15" s="43" t="s">
        <v>383</v>
      </c>
      <c r="AR15" s="43" t="s">
        <v>384</v>
      </c>
      <c r="AS15" s="91">
        <f t="shared" si="1"/>
        <v>0.98081970772615912</v>
      </c>
    </row>
    <row r="16" spans="1:45" hidden="1" x14ac:dyDescent="0.25">
      <c r="A16" s="43" t="s">
        <v>369</v>
      </c>
      <c r="B16" s="43" t="s">
        <v>370</v>
      </c>
      <c r="C16" s="43" t="s">
        <v>866</v>
      </c>
      <c r="D16" s="43" t="s">
        <v>397</v>
      </c>
      <c r="E16" s="43" t="s">
        <v>381</v>
      </c>
      <c r="F16" s="43" t="s">
        <v>373</v>
      </c>
      <c r="G16" s="43" t="s">
        <v>374</v>
      </c>
      <c r="H16" s="43" t="s">
        <v>375</v>
      </c>
      <c r="I16" s="43" t="s">
        <v>398</v>
      </c>
      <c r="J16" s="43" t="s">
        <v>399</v>
      </c>
      <c r="K16" s="47">
        <v>107831324</v>
      </c>
      <c r="L16" s="47">
        <v>91831324</v>
      </c>
      <c r="M16" s="47">
        <v>91831324</v>
      </c>
      <c r="N16" s="47">
        <v>0</v>
      </c>
      <c r="O16" s="47">
        <v>0</v>
      </c>
      <c r="P16" s="47">
        <v>0</v>
      </c>
      <c r="Q16" s="47">
        <v>84407396.489999995</v>
      </c>
      <c r="R16" s="47">
        <v>84407396.489999995</v>
      </c>
      <c r="S16" s="47">
        <v>0</v>
      </c>
      <c r="T16" s="47">
        <v>84407396.489999995</v>
      </c>
      <c r="U16" s="47">
        <v>84407396.489999995</v>
      </c>
      <c r="V16" s="47">
        <v>7423927.5099999998</v>
      </c>
      <c r="W16" s="47">
        <v>7423927.5099999998</v>
      </c>
      <c r="X16" s="47">
        <v>7423927.5099999998</v>
      </c>
      <c r="Y16" s="47">
        <v>7423927.5099999998</v>
      </c>
      <c r="Z16" s="47">
        <v>0</v>
      </c>
      <c r="AA16" s="47">
        <v>0</v>
      </c>
      <c r="AB16" s="47">
        <v>0</v>
      </c>
      <c r="AC16" s="47">
        <v>-16000000</v>
      </c>
      <c r="AD16" s="47">
        <v>0</v>
      </c>
      <c r="AE16" s="43" t="s">
        <v>242</v>
      </c>
      <c r="AF16" s="43" t="s">
        <v>378</v>
      </c>
      <c r="AG16" s="43" t="s">
        <v>400</v>
      </c>
      <c r="AH16" s="43" t="s">
        <v>401</v>
      </c>
      <c r="AI16" s="43" t="s">
        <v>380</v>
      </c>
      <c r="AJ16" s="43" t="s">
        <v>380</v>
      </c>
      <c r="AK16" s="43" t="s">
        <v>380</v>
      </c>
      <c r="AL16" s="43" t="s">
        <v>378</v>
      </c>
      <c r="AM16" s="43" t="s">
        <v>380</v>
      </c>
      <c r="AN16" s="43" t="s">
        <v>380</v>
      </c>
      <c r="AO16" s="43" t="s">
        <v>402</v>
      </c>
      <c r="AP16" s="43" t="s">
        <v>399</v>
      </c>
      <c r="AQ16" s="43" t="s">
        <v>383</v>
      </c>
      <c r="AR16" s="43" t="s">
        <v>384</v>
      </c>
      <c r="AS16" s="91">
        <f t="shared" si="1"/>
        <v>0.91915691523733223</v>
      </c>
    </row>
    <row r="17" spans="1:45" hidden="1" x14ac:dyDescent="0.25">
      <c r="A17" s="43" t="s">
        <v>369</v>
      </c>
      <c r="B17" s="43" t="s">
        <v>370</v>
      </c>
      <c r="C17" s="43" t="s">
        <v>876</v>
      </c>
      <c r="D17" s="43" t="s">
        <v>397</v>
      </c>
      <c r="E17" s="43" t="s">
        <v>381</v>
      </c>
      <c r="F17" s="43" t="s">
        <v>373</v>
      </c>
      <c r="G17" s="43" t="s">
        <v>374</v>
      </c>
      <c r="H17" s="43" t="s">
        <v>375</v>
      </c>
      <c r="I17" s="43" t="s">
        <v>398</v>
      </c>
      <c r="J17" s="43" t="s">
        <v>399</v>
      </c>
      <c r="K17" s="47">
        <v>1587172468</v>
      </c>
      <c r="L17" s="47">
        <v>1495172468</v>
      </c>
      <c r="M17" s="47">
        <v>1495172468</v>
      </c>
      <c r="N17" s="47">
        <v>0</v>
      </c>
      <c r="O17" s="47">
        <v>0</v>
      </c>
      <c r="P17" s="47">
        <v>0</v>
      </c>
      <c r="Q17" s="47">
        <v>1453537356.9300001</v>
      </c>
      <c r="R17" s="47">
        <v>1453537356.9300001</v>
      </c>
      <c r="S17" s="47">
        <v>0</v>
      </c>
      <c r="T17" s="47">
        <v>1453537356.9300001</v>
      </c>
      <c r="U17" s="47">
        <v>1453537356.9300001</v>
      </c>
      <c r="V17" s="47">
        <v>41635111.07</v>
      </c>
      <c r="W17" s="47">
        <v>41635111.07</v>
      </c>
      <c r="X17" s="47">
        <v>41635111.07</v>
      </c>
      <c r="Y17" s="47">
        <v>41635111.07</v>
      </c>
      <c r="Z17" s="47">
        <v>0</v>
      </c>
      <c r="AA17" s="47">
        <v>0</v>
      </c>
      <c r="AB17" s="47">
        <v>0</v>
      </c>
      <c r="AC17" s="47">
        <v>-92000000</v>
      </c>
      <c r="AD17" s="47">
        <v>0</v>
      </c>
      <c r="AE17" s="43" t="s">
        <v>242</v>
      </c>
      <c r="AF17" s="43" t="s">
        <v>378</v>
      </c>
      <c r="AG17" s="43" t="s">
        <v>400</v>
      </c>
      <c r="AH17" s="43" t="s">
        <v>401</v>
      </c>
      <c r="AI17" s="43" t="s">
        <v>380</v>
      </c>
      <c r="AJ17" s="43" t="s">
        <v>380</v>
      </c>
      <c r="AK17" s="43" t="s">
        <v>380</v>
      </c>
      <c r="AL17" s="43" t="s">
        <v>378</v>
      </c>
      <c r="AM17" s="43" t="s">
        <v>380</v>
      </c>
      <c r="AN17" s="43" t="s">
        <v>380</v>
      </c>
      <c r="AO17" s="43" t="s">
        <v>402</v>
      </c>
      <c r="AP17" s="43" t="s">
        <v>399</v>
      </c>
      <c r="AQ17" s="43" t="s">
        <v>383</v>
      </c>
      <c r="AR17" s="43" t="s">
        <v>384</v>
      </c>
      <c r="AS17" s="91">
        <f t="shared" si="1"/>
        <v>0.97215363982344283</v>
      </c>
    </row>
    <row r="18" spans="1:45" hidden="1" x14ac:dyDescent="0.25">
      <c r="A18" s="43" t="s">
        <v>369</v>
      </c>
      <c r="B18" s="43" t="s">
        <v>370</v>
      </c>
      <c r="C18" s="43" t="s">
        <v>371</v>
      </c>
      <c r="D18" s="43" t="s">
        <v>403</v>
      </c>
      <c r="E18" s="43" t="s">
        <v>381</v>
      </c>
      <c r="F18" s="43" t="s">
        <v>373</v>
      </c>
      <c r="G18" s="43" t="s">
        <v>374</v>
      </c>
      <c r="H18" s="43" t="s">
        <v>375</v>
      </c>
      <c r="I18" s="43" t="s">
        <v>404</v>
      </c>
      <c r="J18" s="43" t="s">
        <v>405</v>
      </c>
      <c r="K18" s="47">
        <v>1064288998</v>
      </c>
      <c r="L18" s="47">
        <v>982567462</v>
      </c>
      <c r="M18" s="47">
        <v>982353367</v>
      </c>
      <c r="N18" s="47">
        <v>0</v>
      </c>
      <c r="O18" s="47">
        <v>0</v>
      </c>
      <c r="P18" s="47">
        <v>0</v>
      </c>
      <c r="Q18" s="47">
        <v>967512009.99000001</v>
      </c>
      <c r="R18" s="47">
        <v>967512009.99000001</v>
      </c>
      <c r="S18" s="47">
        <v>0</v>
      </c>
      <c r="T18" s="47">
        <v>967512009.99000001</v>
      </c>
      <c r="U18" s="47">
        <v>967512009.99000001</v>
      </c>
      <c r="V18" s="47">
        <v>14841357.01</v>
      </c>
      <c r="W18" s="47">
        <v>15055452.01</v>
      </c>
      <c r="X18" s="47">
        <v>15055452.01</v>
      </c>
      <c r="Y18" s="47">
        <v>15055452.01</v>
      </c>
      <c r="Z18" s="47">
        <v>0</v>
      </c>
      <c r="AA18" s="47">
        <v>0</v>
      </c>
      <c r="AB18" s="47">
        <v>0</v>
      </c>
      <c r="AC18" s="47">
        <v>-81721536</v>
      </c>
      <c r="AD18" s="47">
        <v>0</v>
      </c>
      <c r="AE18" s="43" t="s">
        <v>242</v>
      </c>
      <c r="AF18" s="43" t="s">
        <v>378</v>
      </c>
      <c r="AG18" s="43" t="s">
        <v>400</v>
      </c>
      <c r="AH18" s="43" t="s">
        <v>406</v>
      </c>
      <c r="AI18" s="43" t="s">
        <v>380</v>
      </c>
      <c r="AJ18" s="43" t="s">
        <v>380</v>
      </c>
      <c r="AK18" s="43" t="s">
        <v>380</v>
      </c>
      <c r="AL18" s="43" t="s">
        <v>378</v>
      </c>
      <c r="AM18" s="43" t="s">
        <v>380</v>
      </c>
      <c r="AN18" s="43" t="s">
        <v>380</v>
      </c>
      <c r="AO18" s="43" t="s">
        <v>402</v>
      </c>
      <c r="AP18" s="43" t="s">
        <v>405</v>
      </c>
      <c r="AQ18" s="43" t="s">
        <v>383</v>
      </c>
      <c r="AR18" s="43" t="s">
        <v>384</v>
      </c>
      <c r="AS18" s="91">
        <f t="shared" si="1"/>
        <v>0.98467743682519782</v>
      </c>
    </row>
    <row r="19" spans="1:45" hidden="1" x14ac:dyDescent="0.25">
      <c r="A19" s="43" t="s">
        <v>369</v>
      </c>
      <c r="B19" s="43" t="s">
        <v>370</v>
      </c>
      <c r="C19" s="43" t="s">
        <v>866</v>
      </c>
      <c r="D19" s="43" t="s">
        <v>403</v>
      </c>
      <c r="E19" s="43" t="s">
        <v>381</v>
      </c>
      <c r="F19" s="43" t="s">
        <v>373</v>
      </c>
      <c r="G19" s="43" t="s">
        <v>374</v>
      </c>
      <c r="H19" s="43" t="s">
        <v>375</v>
      </c>
      <c r="I19" s="43" t="s">
        <v>404</v>
      </c>
      <c r="J19" s="43" t="s">
        <v>405</v>
      </c>
      <c r="K19" s="47">
        <v>140492062</v>
      </c>
      <c r="L19" s="47">
        <v>116195328</v>
      </c>
      <c r="M19" s="47">
        <v>116195328</v>
      </c>
      <c r="N19" s="47">
        <v>0</v>
      </c>
      <c r="O19" s="47">
        <v>0</v>
      </c>
      <c r="P19" s="47">
        <v>0</v>
      </c>
      <c r="Q19" s="47">
        <v>109569819.59</v>
      </c>
      <c r="R19" s="47">
        <v>109569819.59</v>
      </c>
      <c r="S19" s="47">
        <v>0</v>
      </c>
      <c r="T19" s="47">
        <v>109569819.59</v>
      </c>
      <c r="U19" s="47">
        <v>109569819.59</v>
      </c>
      <c r="V19" s="47">
        <v>6625508.4100000001</v>
      </c>
      <c r="W19" s="47">
        <v>6625508.4100000001</v>
      </c>
      <c r="X19" s="47">
        <v>6625508.4100000001</v>
      </c>
      <c r="Y19" s="47">
        <v>6625508.4100000001</v>
      </c>
      <c r="Z19" s="47">
        <v>0</v>
      </c>
      <c r="AA19" s="47">
        <v>0</v>
      </c>
      <c r="AB19" s="47">
        <v>0</v>
      </c>
      <c r="AC19" s="47">
        <v>-24296734</v>
      </c>
      <c r="AD19" s="47">
        <v>0</v>
      </c>
      <c r="AE19" s="43" t="s">
        <v>242</v>
      </c>
      <c r="AF19" s="43" t="s">
        <v>378</v>
      </c>
      <c r="AG19" s="43" t="s">
        <v>400</v>
      </c>
      <c r="AH19" s="43" t="s">
        <v>406</v>
      </c>
      <c r="AI19" s="43" t="s">
        <v>380</v>
      </c>
      <c r="AJ19" s="43" t="s">
        <v>380</v>
      </c>
      <c r="AK19" s="43" t="s">
        <v>380</v>
      </c>
      <c r="AL19" s="43" t="s">
        <v>378</v>
      </c>
      <c r="AM19" s="43" t="s">
        <v>380</v>
      </c>
      <c r="AN19" s="43" t="s">
        <v>380</v>
      </c>
      <c r="AO19" s="43" t="s">
        <v>402</v>
      </c>
      <c r="AP19" s="43" t="s">
        <v>405</v>
      </c>
      <c r="AQ19" s="43" t="s">
        <v>383</v>
      </c>
      <c r="AR19" s="43" t="s">
        <v>384</v>
      </c>
      <c r="AS19" s="91">
        <f t="shared" si="1"/>
        <v>0.94297956274111128</v>
      </c>
    </row>
    <row r="20" spans="1:45" hidden="1" x14ac:dyDescent="0.25">
      <c r="A20" s="43" t="s">
        <v>369</v>
      </c>
      <c r="B20" s="43" t="s">
        <v>370</v>
      </c>
      <c r="C20" s="43" t="s">
        <v>876</v>
      </c>
      <c r="D20" s="43" t="s">
        <v>403</v>
      </c>
      <c r="E20" s="43" t="s">
        <v>381</v>
      </c>
      <c r="F20" s="43" t="s">
        <v>373</v>
      </c>
      <c r="G20" s="43" t="s">
        <v>374</v>
      </c>
      <c r="H20" s="43" t="s">
        <v>375</v>
      </c>
      <c r="I20" s="43" t="s">
        <v>404</v>
      </c>
      <c r="J20" s="43" t="s">
        <v>405</v>
      </c>
      <c r="K20" s="47">
        <v>1529733592</v>
      </c>
      <c r="L20" s="47">
        <v>1385601595</v>
      </c>
      <c r="M20" s="47">
        <v>1385601595</v>
      </c>
      <c r="N20" s="47">
        <v>0</v>
      </c>
      <c r="O20" s="47">
        <v>0</v>
      </c>
      <c r="P20" s="47">
        <v>0</v>
      </c>
      <c r="Q20" s="47">
        <v>1369521258.5</v>
      </c>
      <c r="R20" s="47">
        <v>1369521258.5</v>
      </c>
      <c r="S20" s="47">
        <v>0</v>
      </c>
      <c r="T20" s="47">
        <v>1369521258.5</v>
      </c>
      <c r="U20" s="47">
        <v>1369521258.5</v>
      </c>
      <c r="V20" s="47">
        <v>16080336.5</v>
      </c>
      <c r="W20" s="47">
        <v>16080336.5</v>
      </c>
      <c r="X20" s="47">
        <v>16080336.5</v>
      </c>
      <c r="Y20" s="47">
        <v>16080336.5</v>
      </c>
      <c r="Z20" s="47">
        <v>0</v>
      </c>
      <c r="AA20" s="47">
        <v>0</v>
      </c>
      <c r="AB20" s="47">
        <v>0</v>
      </c>
      <c r="AC20" s="48">
        <v>-144131997</v>
      </c>
      <c r="AD20" s="47">
        <v>0</v>
      </c>
      <c r="AE20" s="43" t="s">
        <v>242</v>
      </c>
      <c r="AF20" s="43" t="s">
        <v>378</v>
      </c>
      <c r="AG20" s="43" t="s">
        <v>400</v>
      </c>
      <c r="AH20" s="43" t="s">
        <v>406</v>
      </c>
      <c r="AI20" s="43" t="s">
        <v>380</v>
      </c>
      <c r="AJ20" s="43" t="s">
        <v>380</v>
      </c>
      <c r="AK20" s="43" t="s">
        <v>380</v>
      </c>
      <c r="AL20" s="43" t="s">
        <v>378</v>
      </c>
      <c r="AM20" s="43" t="s">
        <v>380</v>
      </c>
      <c r="AN20" s="43" t="s">
        <v>380</v>
      </c>
      <c r="AO20" s="43" t="s">
        <v>402</v>
      </c>
      <c r="AP20" s="43" t="s">
        <v>405</v>
      </c>
      <c r="AQ20" s="43" t="s">
        <v>383</v>
      </c>
      <c r="AR20" s="43" t="s">
        <v>384</v>
      </c>
      <c r="AS20" s="91">
        <f t="shared" si="1"/>
        <v>0.98839468967268329</v>
      </c>
    </row>
    <row r="21" spans="1:45" hidden="1" x14ac:dyDescent="0.25">
      <c r="A21" s="43" t="s">
        <v>369</v>
      </c>
      <c r="B21" s="43" t="s">
        <v>370</v>
      </c>
      <c r="C21" s="43" t="s">
        <v>371</v>
      </c>
      <c r="D21" s="43" t="s">
        <v>407</v>
      </c>
      <c r="E21" s="43" t="s">
        <v>381</v>
      </c>
      <c r="F21" s="43" t="s">
        <v>408</v>
      </c>
      <c r="G21" s="43" t="s">
        <v>374</v>
      </c>
      <c r="H21" s="43" t="s">
        <v>375</v>
      </c>
      <c r="I21" s="43" t="s">
        <v>409</v>
      </c>
      <c r="J21" s="43" t="s">
        <v>409</v>
      </c>
      <c r="K21" s="47">
        <v>461137614</v>
      </c>
      <c r="L21" s="47">
        <v>419405128</v>
      </c>
      <c r="M21" s="47">
        <v>419405128</v>
      </c>
      <c r="N21" s="47">
        <v>0</v>
      </c>
      <c r="O21" s="47">
        <v>0</v>
      </c>
      <c r="P21" s="47">
        <v>0</v>
      </c>
      <c r="Q21" s="47">
        <v>419176705.95999998</v>
      </c>
      <c r="R21" s="47">
        <v>419176705.95999998</v>
      </c>
      <c r="S21" s="47">
        <v>0</v>
      </c>
      <c r="T21" s="47">
        <v>419176705.95999998</v>
      </c>
      <c r="U21" s="47">
        <v>419176705.95999998</v>
      </c>
      <c r="V21" s="47">
        <v>228422.04</v>
      </c>
      <c r="W21" s="47">
        <v>228422.04</v>
      </c>
      <c r="X21" s="47">
        <v>228422.04</v>
      </c>
      <c r="Y21" s="47">
        <v>228422.04</v>
      </c>
      <c r="Z21" s="47">
        <v>0</v>
      </c>
      <c r="AA21" s="47">
        <v>0</v>
      </c>
      <c r="AB21" s="47">
        <v>0</v>
      </c>
      <c r="AC21" s="47">
        <v>-41732486</v>
      </c>
      <c r="AD21" s="47">
        <v>0</v>
      </c>
      <c r="AE21" s="43" t="s">
        <v>242</v>
      </c>
      <c r="AF21" s="43" t="s">
        <v>378</v>
      </c>
      <c r="AG21" s="43" t="s">
        <v>400</v>
      </c>
      <c r="AH21" s="43" t="s">
        <v>410</v>
      </c>
      <c r="AI21" s="43" t="s">
        <v>380</v>
      </c>
      <c r="AJ21" s="43" t="s">
        <v>380</v>
      </c>
      <c r="AK21" s="43" t="s">
        <v>380</v>
      </c>
      <c r="AL21" s="43" t="s">
        <v>378</v>
      </c>
      <c r="AM21" s="43" t="s">
        <v>380</v>
      </c>
      <c r="AN21" s="43" t="s">
        <v>380</v>
      </c>
      <c r="AO21" s="43" t="s">
        <v>402</v>
      </c>
      <c r="AP21" s="43" t="s">
        <v>409</v>
      </c>
      <c r="AQ21" s="43" t="s">
        <v>383</v>
      </c>
      <c r="AR21" s="43" t="s">
        <v>411</v>
      </c>
      <c r="AS21" s="91">
        <f t="shared" si="1"/>
        <v>0.99945536660200296</v>
      </c>
    </row>
    <row r="22" spans="1:45" hidden="1" x14ac:dyDescent="0.25">
      <c r="A22" s="43" t="s">
        <v>369</v>
      </c>
      <c r="B22" s="43" t="s">
        <v>370</v>
      </c>
      <c r="C22" s="43" t="s">
        <v>866</v>
      </c>
      <c r="D22" s="43" t="s">
        <v>407</v>
      </c>
      <c r="E22" s="43" t="s">
        <v>381</v>
      </c>
      <c r="F22" s="43" t="s">
        <v>373</v>
      </c>
      <c r="G22" s="43" t="s">
        <v>374</v>
      </c>
      <c r="H22" s="43" t="s">
        <v>375</v>
      </c>
      <c r="I22" s="43" t="s">
        <v>409</v>
      </c>
      <c r="J22" s="43" t="s">
        <v>409</v>
      </c>
      <c r="K22" s="47">
        <v>0</v>
      </c>
      <c r="L22" s="47">
        <v>140000</v>
      </c>
      <c r="M22" s="47">
        <v>140000</v>
      </c>
      <c r="N22" s="47">
        <v>0</v>
      </c>
      <c r="O22" s="47">
        <v>0</v>
      </c>
      <c r="P22" s="47">
        <v>0</v>
      </c>
      <c r="Q22" s="47">
        <v>140000</v>
      </c>
      <c r="R22" s="47">
        <v>140000</v>
      </c>
      <c r="S22" s="47">
        <v>0</v>
      </c>
      <c r="T22" s="47">
        <v>140000</v>
      </c>
      <c r="U22" s="47">
        <v>140000</v>
      </c>
      <c r="V22" s="47">
        <v>0</v>
      </c>
      <c r="W22" s="47">
        <v>0</v>
      </c>
      <c r="X22" s="47">
        <v>0</v>
      </c>
      <c r="Y22" s="47">
        <v>0</v>
      </c>
      <c r="Z22" s="47">
        <v>0</v>
      </c>
      <c r="AA22" s="47">
        <v>0</v>
      </c>
      <c r="AB22" s="47">
        <v>0</v>
      </c>
      <c r="AC22" s="47">
        <v>0</v>
      </c>
      <c r="AD22" s="47">
        <v>140000</v>
      </c>
      <c r="AE22" s="43" t="s">
        <v>242</v>
      </c>
      <c r="AF22" s="43" t="s">
        <v>378</v>
      </c>
      <c r="AG22" s="43" t="s">
        <v>400</v>
      </c>
      <c r="AH22" s="43" t="s">
        <v>410</v>
      </c>
      <c r="AI22" s="43" t="s">
        <v>380</v>
      </c>
      <c r="AJ22" s="43" t="s">
        <v>380</v>
      </c>
      <c r="AK22" s="43" t="s">
        <v>380</v>
      </c>
      <c r="AL22" s="43" t="s">
        <v>378</v>
      </c>
      <c r="AM22" s="43" t="s">
        <v>380</v>
      </c>
      <c r="AN22" s="43" t="s">
        <v>380</v>
      </c>
      <c r="AO22" s="43" t="s">
        <v>402</v>
      </c>
      <c r="AP22" s="43" t="s">
        <v>409</v>
      </c>
      <c r="AQ22" s="43" t="s">
        <v>383</v>
      </c>
      <c r="AR22" s="43" t="s">
        <v>384</v>
      </c>
      <c r="AS22" s="91">
        <f t="shared" si="1"/>
        <v>1</v>
      </c>
    </row>
    <row r="23" spans="1:45" hidden="1" x14ac:dyDescent="0.25">
      <c r="A23" s="43" t="s">
        <v>369</v>
      </c>
      <c r="B23" s="43" t="s">
        <v>370</v>
      </c>
      <c r="C23" s="43" t="s">
        <v>866</v>
      </c>
      <c r="D23" s="43" t="s">
        <v>407</v>
      </c>
      <c r="E23" s="43" t="s">
        <v>381</v>
      </c>
      <c r="F23" s="43" t="s">
        <v>408</v>
      </c>
      <c r="G23" s="43" t="s">
        <v>374</v>
      </c>
      <c r="H23" s="43" t="s">
        <v>375</v>
      </c>
      <c r="I23" s="43" t="s">
        <v>409</v>
      </c>
      <c r="J23" s="43" t="s">
        <v>409</v>
      </c>
      <c r="K23" s="47">
        <v>51667591</v>
      </c>
      <c r="L23" s="47">
        <v>41594464</v>
      </c>
      <c r="M23" s="47">
        <v>41594464</v>
      </c>
      <c r="N23" s="47">
        <v>0</v>
      </c>
      <c r="O23" s="47">
        <v>0</v>
      </c>
      <c r="P23" s="47">
        <v>0</v>
      </c>
      <c r="Q23" s="47">
        <v>41583028.799999997</v>
      </c>
      <c r="R23" s="47">
        <v>41583028.799999997</v>
      </c>
      <c r="S23" s="47">
        <v>0</v>
      </c>
      <c r="T23" s="47">
        <v>41583028.799999997</v>
      </c>
      <c r="U23" s="47">
        <v>41583028.799999997</v>
      </c>
      <c r="V23" s="47">
        <v>11435.2</v>
      </c>
      <c r="W23" s="47">
        <v>11435.2</v>
      </c>
      <c r="X23" s="47">
        <v>11435.2</v>
      </c>
      <c r="Y23" s="47">
        <v>11435.2</v>
      </c>
      <c r="Z23" s="47">
        <v>0</v>
      </c>
      <c r="AA23" s="47">
        <v>0</v>
      </c>
      <c r="AB23" s="47">
        <v>0</v>
      </c>
      <c r="AC23" s="48">
        <v>-10073127</v>
      </c>
      <c r="AD23" s="47">
        <v>0</v>
      </c>
      <c r="AE23" s="43" t="s">
        <v>242</v>
      </c>
      <c r="AF23" s="43" t="s">
        <v>378</v>
      </c>
      <c r="AG23" s="43" t="s">
        <v>400</v>
      </c>
      <c r="AH23" s="43" t="s">
        <v>410</v>
      </c>
      <c r="AI23" s="43" t="s">
        <v>380</v>
      </c>
      <c r="AJ23" s="43" t="s">
        <v>380</v>
      </c>
      <c r="AK23" s="43" t="s">
        <v>380</v>
      </c>
      <c r="AL23" s="43" t="s">
        <v>378</v>
      </c>
      <c r="AM23" s="43" t="s">
        <v>380</v>
      </c>
      <c r="AN23" s="43" t="s">
        <v>380</v>
      </c>
      <c r="AO23" s="43" t="s">
        <v>402</v>
      </c>
      <c r="AP23" s="43" t="s">
        <v>409</v>
      </c>
      <c r="AQ23" s="43" t="s">
        <v>383</v>
      </c>
      <c r="AR23" s="43" t="s">
        <v>411</v>
      </c>
      <c r="AS23" s="91">
        <f t="shared" si="1"/>
        <v>0.99972507879894779</v>
      </c>
    </row>
    <row r="24" spans="1:45" hidden="1" x14ac:dyDescent="0.25">
      <c r="A24" s="43" t="s">
        <v>369</v>
      </c>
      <c r="B24" s="43" t="s">
        <v>370</v>
      </c>
      <c r="C24" s="43" t="s">
        <v>876</v>
      </c>
      <c r="D24" s="43" t="s">
        <v>407</v>
      </c>
      <c r="E24" s="43" t="s">
        <v>381</v>
      </c>
      <c r="F24" s="43" t="s">
        <v>408</v>
      </c>
      <c r="G24" s="43" t="s">
        <v>374</v>
      </c>
      <c r="H24" s="43" t="s">
        <v>375</v>
      </c>
      <c r="I24" s="43" t="s">
        <v>409</v>
      </c>
      <c r="J24" s="43" t="s">
        <v>409</v>
      </c>
      <c r="K24" s="47">
        <v>691270444</v>
      </c>
      <c r="L24" s="47">
        <v>632967013</v>
      </c>
      <c r="M24" s="47">
        <v>632967013</v>
      </c>
      <c r="N24" s="47">
        <v>0</v>
      </c>
      <c r="O24" s="47">
        <v>0</v>
      </c>
      <c r="P24" s="47">
        <v>0</v>
      </c>
      <c r="Q24" s="47">
        <v>612079294.44000006</v>
      </c>
      <c r="R24" s="47">
        <v>612079294.44000006</v>
      </c>
      <c r="S24" s="47">
        <v>0</v>
      </c>
      <c r="T24" s="47">
        <v>612079294.44000006</v>
      </c>
      <c r="U24" s="47">
        <v>612079294.44000006</v>
      </c>
      <c r="V24" s="47">
        <v>20887718.559999999</v>
      </c>
      <c r="W24" s="47">
        <v>20887718.559999999</v>
      </c>
      <c r="X24" s="47">
        <v>20887718.559999999</v>
      </c>
      <c r="Y24" s="47">
        <v>20887718.559999999</v>
      </c>
      <c r="Z24" s="47">
        <v>0</v>
      </c>
      <c r="AA24" s="47">
        <v>0</v>
      </c>
      <c r="AB24" s="47">
        <v>0</v>
      </c>
      <c r="AC24" s="47">
        <v>-58303431</v>
      </c>
      <c r="AD24" s="47">
        <v>0</v>
      </c>
      <c r="AE24" s="43" t="s">
        <v>242</v>
      </c>
      <c r="AF24" s="43" t="s">
        <v>378</v>
      </c>
      <c r="AG24" s="43" t="s">
        <v>400</v>
      </c>
      <c r="AH24" s="43" t="s">
        <v>410</v>
      </c>
      <c r="AI24" s="43" t="s">
        <v>380</v>
      </c>
      <c r="AJ24" s="43" t="s">
        <v>380</v>
      </c>
      <c r="AK24" s="43" t="s">
        <v>380</v>
      </c>
      <c r="AL24" s="43" t="s">
        <v>378</v>
      </c>
      <c r="AM24" s="43" t="s">
        <v>380</v>
      </c>
      <c r="AN24" s="43" t="s">
        <v>380</v>
      </c>
      <c r="AO24" s="43" t="s">
        <v>402</v>
      </c>
      <c r="AP24" s="43" t="s">
        <v>409</v>
      </c>
      <c r="AQ24" s="43" t="s">
        <v>383</v>
      </c>
      <c r="AR24" s="43" t="s">
        <v>411</v>
      </c>
      <c r="AS24" s="91">
        <f t="shared" si="1"/>
        <v>0.96700030470624232</v>
      </c>
    </row>
    <row r="25" spans="1:45" hidden="1" x14ac:dyDescent="0.25">
      <c r="A25" s="43" t="s">
        <v>369</v>
      </c>
      <c r="B25" s="43" t="s">
        <v>370</v>
      </c>
      <c r="C25" s="43" t="s">
        <v>371</v>
      </c>
      <c r="D25" s="43" t="s">
        <v>412</v>
      </c>
      <c r="E25" s="43" t="s">
        <v>381</v>
      </c>
      <c r="F25" s="43" t="s">
        <v>373</v>
      </c>
      <c r="G25" s="43" t="s">
        <v>374</v>
      </c>
      <c r="H25" s="43" t="s">
        <v>375</v>
      </c>
      <c r="I25" s="43" t="s">
        <v>413</v>
      </c>
      <c r="J25" s="43" t="s">
        <v>413</v>
      </c>
      <c r="K25" s="47">
        <v>390000000</v>
      </c>
      <c r="L25" s="47">
        <v>390000000</v>
      </c>
      <c r="M25" s="47">
        <v>390000000</v>
      </c>
      <c r="N25" s="47">
        <v>0</v>
      </c>
      <c r="O25" s="47">
        <v>0</v>
      </c>
      <c r="P25" s="47">
        <v>0</v>
      </c>
      <c r="Q25" s="47">
        <v>388242629.13999999</v>
      </c>
      <c r="R25" s="47">
        <v>388242629.13999999</v>
      </c>
      <c r="S25" s="47">
        <v>0</v>
      </c>
      <c r="T25" s="47">
        <v>388242629.13999999</v>
      </c>
      <c r="U25" s="47">
        <v>388242629.13999999</v>
      </c>
      <c r="V25" s="47">
        <v>1757370.86</v>
      </c>
      <c r="W25" s="47">
        <v>1757370.86</v>
      </c>
      <c r="X25" s="47">
        <v>1757370.86</v>
      </c>
      <c r="Y25" s="47">
        <v>1757370.86</v>
      </c>
      <c r="Z25" s="47">
        <v>0</v>
      </c>
      <c r="AA25" s="47">
        <v>0</v>
      </c>
      <c r="AB25" s="47">
        <v>0</v>
      </c>
      <c r="AC25" s="47">
        <v>0</v>
      </c>
      <c r="AD25" s="47">
        <v>0</v>
      </c>
      <c r="AE25" s="43" t="s">
        <v>242</v>
      </c>
      <c r="AF25" s="43" t="s">
        <v>378</v>
      </c>
      <c r="AG25" s="43" t="s">
        <v>400</v>
      </c>
      <c r="AH25" s="43" t="s">
        <v>414</v>
      </c>
      <c r="AI25" s="43" t="s">
        <v>380</v>
      </c>
      <c r="AJ25" s="43" t="s">
        <v>380</v>
      </c>
      <c r="AK25" s="43" t="s">
        <v>380</v>
      </c>
      <c r="AL25" s="43" t="s">
        <v>378</v>
      </c>
      <c r="AM25" s="43" t="s">
        <v>380</v>
      </c>
      <c r="AN25" s="43" t="s">
        <v>380</v>
      </c>
      <c r="AO25" s="43" t="s">
        <v>402</v>
      </c>
      <c r="AP25" s="43" t="s">
        <v>413</v>
      </c>
      <c r="AQ25" s="43" t="s">
        <v>383</v>
      </c>
      <c r="AR25" s="43" t="s">
        <v>384</v>
      </c>
      <c r="AS25" s="91">
        <f t="shared" si="1"/>
        <v>0.99549392087179478</v>
      </c>
    </row>
    <row r="26" spans="1:45" hidden="1" x14ac:dyDescent="0.25">
      <c r="A26" s="43" t="s">
        <v>369</v>
      </c>
      <c r="B26" s="43" t="s">
        <v>370</v>
      </c>
      <c r="C26" s="43" t="s">
        <v>866</v>
      </c>
      <c r="D26" s="43" t="s">
        <v>412</v>
      </c>
      <c r="E26" s="43" t="s">
        <v>381</v>
      </c>
      <c r="F26" s="43" t="s">
        <v>373</v>
      </c>
      <c r="G26" s="43" t="s">
        <v>374</v>
      </c>
      <c r="H26" s="43" t="s">
        <v>375</v>
      </c>
      <c r="I26" s="43" t="s">
        <v>413</v>
      </c>
      <c r="J26" s="43" t="s">
        <v>413</v>
      </c>
      <c r="K26" s="47">
        <v>44500000</v>
      </c>
      <c r="L26" s="47">
        <v>44500000</v>
      </c>
      <c r="M26" s="47">
        <v>44500000</v>
      </c>
      <c r="N26" s="47">
        <v>0</v>
      </c>
      <c r="O26" s="47">
        <v>0</v>
      </c>
      <c r="P26" s="47">
        <v>0</v>
      </c>
      <c r="Q26" s="47">
        <v>42219787.049999997</v>
      </c>
      <c r="R26" s="47">
        <v>42219787.049999997</v>
      </c>
      <c r="S26" s="47">
        <v>0</v>
      </c>
      <c r="T26" s="47">
        <v>42219787.049999997</v>
      </c>
      <c r="U26" s="47">
        <v>42219787.049999997</v>
      </c>
      <c r="V26" s="47">
        <v>2280212.9500000002</v>
      </c>
      <c r="W26" s="47">
        <v>2280212.9500000002</v>
      </c>
      <c r="X26" s="47">
        <v>2280212.9500000002</v>
      </c>
      <c r="Y26" s="47">
        <v>2280212.9500000002</v>
      </c>
      <c r="Z26" s="47">
        <v>0</v>
      </c>
      <c r="AA26" s="47">
        <v>0</v>
      </c>
      <c r="AB26" s="47">
        <v>0</v>
      </c>
      <c r="AC26" s="47">
        <v>0</v>
      </c>
      <c r="AD26" s="47">
        <v>0</v>
      </c>
      <c r="AE26" s="43" t="s">
        <v>242</v>
      </c>
      <c r="AF26" s="43" t="s">
        <v>378</v>
      </c>
      <c r="AG26" s="43" t="s">
        <v>400</v>
      </c>
      <c r="AH26" s="43" t="s">
        <v>414</v>
      </c>
      <c r="AI26" s="43" t="s">
        <v>380</v>
      </c>
      <c r="AJ26" s="43" t="s">
        <v>380</v>
      </c>
      <c r="AK26" s="43" t="s">
        <v>380</v>
      </c>
      <c r="AL26" s="43" t="s">
        <v>378</v>
      </c>
      <c r="AM26" s="43" t="s">
        <v>380</v>
      </c>
      <c r="AN26" s="43" t="s">
        <v>380</v>
      </c>
      <c r="AO26" s="43" t="s">
        <v>402</v>
      </c>
      <c r="AP26" s="43" t="s">
        <v>413</v>
      </c>
      <c r="AQ26" s="43" t="s">
        <v>383</v>
      </c>
      <c r="AR26" s="43" t="s">
        <v>384</v>
      </c>
      <c r="AS26" s="91">
        <f t="shared" si="1"/>
        <v>0.94875925955056173</v>
      </c>
    </row>
    <row r="27" spans="1:45" hidden="1" x14ac:dyDescent="0.25">
      <c r="A27" s="43" t="s">
        <v>369</v>
      </c>
      <c r="B27" s="43" t="s">
        <v>370</v>
      </c>
      <c r="C27" s="43" t="s">
        <v>876</v>
      </c>
      <c r="D27" s="43" t="s">
        <v>412</v>
      </c>
      <c r="E27" s="43" t="s">
        <v>381</v>
      </c>
      <c r="F27" s="43" t="s">
        <v>373</v>
      </c>
      <c r="G27" s="43" t="s">
        <v>374</v>
      </c>
      <c r="H27" s="43" t="s">
        <v>375</v>
      </c>
      <c r="I27" s="43" t="s">
        <v>413</v>
      </c>
      <c r="J27" s="43" t="s">
        <v>413</v>
      </c>
      <c r="K27" s="47">
        <v>604000000</v>
      </c>
      <c r="L27" s="47">
        <v>604000000</v>
      </c>
      <c r="M27" s="47">
        <v>604000000</v>
      </c>
      <c r="N27" s="47">
        <v>0</v>
      </c>
      <c r="O27" s="47">
        <v>0</v>
      </c>
      <c r="P27" s="47">
        <v>0</v>
      </c>
      <c r="Q27" s="47">
        <v>597657109.22000003</v>
      </c>
      <c r="R27" s="47">
        <v>597657109.22000003</v>
      </c>
      <c r="S27" s="47">
        <v>0</v>
      </c>
      <c r="T27" s="47">
        <v>597657109.22000003</v>
      </c>
      <c r="U27" s="47">
        <v>597657109.22000003</v>
      </c>
      <c r="V27" s="47">
        <v>6342890.7800000003</v>
      </c>
      <c r="W27" s="47">
        <v>6342890.7800000003</v>
      </c>
      <c r="X27" s="47">
        <v>6342890.7800000003</v>
      </c>
      <c r="Y27" s="47">
        <v>6342890.7800000003</v>
      </c>
      <c r="Z27" s="47">
        <v>0</v>
      </c>
      <c r="AA27" s="47">
        <v>0</v>
      </c>
      <c r="AB27" s="47">
        <v>0</v>
      </c>
      <c r="AC27" s="48">
        <v>0</v>
      </c>
      <c r="AD27" s="47">
        <v>0</v>
      </c>
      <c r="AE27" s="43" t="s">
        <v>242</v>
      </c>
      <c r="AF27" s="43" t="s">
        <v>378</v>
      </c>
      <c r="AG27" s="43" t="s">
        <v>400</v>
      </c>
      <c r="AH27" s="43" t="s">
        <v>414</v>
      </c>
      <c r="AI27" s="43" t="s">
        <v>380</v>
      </c>
      <c r="AJ27" s="43" t="s">
        <v>380</v>
      </c>
      <c r="AK27" s="43" t="s">
        <v>380</v>
      </c>
      <c r="AL27" s="43" t="s">
        <v>378</v>
      </c>
      <c r="AM27" s="43" t="s">
        <v>380</v>
      </c>
      <c r="AN27" s="43" t="s">
        <v>380</v>
      </c>
      <c r="AO27" s="43" t="s">
        <v>402</v>
      </c>
      <c r="AP27" s="43" t="s">
        <v>413</v>
      </c>
      <c r="AQ27" s="43" t="s">
        <v>383</v>
      </c>
      <c r="AR27" s="43" t="s">
        <v>384</v>
      </c>
      <c r="AS27" s="91">
        <f t="shared" si="1"/>
        <v>0.98949852519867554</v>
      </c>
    </row>
    <row r="28" spans="1:45" hidden="1" x14ac:dyDescent="0.25">
      <c r="A28" s="43" t="s">
        <v>369</v>
      </c>
      <c r="B28" s="43" t="s">
        <v>370</v>
      </c>
      <c r="C28" s="43" t="s">
        <v>371</v>
      </c>
      <c r="D28" s="43" t="s">
        <v>415</v>
      </c>
      <c r="E28" s="43" t="s">
        <v>381</v>
      </c>
      <c r="F28" s="43" t="s">
        <v>373</v>
      </c>
      <c r="G28" s="43" t="s">
        <v>374</v>
      </c>
      <c r="H28" s="43" t="s">
        <v>375</v>
      </c>
      <c r="I28" s="43" t="s">
        <v>416</v>
      </c>
      <c r="J28" s="43" t="s">
        <v>417</v>
      </c>
      <c r="K28" s="47">
        <v>339954949</v>
      </c>
      <c r="L28" s="47">
        <v>332454949</v>
      </c>
      <c r="M28" s="47">
        <v>332454949</v>
      </c>
      <c r="N28" s="47">
        <v>0</v>
      </c>
      <c r="O28" s="47">
        <v>0</v>
      </c>
      <c r="P28" s="47">
        <v>0</v>
      </c>
      <c r="Q28" s="47">
        <v>330605539.50999999</v>
      </c>
      <c r="R28" s="47">
        <v>330605539.50999999</v>
      </c>
      <c r="S28" s="47">
        <v>0</v>
      </c>
      <c r="T28" s="47">
        <v>330605539.50999999</v>
      </c>
      <c r="U28" s="47">
        <v>330605539.50999999</v>
      </c>
      <c r="V28" s="47">
        <v>1849409.49</v>
      </c>
      <c r="W28" s="47">
        <v>1849409.49</v>
      </c>
      <c r="X28" s="47">
        <v>1849409.49</v>
      </c>
      <c r="Y28" s="47">
        <v>1849409.49</v>
      </c>
      <c r="Z28" s="47">
        <v>0</v>
      </c>
      <c r="AA28" s="47">
        <v>0</v>
      </c>
      <c r="AB28" s="47">
        <v>0</v>
      </c>
      <c r="AC28" s="48">
        <v>-7500000</v>
      </c>
      <c r="AD28" s="47">
        <v>0</v>
      </c>
      <c r="AE28" s="43" t="s">
        <v>242</v>
      </c>
      <c r="AF28" s="43" t="s">
        <v>378</v>
      </c>
      <c r="AG28" s="43" t="s">
        <v>400</v>
      </c>
      <c r="AH28" s="43" t="s">
        <v>418</v>
      </c>
      <c r="AI28" s="43" t="s">
        <v>380</v>
      </c>
      <c r="AJ28" s="43" t="s">
        <v>380</v>
      </c>
      <c r="AK28" s="43" t="s">
        <v>380</v>
      </c>
      <c r="AL28" s="43" t="s">
        <v>378</v>
      </c>
      <c r="AM28" s="43" t="s">
        <v>380</v>
      </c>
      <c r="AN28" s="43" t="s">
        <v>380</v>
      </c>
      <c r="AO28" s="43" t="s">
        <v>402</v>
      </c>
      <c r="AP28" s="43" t="s">
        <v>417</v>
      </c>
      <c r="AQ28" s="43" t="s">
        <v>383</v>
      </c>
      <c r="AR28" s="43" t="s">
        <v>384</v>
      </c>
      <c r="AS28" s="91">
        <f t="shared" si="1"/>
        <v>0.99443711247023725</v>
      </c>
    </row>
    <row r="29" spans="1:45" hidden="1" x14ac:dyDescent="0.25">
      <c r="A29" s="43" t="s">
        <v>369</v>
      </c>
      <c r="B29" s="43" t="s">
        <v>370</v>
      </c>
      <c r="C29" s="43" t="s">
        <v>866</v>
      </c>
      <c r="D29" s="43" t="s">
        <v>415</v>
      </c>
      <c r="E29" s="43" t="s">
        <v>381</v>
      </c>
      <c r="F29" s="43" t="s">
        <v>373</v>
      </c>
      <c r="G29" s="43" t="s">
        <v>374</v>
      </c>
      <c r="H29" s="43" t="s">
        <v>375</v>
      </c>
      <c r="I29" s="43" t="s">
        <v>416</v>
      </c>
      <c r="J29" s="43" t="s">
        <v>417</v>
      </c>
      <c r="K29" s="47">
        <v>43427818</v>
      </c>
      <c r="L29" s="47">
        <v>36427818</v>
      </c>
      <c r="M29" s="47">
        <v>36427818</v>
      </c>
      <c r="N29" s="47">
        <v>0</v>
      </c>
      <c r="O29" s="47">
        <v>0</v>
      </c>
      <c r="P29" s="47">
        <v>0</v>
      </c>
      <c r="Q29" s="47">
        <v>34098290.289999999</v>
      </c>
      <c r="R29" s="47">
        <v>34098290.289999999</v>
      </c>
      <c r="S29" s="47">
        <v>0</v>
      </c>
      <c r="T29" s="47">
        <v>34098290.289999999</v>
      </c>
      <c r="U29" s="47">
        <v>34098290.289999999</v>
      </c>
      <c r="V29" s="47">
        <v>2329527.71</v>
      </c>
      <c r="W29" s="47">
        <v>2329527.71</v>
      </c>
      <c r="X29" s="47">
        <v>2329527.71</v>
      </c>
      <c r="Y29" s="47">
        <v>2329527.71</v>
      </c>
      <c r="Z29" s="47">
        <v>0</v>
      </c>
      <c r="AA29" s="47">
        <v>0</v>
      </c>
      <c r="AB29" s="47">
        <v>0</v>
      </c>
      <c r="AC29" s="48">
        <v>-7000000</v>
      </c>
      <c r="AD29" s="47">
        <v>0</v>
      </c>
      <c r="AE29" s="43" t="s">
        <v>242</v>
      </c>
      <c r="AF29" s="43" t="s">
        <v>378</v>
      </c>
      <c r="AG29" s="43" t="s">
        <v>400</v>
      </c>
      <c r="AH29" s="43" t="s">
        <v>418</v>
      </c>
      <c r="AI29" s="43" t="s">
        <v>380</v>
      </c>
      <c r="AJ29" s="43" t="s">
        <v>380</v>
      </c>
      <c r="AK29" s="43" t="s">
        <v>380</v>
      </c>
      <c r="AL29" s="43" t="s">
        <v>378</v>
      </c>
      <c r="AM29" s="43" t="s">
        <v>380</v>
      </c>
      <c r="AN29" s="43" t="s">
        <v>380</v>
      </c>
      <c r="AO29" s="43" t="s">
        <v>402</v>
      </c>
      <c r="AP29" s="43" t="s">
        <v>417</v>
      </c>
      <c r="AQ29" s="43" t="s">
        <v>383</v>
      </c>
      <c r="AR29" s="43" t="s">
        <v>384</v>
      </c>
      <c r="AS29" s="91">
        <f t="shared" si="1"/>
        <v>0.93605085789107656</v>
      </c>
    </row>
    <row r="30" spans="1:45" hidden="1" x14ac:dyDescent="0.25">
      <c r="A30" s="43" t="s">
        <v>369</v>
      </c>
      <c r="B30" s="43" t="s">
        <v>370</v>
      </c>
      <c r="C30" s="43" t="s">
        <v>876</v>
      </c>
      <c r="D30" s="43" t="s">
        <v>415</v>
      </c>
      <c r="E30" s="43" t="s">
        <v>381</v>
      </c>
      <c r="F30" s="43" t="s">
        <v>373</v>
      </c>
      <c r="G30" s="43" t="s">
        <v>374</v>
      </c>
      <c r="H30" s="43" t="s">
        <v>375</v>
      </c>
      <c r="I30" s="43" t="s">
        <v>416</v>
      </c>
      <c r="J30" s="43" t="s">
        <v>417</v>
      </c>
      <c r="K30" s="47">
        <v>602454902</v>
      </c>
      <c r="L30" s="47">
        <v>546954902</v>
      </c>
      <c r="M30" s="47">
        <v>546954902</v>
      </c>
      <c r="N30" s="47">
        <v>0</v>
      </c>
      <c r="O30" s="47">
        <v>0</v>
      </c>
      <c r="P30" s="47">
        <v>0</v>
      </c>
      <c r="Q30" s="47">
        <v>533537229.44999999</v>
      </c>
      <c r="R30" s="47">
        <v>533537229.44999999</v>
      </c>
      <c r="S30" s="47">
        <v>0</v>
      </c>
      <c r="T30" s="47">
        <v>533537229.44999999</v>
      </c>
      <c r="U30" s="47">
        <v>533537229.44999999</v>
      </c>
      <c r="V30" s="47">
        <v>13417672.550000001</v>
      </c>
      <c r="W30" s="47">
        <v>13417672.550000001</v>
      </c>
      <c r="X30" s="47">
        <v>13417672.550000001</v>
      </c>
      <c r="Y30" s="47">
        <v>13417672.550000001</v>
      </c>
      <c r="Z30" s="47">
        <v>0</v>
      </c>
      <c r="AA30" s="47">
        <v>0</v>
      </c>
      <c r="AB30" s="47">
        <v>0</v>
      </c>
      <c r="AC30" s="48">
        <v>-55500000</v>
      </c>
      <c r="AD30" s="47">
        <v>0</v>
      </c>
      <c r="AE30" s="43" t="s">
        <v>242</v>
      </c>
      <c r="AF30" s="43" t="s">
        <v>378</v>
      </c>
      <c r="AG30" s="43" t="s">
        <v>400</v>
      </c>
      <c r="AH30" s="43" t="s">
        <v>418</v>
      </c>
      <c r="AI30" s="43" t="s">
        <v>380</v>
      </c>
      <c r="AJ30" s="43" t="s">
        <v>380</v>
      </c>
      <c r="AK30" s="43" t="s">
        <v>380</v>
      </c>
      <c r="AL30" s="43" t="s">
        <v>378</v>
      </c>
      <c r="AM30" s="43" t="s">
        <v>380</v>
      </c>
      <c r="AN30" s="43" t="s">
        <v>380</v>
      </c>
      <c r="AO30" s="43" t="s">
        <v>402</v>
      </c>
      <c r="AP30" s="43" t="s">
        <v>417</v>
      </c>
      <c r="AQ30" s="43" t="s">
        <v>383</v>
      </c>
      <c r="AR30" s="43" t="s">
        <v>384</v>
      </c>
      <c r="AS30" s="91">
        <f t="shared" si="1"/>
        <v>0.97546841156201936</v>
      </c>
    </row>
    <row r="31" spans="1:45" hidden="1" x14ac:dyDescent="0.25">
      <c r="A31" s="43" t="s">
        <v>369</v>
      </c>
      <c r="B31" s="43" t="s">
        <v>370</v>
      </c>
      <c r="C31" s="43" t="s">
        <v>371</v>
      </c>
      <c r="D31" s="43" t="s">
        <v>419</v>
      </c>
      <c r="E31" s="43" t="s">
        <v>381</v>
      </c>
      <c r="F31" s="43" t="s">
        <v>373</v>
      </c>
      <c r="G31" s="43" t="s">
        <v>420</v>
      </c>
      <c r="H31" s="43" t="s">
        <v>375</v>
      </c>
      <c r="I31" s="43" t="s">
        <v>421</v>
      </c>
      <c r="J31" s="43" t="s">
        <v>422</v>
      </c>
      <c r="K31" s="47">
        <v>512067579</v>
      </c>
      <c r="L31" s="47">
        <v>465725980</v>
      </c>
      <c r="M31" s="47">
        <v>465725980</v>
      </c>
      <c r="N31" s="47">
        <v>0</v>
      </c>
      <c r="O31" s="47">
        <v>0</v>
      </c>
      <c r="P31" s="47">
        <v>0</v>
      </c>
      <c r="Q31" s="47">
        <v>465725979.92000002</v>
      </c>
      <c r="R31" s="47">
        <v>465725979.92000002</v>
      </c>
      <c r="S31" s="47">
        <v>0</v>
      </c>
      <c r="T31" s="47">
        <v>465725979.92000002</v>
      </c>
      <c r="U31" s="47">
        <v>465725979.92000002</v>
      </c>
      <c r="V31" s="47">
        <v>0.08</v>
      </c>
      <c r="W31" s="47">
        <v>0.08</v>
      </c>
      <c r="X31" s="47">
        <v>0.08</v>
      </c>
      <c r="Y31" s="47">
        <v>0.08</v>
      </c>
      <c r="Z31" s="47">
        <v>0</v>
      </c>
      <c r="AA31" s="47">
        <v>0</v>
      </c>
      <c r="AB31" s="47">
        <v>0</v>
      </c>
      <c r="AC31" s="47">
        <v>-46341599</v>
      </c>
      <c r="AD31" s="47">
        <v>0</v>
      </c>
      <c r="AE31" s="43" t="s">
        <v>242</v>
      </c>
      <c r="AF31" s="43" t="s">
        <v>378</v>
      </c>
      <c r="AG31" s="43" t="s">
        <v>423</v>
      </c>
      <c r="AH31" s="43" t="s">
        <v>424</v>
      </c>
      <c r="AI31" s="43" t="s">
        <v>425</v>
      </c>
      <c r="AJ31" s="43" t="s">
        <v>380</v>
      </c>
      <c r="AK31" s="43" t="s">
        <v>380</v>
      </c>
      <c r="AL31" s="43" t="s">
        <v>378</v>
      </c>
      <c r="AM31" s="43" t="s">
        <v>426</v>
      </c>
      <c r="AN31" s="43" t="s">
        <v>427</v>
      </c>
      <c r="AO31" s="43" t="s">
        <v>428</v>
      </c>
      <c r="AP31" s="43" t="s">
        <v>429</v>
      </c>
      <c r="AQ31" s="43" t="s">
        <v>383</v>
      </c>
      <c r="AR31" s="43" t="s">
        <v>384</v>
      </c>
      <c r="AS31" s="91">
        <f t="shared" si="1"/>
        <v>0.99999999982822518</v>
      </c>
    </row>
    <row r="32" spans="1:45" hidden="1" x14ac:dyDescent="0.25">
      <c r="A32" s="43" t="s">
        <v>369</v>
      </c>
      <c r="B32" s="43" t="s">
        <v>370</v>
      </c>
      <c r="C32" s="43" t="s">
        <v>866</v>
      </c>
      <c r="D32" s="43" t="s">
        <v>867</v>
      </c>
      <c r="E32" s="43" t="s">
        <v>381</v>
      </c>
      <c r="F32" s="43" t="s">
        <v>373</v>
      </c>
      <c r="G32" s="43" t="s">
        <v>420</v>
      </c>
      <c r="H32" s="43" t="s">
        <v>375</v>
      </c>
      <c r="I32" s="43" t="s">
        <v>421</v>
      </c>
      <c r="J32" s="43" t="s">
        <v>422</v>
      </c>
      <c r="K32" s="47">
        <v>57373976</v>
      </c>
      <c r="L32" s="47">
        <v>46188330</v>
      </c>
      <c r="M32" s="47">
        <v>46188329.969999999</v>
      </c>
      <c r="N32" s="47">
        <v>0</v>
      </c>
      <c r="O32" s="47">
        <v>0</v>
      </c>
      <c r="P32" s="47">
        <v>0</v>
      </c>
      <c r="Q32" s="47">
        <v>46188329.969999999</v>
      </c>
      <c r="R32" s="47">
        <v>46188329.969999999</v>
      </c>
      <c r="S32" s="47">
        <v>0</v>
      </c>
      <c r="T32" s="47">
        <v>46188329.969999999</v>
      </c>
      <c r="U32" s="47">
        <v>46188329.969999999</v>
      </c>
      <c r="V32" s="47">
        <v>0</v>
      </c>
      <c r="W32" s="47">
        <v>0.03</v>
      </c>
      <c r="X32" s="47">
        <v>0.03</v>
      </c>
      <c r="Y32" s="47">
        <v>0.03</v>
      </c>
      <c r="Z32" s="47">
        <v>0</v>
      </c>
      <c r="AA32" s="47">
        <v>0</v>
      </c>
      <c r="AB32" s="47">
        <v>0</v>
      </c>
      <c r="AC32" s="47">
        <v>-11185646</v>
      </c>
      <c r="AD32" s="47">
        <v>0</v>
      </c>
      <c r="AE32" s="43" t="s">
        <v>242</v>
      </c>
      <c r="AF32" s="43" t="s">
        <v>378</v>
      </c>
      <c r="AG32" s="43" t="s">
        <v>423</v>
      </c>
      <c r="AH32" s="43" t="s">
        <v>424</v>
      </c>
      <c r="AI32" s="43" t="s">
        <v>425</v>
      </c>
      <c r="AJ32" s="43" t="s">
        <v>380</v>
      </c>
      <c r="AK32" s="43" t="s">
        <v>380</v>
      </c>
      <c r="AL32" s="43" t="s">
        <v>378</v>
      </c>
      <c r="AM32" s="43" t="s">
        <v>426</v>
      </c>
      <c r="AN32" s="43" t="s">
        <v>427</v>
      </c>
      <c r="AO32" s="43" t="s">
        <v>428</v>
      </c>
      <c r="AP32" s="43" t="s">
        <v>429</v>
      </c>
      <c r="AQ32" s="43" t="s">
        <v>383</v>
      </c>
      <c r="AR32" s="43" t="s">
        <v>384</v>
      </c>
      <c r="AS32" s="91">
        <f t="shared" si="1"/>
        <v>0.99999999935048522</v>
      </c>
    </row>
    <row r="33" spans="1:45" hidden="1" x14ac:dyDescent="0.25">
      <c r="A33" s="43" t="s">
        <v>369</v>
      </c>
      <c r="B33" s="43" t="s">
        <v>370</v>
      </c>
      <c r="C33" s="43" t="s">
        <v>876</v>
      </c>
      <c r="D33" s="43" t="s">
        <v>877</v>
      </c>
      <c r="E33" s="43" t="s">
        <v>381</v>
      </c>
      <c r="F33" s="43" t="s">
        <v>373</v>
      </c>
      <c r="G33" s="43" t="s">
        <v>420</v>
      </c>
      <c r="H33" s="43" t="s">
        <v>375</v>
      </c>
      <c r="I33" s="43" t="s">
        <v>421</v>
      </c>
      <c r="J33" s="43" t="s">
        <v>422</v>
      </c>
      <c r="K33" s="47">
        <v>767617240</v>
      </c>
      <c r="L33" s="47">
        <v>701394535</v>
      </c>
      <c r="M33" s="47">
        <v>701394535</v>
      </c>
      <c r="N33" s="47">
        <v>0</v>
      </c>
      <c r="O33" s="47">
        <v>0</v>
      </c>
      <c r="P33" s="47">
        <v>0</v>
      </c>
      <c r="Q33" s="47">
        <v>701394534.88</v>
      </c>
      <c r="R33" s="47">
        <v>701394534.88</v>
      </c>
      <c r="S33" s="47">
        <v>0</v>
      </c>
      <c r="T33" s="47">
        <v>701394534.88</v>
      </c>
      <c r="U33" s="47">
        <v>701394534.88</v>
      </c>
      <c r="V33" s="47">
        <v>0.12</v>
      </c>
      <c r="W33" s="47">
        <v>0.12</v>
      </c>
      <c r="X33" s="47">
        <v>0.12</v>
      </c>
      <c r="Y33" s="47">
        <v>0.12</v>
      </c>
      <c r="Z33" s="47">
        <v>0</v>
      </c>
      <c r="AA33" s="47">
        <v>0</v>
      </c>
      <c r="AB33" s="47">
        <v>0</v>
      </c>
      <c r="AC33" s="47">
        <v>-66222705</v>
      </c>
      <c r="AD33" s="47">
        <v>0</v>
      </c>
      <c r="AE33" s="43" t="s">
        <v>242</v>
      </c>
      <c r="AF33" s="43" t="s">
        <v>378</v>
      </c>
      <c r="AG33" s="43" t="s">
        <v>423</v>
      </c>
      <c r="AH33" s="43" t="s">
        <v>424</v>
      </c>
      <c r="AI33" s="43" t="s">
        <v>425</v>
      </c>
      <c r="AJ33" s="43" t="s">
        <v>380</v>
      </c>
      <c r="AK33" s="43" t="s">
        <v>380</v>
      </c>
      <c r="AL33" s="43" t="s">
        <v>378</v>
      </c>
      <c r="AM33" s="43" t="s">
        <v>426</v>
      </c>
      <c r="AN33" s="43" t="s">
        <v>427</v>
      </c>
      <c r="AO33" s="43" t="s">
        <v>428</v>
      </c>
      <c r="AP33" s="43" t="s">
        <v>429</v>
      </c>
      <c r="AQ33" s="43" t="s">
        <v>383</v>
      </c>
      <c r="AR33" s="43" t="s">
        <v>384</v>
      </c>
      <c r="AS33" s="91">
        <f t="shared" si="1"/>
        <v>0.9999999998289123</v>
      </c>
    </row>
    <row r="34" spans="1:45" hidden="1" x14ac:dyDescent="0.25">
      <c r="A34" s="43" t="s">
        <v>369</v>
      </c>
      <c r="B34" s="43" t="s">
        <v>370</v>
      </c>
      <c r="C34" s="43" t="s">
        <v>371</v>
      </c>
      <c r="D34" s="43" t="s">
        <v>430</v>
      </c>
      <c r="E34" s="43" t="s">
        <v>381</v>
      </c>
      <c r="F34" s="43" t="s">
        <v>373</v>
      </c>
      <c r="G34" s="43" t="s">
        <v>420</v>
      </c>
      <c r="H34" s="43" t="s">
        <v>375</v>
      </c>
      <c r="I34" s="43" t="s">
        <v>431</v>
      </c>
      <c r="J34" s="43" t="s">
        <v>432</v>
      </c>
      <c r="K34" s="47">
        <v>27679329</v>
      </c>
      <c r="L34" s="47">
        <v>25174379</v>
      </c>
      <c r="M34" s="47">
        <v>25174379</v>
      </c>
      <c r="N34" s="47">
        <v>0</v>
      </c>
      <c r="O34" s="47">
        <v>0</v>
      </c>
      <c r="P34" s="47">
        <v>0</v>
      </c>
      <c r="Q34" s="47">
        <v>25174378.98</v>
      </c>
      <c r="R34" s="47">
        <v>25174378.98</v>
      </c>
      <c r="S34" s="47">
        <v>0</v>
      </c>
      <c r="T34" s="47">
        <v>25174378.98</v>
      </c>
      <c r="U34" s="47">
        <v>25174378.98</v>
      </c>
      <c r="V34" s="47">
        <v>0.02</v>
      </c>
      <c r="W34" s="47">
        <v>0.02</v>
      </c>
      <c r="X34" s="47">
        <v>0.02</v>
      </c>
      <c r="Y34" s="47">
        <v>0.02</v>
      </c>
      <c r="Z34" s="47">
        <v>0</v>
      </c>
      <c r="AA34" s="47">
        <v>0</v>
      </c>
      <c r="AB34" s="47">
        <v>0</v>
      </c>
      <c r="AC34" s="48">
        <v>-2504950</v>
      </c>
      <c r="AD34" s="47">
        <v>0</v>
      </c>
      <c r="AE34" s="43" t="s">
        <v>242</v>
      </c>
      <c r="AF34" s="43" t="s">
        <v>378</v>
      </c>
      <c r="AG34" s="43" t="s">
        <v>423</v>
      </c>
      <c r="AH34" s="43" t="s">
        <v>433</v>
      </c>
      <c r="AI34" s="43" t="s">
        <v>425</v>
      </c>
      <c r="AJ34" s="43" t="s">
        <v>380</v>
      </c>
      <c r="AK34" s="43" t="s">
        <v>380</v>
      </c>
      <c r="AL34" s="43" t="s">
        <v>378</v>
      </c>
      <c r="AM34" s="43" t="s">
        <v>434</v>
      </c>
      <c r="AN34" s="43" t="s">
        <v>435</v>
      </c>
      <c r="AO34" s="43" t="s">
        <v>428</v>
      </c>
      <c r="AP34" s="43" t="s">
        <v>436</v>
      </c>
      <c r="AQ34" s="43" t="s">
        <v>383</v>
      </c>
      <c r="AR34" s="43" t="s">
        <v>384</v>
      </c>
      <c r="AS34" s="91">
        <f t="shared" si="1"/>
        <v>0.9999999992055415</v>
      </c>
    </row>
    <row r="35" spans="1:45" hidden="1" x14ac:dyDescent="0.25">
      <c r="A35" s="43" t="s">
        <v>369</v>
      </c>
      <c r="B35" s="43" t="s">
        <v>370</v>
      </c>
      <c r="C35" s="43" t="s">
        <v>866</v>
      </c>
      <c r="D35" s="43" t="s">
        <v>868</v>
      </c>
      <c r="E35" s="43" t="s">
        <v>381</v>
      </c>
      <c r="F35" s="43" t="s">
        <v>373</v>
      </c>
      <c r="G35" s="43" t="s">
        <v>420</v>
      </c>
      <c r="H35" s="43" t="s">
        <v>375</v>
      </c>
      <c r="I35" s="43" t="s">
        <v>431</v>
      </c>
      <c r="J35" s="43" t="s">
        <v>432</v>
      </c>
      <c r="K35" s="47">
        <v>3101296</v>
      </c>
      <c r="L35" s="47">
        <v>2496667</v>
      </c>
      <c r="M35" s="47">
        <v>2496666</v>
      </c>
      <c r="N35" s="47">
        <v>0</v>
      </c>
      <c r="O35" s="47">
        <v>0</v>
      </c>
      <c r="P35" s="47">
        <v>0</v>
      </c>
      <c r="Q35" s="47">
        <v>2496666</v>
      </c>
      <c r="R35" s="47">
        <v>2496666</v>
      </c>
      <c r="S35" s="47">
        <v>0</v>
      </c>
      <c r="T35" s="47">
        <v>2496666</v>
      </c>
      <c r="U35" s="47">
        <v>2496666</v>
      </c>
      <c r="V35" s="47">
        <v>0</v>
      </c>
      <c r="W35" s="47">
        <v>1</v>
      </c>
      <c r="X35" s="47">
        <v>1</v>
      </c>
      <c r="Y35" s="47">
        <v>1</v>
      </c>
      <c r="Z35" s="47">
        <v>0</v>
      </c>
      <c r="AA35" s="47">
        <v>0</v>
      </c>
      <c r="AB35" s="47">
        <v>0</v>
      </c>
      <c r="AC35" s="47">
        <v>-604629</v>
      </c>
      <c r="AD35" s="47">
        <v>0</v>
      </c>
      <c r="AE35" s="43" t="s">
        <v>242</v>
      </c>
      <c r="AF35" s="43" t="s">
        <v>378</v>
      </c>
      <c r="AG35" s="43" t="s">
        <v>423</v>
      </c>
      <c r="AH35" s="43" t="s">
        <v>433</v>
      </c>
      <c r="AI35" s="43" t="s">
        <v>425</v>
      </c>
      <c r="AJ35" s="43" t="s">
        <v>380</v>
      </c>
      <c r="AK35" s="43" t="s">
        <v>380</v>
      </c>
      <c r="AL35" s="43" t="s">
        <v>378</v>
      </c>
      <c r="AM35" s="43" t="s">
        <v>434</v>
      </c>
      <c r="AN35" s="43" t="s">
        <v>435</v>
      </c>
      <c r="AO35" s="43" t="s">
        <v>428</v>
      </c>
      <c r="AP35" s="43" t="s">
        <v>436</v>
      </c>
      <c r="AQ35" s="43" t="s">
        <v>383</v>
      </c>
      <c r="AR35" s="43" t="s">
        <v>384</v>
      </c>
      <c r="AS35" s="91">
        <f t="shared" si="1"/>
        <v>0.99999959946600803</v>
      </c>
    </row>
    <row r="36" spans="1:45" hidden="1" x14ac:dyDescent="0.25">
      <c r="A36" s="43" t="s">
        <v>369</v>
      </c>
      <c r="B36" s="43" t="s">
        <v>370</v>
      </c>
      <c r="C36" s="43" t="s">
        <v>876</v>
      </c>
      <c r="D36" s="43" t="s">
        <v>878</v>
      </c>
      <c r="E36" s="43" t="s">
        <v>381</v>
      </c>
      <c r="F36" s="43" t="s">
        <v>373</v>
      </c>
      <c r="G36" s="43" t="s">
        <v>420</v>
      </c>
      <c r="H36" s="43" t="s">
        <v>375</v>
      </c>
      <c r="I36" s="43" t="s">
        <v>431</v>
      </c>
      <c r="J36" s="43" t="s">
        <v>432</v>
      </c>
      <c r="K36" s="47">
        <v>41492824</v>
      </c>
      <c r="L36" s="47">
        <v>37913219</v>
      </c>
      <c r="M36" s="47">
        <v>37913219</v>
      </c>
      <c r="N36" s="47">
        <v>0</v>
      </c>
      <c r="O36" s="47">
        <v>0</v>
      </c>
      <c r="P36" s="47">
        <v>0</v>
      </c>
      <c r="Q36" s="47">
        <v>37913219</v>
      </c>
      <c r="R36" s="47">
        <v>37913219</v>
      </c>
      <c r="S36" s="47">
        <v>0</v>
      </c>
      <c r="T36" s="47">
        <v>37913219</v>
      </c>
      <c r="U36" s="47">
        <v>37913219</v>
      </c>
      <c r="V36" s="47">
        <v>0</v>
      </c>
      <c r="W36" s="47">
        <v>0</v>
      </c>
      <c r="X36" s="47">
        <v>0</v>
      </c>
      <c r="Y36" s="47">
        <v>0</v>
      </c>
      <c r="Z36" s="47">
        <v>0</v>
      </c>
      <c r="AA36" s="47">
        <v>0</v>
      </c>
      <c r="AB36" s="47">
        <v>0</v>
      </c>
      <c r="AC36" s="47">
        <v>-3579605</v>
      </c>
      <c r="AD36" s="47">
        <v>0</v>
      </c>
      <c r="AE36" s="43" t="s">
        <v>242</v>
      </c>
      <c r="AF36" s="43" t="s">
        <v>378</v>
      </c>
      <c r="AG36" s="43" t="s">
        <v>423</v>
      </c>
      <c r="AH36" s="43" t="s">
        <v>433</v>
      </c>
      <c r="AI36" s="43" t="s">
        <v>425</v>
      </c>
      <c r="AJ36" s="43" t="s">
        <v>380</v>
      </c>
      <c r="AK36" s="43" t="s">
        <v>380</v>
      </c>
      <c r="AL36" s="43" t="s">
        <v>378</v>
      </c>
      <c r="AM36" s="43" t="s">
        <v>434</v>
      </c>
      <c r="AN36" s="43" t="s">
        <v>435</v>
      </c>
      <c r="AO36" s="43" t="s">
        <v>428</v>
      </c>
      <c r="AP36" s="43" t="s">
        <v>436</v>
      </c>
      <c r="AQ36" s="43" t="s">
        <v>383</v>
      </c>
      <c r="AR36" s="43" t="s">
        <v>384</v>
      </c>
      <c r="AS36" s="91">
        <f t="shared" si="1"/>
        <v>1</v>
      </c>
    </row>
    <row r="37" spans="1:45" hidden="1" x14ac:dyDescent="0.25">
      <c r="A37" s="43" t="s">
        <v>369</v>
      </c>
      <c r="B37" s="43" t="s">
        <v>370</v>
      </c>
      <c r="C37" s="43" t="s">
        <v>371</v>
      </c>
      <c r="D37" s="43" t="s">
        <v>437</v>
      </c>
      <c r="E37" s="43" t="s">
        <v>381</v>
      </c>
      <c r="F37" s="43" t="s">
        <v>373</v>
      </c>
      <c r="G37" s="43" t="s">
        <v>420</v>
      </c>
      <c r="H37" s="43" t="s">
        <v>375</v>
      </c>
      <c r="I37" s="43" t="s">
        <v>438</v>
      </c>
      <c r="J37" s="43" t="s">
        <v>439</v>
      </c>
      <c r="K37" s="47">
        <v>290632950</v>
      </c>
      <c r="L37" s="47">
        <v>264330962</v>
      </c>
      <c r="M37" s="47">
        <v>264330962</v>
      </c>
      <c r="N37" s="47">
        <v>0</v>
      </c>
      <c r="O37" s="47">
        <v>0</v>
      </c>
      <c r="P37" s="47">
        <v>0</v>
      </c>
      <c r="Q37" s="47">
        <v>263439325</v>
      </c>
      <c r="R37" s="47">
        <v>263439325</v>
      </c>
      <c r="S37" s="47">
        <v>0</v>
      </c>
      <c r="T37" s="47">
        <v>263439325</v>
      </c>
      <c r="U37" s="47">
        <v>263439325</v>
      </c>
      <c r="V37" s="47">
        <v>891637</v>
      </c>
      <c r="W37" s="47">
        <v>891637</v>
      </c>
      <c r="X37" s="47">
        <v>891637</v>
      </c>
      <c r="Y37" s="47">
        <v>891637</v>
      </c>
      <c r="Z37" s="47">
        <v>0</v>
      </c>
      <c r="AA37" s="47">
        <v>0</v>
      </c>
      <c r="AB37" s="47">
        <v>0</v>
      </c>
      <c r="AC37" s="47">
        <v>-26301988</v>
      </c>
      <c r="AD37" s="47">
        <v>0</v>
      </c>
      <c r="AE37" s="43" t="s">
        <v>242</v>
      </c>
      <c r="AF37" s="43" t="s">
        <v>378</v>
      </c>
      <c r="AG37" s="43" t="s">
        <v>440</v>
      </c>
      <c r="AH37" s="43" t="s">
        <v>441</v>
      </c>
      <c r="AI37" s="43" t="s">
        <v>425</v>
      </c>
      <c r="AJ37" s="43" t="s">
        <v>380</v>
      </c>
      <c r="AK37" s="43" t="s">
        <v>380</v>
      </c>
      <c r="AL37" s="43" t="s">
        <v>378</v>
      </c>
      <c r="AM37" s="43" t="s">
        <v>442</v>
      </c>
      <c r="AN37" s="43" t="s">
        <v>443</v>
      </c>
      <c r="AO37" s="43" t="s">
        <v>444</v>
      </c>
      <c r="AP37" s="43" t="s">
        <v>445</v>
      </c>
      <c r="AQ37" s="43" t="s">
        <v>383</v>
      </c>
      <c r="AR37" s="43" t="s">
        <v>384</v>
      </c>
      <c r="AS37" s="91">
        <f t="shared" si="1"/>
        <v>0.99662681589302426</v>
      </c>
    </row>
    <row r="38" spans="1:45" hidden="1" x14ac:dyDescent="0.25">
      <c r="A38" s="43" t="s">
        <v>369</v>
      </c>
      <c r="B38" s="43" t="s">
        <v>370</v>
      </c>
      <c r="C38" s="43" t="s">
        <v>866</v>
      </c>
      <c r="D38" s="43" t="s">
        <v>869</v>
      </c>
      <c r="E38" s="43" t="s">
        <v>381</v>
      </c>
      <c r="F38" s="43" t="s">
        <v>373</v>
      </c>
      <c r="G38" s="43" t="s">
        <v>420</v>
      </c>
      <c r="H38" s="43" t="s">
        <v>375</v>
      </c>
      <c r="I38" s="43" t="s">
        <v>438</v>
      </c>
      <c r="J38" s="43" t="s">
        <v>439</v>
      </c>
      <c r="K38" s="47">
        <v>32563608</v>
      </c>
      <c r="L38" s="47">
        <v>26214998</v>
      </c>
      <c r="M38" s="47">
        <v>26214997.969999999</v>
      </c>
      <c r="N38" s="47">
        <v>0</v>
      </c>
      <c r="O38" s="47">
        <v>0</v>
      </c>
      <c r="P38" s="47">
        <v>0</v>
      </c>
      <c r="Q38" s="47">
        <v>26071849</v>
      </c>
      <c r="R38" s="47">
        <v>26071849</v>
      </c>
      <c r="S38" s="47">
        <v>0</v>
      </c>
      <c r="T38" s="47">
        <v>26071849</v>
      </c>
      <c r="U38" s="47">
        <v>26071849</v>
      </c>
      <c r="V38" s="47">
        <v>143148.97</v>
      </c>
      <c r="W38" s="47">
        <v>143149</v>
      </c>
      <c r="X38" s="47">
        <v>143149</v>
      </c>
      <c r="Y38" s="47">
        <v>143149</v>
      </c>
      <c r="Z38" s="47">
        <v>0</v>
      </c>
      <c r="AA38" s="47">
        <v>0</v>
      </c>
      <c r="AB38" s="47">
        <v>0</v>
      </c>
      <c r="AC38" s="47">
        <v>-6348610</v>
      </c>
      <c r="AD38" s="47">
        <v>0</v>
      </c>
      <c r="AE38" s="43" t="s">
        <v>242</v>
      </c>
      <c r="AF38" s="43" t="s">
        <v>378</v>
      </c>
      <c r="AG38" s="43" t="s">
        <v>440</v>
      </c>
      <c r="AH38" s="43" t="s">
        <v>441</v>
      </c>
      <c r="AI38" s="43" t="s">
        <v>425</v>
      </c>
      <c r="AJ38" s="43" t="s">
        <v>380</v>
      </c>
      <c r="AK38" s="43" t="s">
        <v>380</v>
      </c>
      <c r="AL38" s="43" t="s">
        <v>378</v>
      </c>
      <c r="AM38" s="43" t="s">
        <v>442</v>
      </c>
      <c r="AN38" s="43" t="s">
        <v>443</v>
      </c>
      <c r="AO38" s="43" t="s">
        <v>444</v>
      </c>
      <c r="AP38" s="43" t="s">
        <v>445</v>
      </c>
      <c r="AQ38" s="43" t="s">
        <v>383</v>
      </c>
      <c r="AR38" s="43" t="s">
        <v>384</v>
      </c>
      <c r="AS38" s="91">
        <f t="shared" si="1"/>
        <v>0.99453942357729719</v>
      </c>
    </row>
    <row r="39" spans="1:45" hidden="1" x14ac:dyDescent="0.25">
      <c r="A39" s="43" t="s">
        <v>369</v>
      </c>
      <c r="B39" s="43" t="s">
        <v>370</v>
      </c>
      <c r="C39" s="43" t="s">
        <v>876</v>
      </c>
      <c r="D39" s="43" t="s">
        <v>879</v>
      </c>
      <c r="E39" s="43" t="s">
        <v>381</v>
      </c>
      <c r="F39" s="43" t="s">
        <v>373</v>
      </c>
      <c r="G39" s="43" t="s">
        <v>420</v>
      </c>
      <c r="H39" s="43" t="s">
        <v>375</v>
      </c>
      <c r="I39" s="43" t="s">
        <v>438</v>
      </c>
      <c r="J39" s="43" t="s">
        <v>439</v>
      </c>
      <c r="K39" s="47">
        <v>435674650</v>
      </c>
      <c r="L39" s="47">
        <v>398088791</v>
      </c>
      <c r="M39" s="47">
        <v>398088791</v>
      </c>
      <c r="N39" s="47">
        <v>0</v>
      </c>
      <c r="O39" s="47">
        <v>0</v>
      </c>
      <c r="P39" s="47">
        <v>0</v>
      </c>
      <c r="Q39" s="47">
        <v>395230725</v>
      </c>
      <c r="R39" s="47">
        <v>395230725</v>
      </c>
      <c r="S39" s="47">
        <v>0</v>
      </c>
      <c r="T39" s="47">
        <v>395230725</v>
      </c>
      <c r="U39" s="47">
        <v>395230725</v>
      </c>
      <c r="V39" s="47">
        <v>2858066</v>
      </c>
      <c r="W39" s="47">
        <v>2858066</v>
      </c>
      <c r="X39" s="47">
        <v>2858066</v>
      </c>
      <c r="Y39" s="47">
        <v>2858066</v>
      </c>
      <c r="Z39" s="47">
        <v>0</v>
      </c>
      <c r="AA39" s="47">
        <v>0</v>
      </c>
      <c r="AB39" s="47">
        <v>0</v>
      </c>
      <c r="AC39" s="48">
        <v>-37585859</v>
      </c>
      <c r="AD39" s="47">
        <v>0</v>
      </c>
      <c r="AE39" s="43" t="s">
        <v>242</v>
      </c>
      <c r="AF39" s="43" t="s">
        <v>378</v>
      </c>
      <c r="AG39" s="43" t="s">
        <v>440</v>
      </c>
      <c r="AH39" s="43" t="s">
        <v>441</v>
      </c>
      <c r="AI39" s="43" t="s">
        <v>425</v>
      </c>
      <c r="AJ39" s="43" t="s">
        <v>380</v>
      </c>
      <c r="AK39" s="43" t="s">
        <v>380</v>
      </c>
      <c r="AL39" s="43" t="s">
        <v>378</v>
      </c>
      <c r="AM39" s="43" t="s">
        <v>442</v>
      </c>
      <c r="AN39" s="43" t="s">
        <v>443</v>
      </c>
      <c r="AO39" s="43" t="s">
        <v>444</v>
      </c>
      <c r="AP39" s="43" t="s">
        <v>445</v>
      </c>
      <c r="AQ39" s="43" t="s">
        <v>383</v>
      </c>
      <c r="AR39" s="43" t="s">
        <v>384</v>
      </c>
      <c r="AS39" s="91">
        <f t="shared" si="1"/>
        <v>0.99282053133719106</v>
      </c>
    </row>
    <row r="40" spans="1:45" hidden="1" x14ac:dyDescent="0.25">
      <c r="A40" s="43" t="s">
        <v>369</v>
      </c>
      <c r="B40" s="43" t="s">
        <v>370</v>
      </c>
      <c r="C40" s="43" t="s">
        <v>371</v>
      </c>
      <c r="D40" s="43" t="s">
        <v>446</v>
      </c>
      <c r="E40" s="43" t="s">
        <v>381</v>
      </c>
      <c r="F40" s="43" t="s">
        <v>373</v>
      </c>
      <c r="G40" s="43" t="s">
        <v>420</v>
      </c>
      <c r="H40" s="43" t="s">
        <v>375</v>
      </c>
      <c r="I40" s="43" t="s">
        <v>447</v>
      </c>
      <c r="J40" s="43" t="s">
        <v>448</v>
      </c>
      <c r="K40" s="47">
        <v>83037986</v>
      </c>
      <c r="L40" s="47">
        <v>86908133</v>
      </c>
      <c r="M40" s="47">
        <v>86908133</v>
      </c>
      <c r="N40" s="47">
        <v>0</v>
      </c>
      <c r="O40" s="47">
        <v>0</v>
      </c>
      <c r="P40" s="47">
        <v>0</v>
      </c>
      <c r="Q40" s="47">
        <v>86761674.189999998</v>
      </c>
      <c r="R40" s="47">
        <v>86761674.189999998</v>
      </c>
      <c r="S40" s="47">
        <v>0</v>
      </c>
      <c r="T40" s="47">
        <v>86761674.189999998</v>
      </c>
      <c r="U40" s="47">
        <v>86761674.189999998</v>
      </c>
      <c r="V40" s="47">
        <v>146458.81</v>
      </c>
      <c r="W40" s="47">
        <v>146458.81</v>
      </c>
      <c r="X40" s="47">
        <v>146458.81</v>
      </c>
      <c r="Y40" s="47">
        <v>146458.81</v>
      </c>
      <c r="Z40" s="47">
        <v>0</v>
      </c>
      <c r="AA40" s="47">
        <v>0</v>
      </c>
      <c r="AB40" s="47">
        <v>0</v>
      </c>
      <c r="AC40" s="47">
        <v>-7514853</v>
      </c>
      <c r="AD40" s="47">
        <v>11385000</v>
      </c>
      <c r="AE40" s="43" t="s">
        <v>242</v>
      </c>
      <c r="AF40" s="43" t="s">
        <v>378</v>
      </c>
      <c r="AG40" s="43" t="s">
        <v>440</v>
      </c>
      <c r="AH40" s="43" t="s">
        <v>449</v>
      </c>
      <c r="AI40" s="43" t="s">
        <v>425</v>
      </c>
      <c r="AJ40" s="43" t="s">
        <v>380</v>
      </c>
      <c r="AK40" s="43" t="s">
        <v>380</v>
      </c>
      <c r="AL40" s="43" t="s">
        <v>378</v>
      </c>
      <c r="AM40" s="43" t="s">
        <v>450</v>
      </c>
      <c r="AN40" s="43" t="s">
        <v>451</v>
      </c>
      <c r="AO40" s="43" t="s">
        <v>444</v>
      </c>
      <c r="AP40" s="43" t="s">
        <v>452</v>
      </c>
      <c r="AQ40" s="43" t="s">
        <v>383</v>
      </c>
      <c r="AR40" s="43" t="s">
        <v>384</v>
      </c>
      <c r="AS40" s="91">
        <f t="shared" si="1"/>
        <v>0.99831478591307443</v>
      </c>
    </row>
    <row r="41" spans="1:45" hidden="1" x14ac:dyDescent="0.25">
      <c r="A41" s="43" t="s">
        <v>369</v>
      </c>
      <c r="B41" s="43" t="s">
        <v>370</v>
      </c>
      <c r="C41" s="43" t="s">
        <v>866</v>
      </c>
      <c r="D41" s="43" t="s">
        <v>870</v>
      </c>
      <c r="E41" s="43" t="s">
        <v>381</v>
      </c>
      <c r="F41" s="43" t="s">
        <v>373</v>
      </c>
      <c r="G41" s="43" t="s">
        <v>420</v>
      </c>
      <c r="H41" s="43" t="s">
        <v>375</v>
      </c>
      <c r="I41" s="43" t="s">
        <v>447</v>
      </c>
      <c r="J41" s="43" t="s">
        <v>448</v>
      </c>
      <c r="K41" s="47">
        <v>9303888</v>
      </c>
      <c r="L41" s="47">
        <v>8590000</v>
      </c>
      <c r="M41" s="47">
        <v>8589999</v>
      </c>
      <c r="N41" s="47">
        <v>0</v>
      </c>
      <c r="O41" s="47">
        <v>0</v>
      </c>
      <c r="P41" s="47">
        <v>0</v>
      </c>
      <c r="Q41" s="47">
        <v>8379529.4500000002</v>
      </c>
      <c r="R41" s="47">
        <v>8379529.4500000002</v>
      </c>
      <c r="S41" s="47">
        <v>0</v>
      </c>
      <c r="T41" s="47">
        <v>8379529.4500000002</v>
      </c>
      <c r="U41" s="47">
        <v>8379529.4500000002</v>
      </c>
      <c r="V41" s="47">
        <v>210469.55</v>
      </c>
      <c r="W41" s="47">
        <v>210470.55</v>
      </c>
      <c r="X41" s="47">
        <v>210470.55</v>
      </c>
      <c r="Y41" s="47">
        <v>210470.55</v>
      </c>
      <c r="Z41" s="47">
        <v>0</v>
      </c>
      <c r="AA41" s="47">
        <v>0</v>
      </c>
      <c r="AB41" s="47">
        <v>0</v>
      </c>
      <c r="AC41" s="48">
        <v>-1813888</v>
      </c>
      <c r="AD41" s="47">
        <v>1100000</v>
      </c>
      <c r="AE41" s="43" t="s">
        <v>242</v>
      </c>
      <c r="AF41" s="43" t="s">
        <v>378</v>
      </c>
      <c r="AG41" s="43" t="s">
        <v>440</v>
      </c>
      <c r="AH41" s="43" t="s">
        <v>449</v>
      </c>
      <c r="AI41" s="43" t="s">
        <v>425</v>
      </c>
      <c r="AJ41" s="43" t="s">
        <v>380</v>
      </c>
      <c r="AK41" s="43" t="s">
        <v>380</v>
      </c>
      <c r="AL41" s="43" t="s">
        <v>378</v>
      </c>
      <c r="AM41" s="43" t="s">
        <v>450</v>
      </c>
      <c r="AN41" s="43" t="s">
        <v>451</v>
      </c>
      <c r="AO41" s="43" t="s">
        <v>444</v>
      </c>
      <c r="AP41" s="43" t="s">
        <v>452</v>
      </c>
      <c r="AQ41" s="43" t="s">
        <v>383</v>
      </c>
      <c r="AR41" s="43" t="s">
        <v>384</v>
      </c>
      <c r="AS41" s="91">
        <f t="shared" si="1"/>
        <v>0.97549818975552971</v>
      </c>
    </row>
    <row r="42" spans="1:45" hidden="1" x14ac:dyDescent="0.25">
      <c r="A42" s="43" t="s">
        <v>369</v>
      </c>
      <c r="B42" s="43" t="s">
        <v>370</v>
      </c>
      <c r="C42" s="43" t="s">
        <v>876</v>
      </c>
      <c r="D42" s="43" t="s">
        <v>880</v>
      </c>
      <c r="E42" s="43" t="s">
        <v>381</v>
      </c>
      <c r="F42" s="43" t="s">
        <v>373</v>
      </c>
      <c r="G42" s="43" t="s">
        <v>420</v>
      </c>
      <c r="H42" s="43" t="s">
        <v>375</v>
      </c>
      <c r="I42" s="43" t="s">
        <v>447</v>
      </c>
      <c r="J42" s="43" t="s">
        <v>448</v>
      </c>
      <c r="K42" s="47">
        <v>124478471</v>
      </c>
      <c r="L42" s="47">
        <v>130839654</v>
      </c>
      <c r="M42" s="47">
        <v>130839654</v>
      </c>
      <c r="N42" s="47">
        <v>0</v>
      </c>
      <c r="O42" s="47">
        <v>0</v>
      </c>
      <c r="P42" s="47">
        <v>0</v>
      </c>
      <c r="Q42" s="47">
        <v>130839654</v>
      </c>
      <c r="R42" s="47">
        <v>130839654</v>
      </c>
      <c r="S42" s="47">
        <v>0</v>
      </c>
      <c r="T42" s="47">
        <v>130839654</v>
      </c>
      <c r="U42" s="47">
        <v>130839654</v>
      </c>
      <c r="V42" s="47">
        <v>0</v>
      </c>
      <c r="W42" s="47">
        <v>0</v>
      </c>
      <c r="X42" s="47">
        <v>0</v>
      </c>
      <c r="Y42" s="47">
        <v>0</v>
      </c>
      <c r="Z42" s="47">
        <v>0</v>
      </c>
      <c r="AA42" s="47">
        <v>0</v>
      </c>
      <c r="AB42" s="47">
        <v>0</v>
      </c>
      <c r="AC42" s="48">
        <v>-10738817</v>
      </c>
      <c r="AD42" s="47">
        <v>17100000</v>
      </c>
      <c r="AE42" s="43" t="s">
        <v>242</v>
      </c>
      <c r="AF42" s="43" t="s">
        <v>378</v>
      </c>
      <c r="AG42" s="43" t="s">
        <v>440</v>
      </c>
      <c r="AH42" s="43" t="s">
        <v>449</v>
      </c>
      <c r="AI42" s="43" t="s">
        <v>425</v>
      </c>
      <c r="AJ42" s="43" t="s">
        <v>380</v>
      </c>
      <c r="AK42" s="43" t="s">
        <v>380</v>
      </c>
      <c r="AL42" s="43" t="s">
        <v>378</v>
      </c>
      <c r="AM42" s="43" t="s">
        <v>450</v>
      </c>
      <c r="AN42" s="43" t="s">
        <v>451</v>
      </c>
      <c r="AO42" s="43" t="s">
        <v>444</v>
      </c>
      <c r="AP42" s="43" t="s">
        <v>452</v>
      </c>
      <c r="AQ42" s="43" t="s">
        <v>383</v>
      </c>
      <c r="AR42" s="43" t="s">
        <v>384</v>
      </c>
      <c r="AS42" s="91">
        <f t="shared" si="1"/>
        <v>1</v>
      </c>
    </row>
    <row r="43" spans="1:45" hidden="1" x14ac:dyDescent="0.25">
      <c r="A43" s="43" t="s">
        <v>369</v>
      </c>
      <c r="B43" s="43" t="s">
        <v>370</v>
      </c>
      <c r="C43" s="43" t="s">
        <v>371</v>
      </c>
      <c r="D43" s="43" t="s">
        <v>453</v>
      </c>
      <c r="E43" s="43" t="s">
        <v>381</v>
      </c>
      <c r="F43" s="43" t="s">
        <v>373</v>
      </c>
      <c r="G43" s="43" t="s">
        <v>420</v>
      </c>
      <c r="H43" s="43" t="s">
        <v>375</v>
      </c>
      <c r="I43" s="43" t="s">
        <v>454</v>
      </c>
      <c r="J43" s="43" t="s">
        <v>455</v>
      </c>
      <c r="K43" s="47">
        <v>166075971</v>
      </c>
      <c r="L43" s="47">
        <v>139661264</v>
      </c>
      <c r="M43" s="47">
        <v>139661264</v>
      </c>
      <c r="N43" s="47">
        <v>0</v>
      </c>
      <c r="O43" s="47">
        <v>0</v>
      </c>
      <c r="P43" s="47">
        <v>0</v>
      </c>
      <c r="Q43" s="47">
        <v>139661264</v>
      </c>
      <c r="R43" s="47">
        <v>139661264</v>
      </c>
      <c r="S43" s="47">
        <v>0</v>
      </c>
      <c r="T43" s="47">
        <v>139661264</v>
      </c>
      <c r="U43" s="47">
        <v>139661264</v>
      </c>
      <c r="V43" s="47">
        <v>0</v>
      </c>
      <c r="W43" s="47">
        <v>0</v>
      </c>
      <c r="X43" s="47">
        <v>0</v>
      </c>
      <c r="Y43" s="47">
        <v>0</v>
      </c>
      <c r="Z43" s="47">
        <v>0</v>
      </c>
      <c r="AA43" s="47">
        <v>0</v>
      </c>
      <c r="AB43" s="47">
        <v>0</v>
      </c>
      <c r="AC43" s="47">
        <v>-26414707</v>
      </c>
      <c r="AD43" s="47">
        <v>0</v>
      </c>
      <c r="AE43" s="43" t="s">
        <v>242</v>
      </c>
      <c r="AF43" s="43" t="s">
        <v>378</v>
      </c>
      <c r="AG43" s="43" t="s">
        <v>440</v>
      </c>
      <c r="AH43" s="43" t="s">
        <v>456</v>
      </c>
      <c r="AI43" s="43" t="s">
        <v>425</v>
      </c>
      <c r="AJ43" s="43" t="s">
        <v>380</v>
      </c>
      <c r="AK43" s="43" t="s">
        <v>380</v>
      </c>
      <c r="AL43" s="43" t="s">
        <v>378</v>
      </c>
      <c r="AM43" s="43" t="s">
        <v>457</v>
      </c>
      <c r="AN43" s="43" t="s">
        <v>458</v>
      </c>
      <c r="AO43" s="43" t="s">
        <v>444</v>
      </c>
      <c r="AP43" s="43" t="s">
        <v>459</v>
      </c>
      <c r="AQ43" s="43" t="s">
        <v>383</v>
      </c>
      <c r="AR43" s="43" t="s">
        <v>384</v>
      </c>
      <c r="AS43" s="91">
        <f t="shared" si="1"/>
        <v>1</v>
      </c>
    </row>
    <row r="44" spans="1:45" hidden="1" x14ac:dyDescent="0.25">
      <c r="A44" s="43" t="s">
        <v>369</v>
      </c>
      <c r="B44" s="43" t="s">
        <v>370</v>
      </c>
      <c r="C44" s="43" t="s">
        <v>866</v>
      </c>
      <c r="D44" s="43" t="s">
        <v>871</v>
      </c>
      <c r="E44" s="43" t="s">
        <v>381</v>
      </c>
      <c r="F44" s="43" t="s">
        <v>373</v>
      </c>
      <c r="G44" s="43" t="s">
        <v>420</v>
      </c>
      <c r="H44" s="43" t="s">
        <v>375</v>
      </c>
      <c r="I44" s="43" t="s">
        <v>454</v>
      </c>
      <c r="J44" s="43" t="s">
        <v>455</v>
      </c>
      <c r="K44" s="47">
        <v>18607776</v>
      </c>
      <c r="L44" s="47">
        <v>13879998</v>
      </c>
      <c r="M44" s="47">
        <v>13879998</v>
      </c>
      <c r="N44" s="47">
        <v>0</v>
      </c>
      <c r="O44" s="47">
        <v>0</v>
      </c>
      <c r="P44" s="47">
        <v>0</v>
      </c>
      <c r="Q44" s="47">
        <v>13861330</v>
      </c>
      <c r="R44" s="47">
        <v>13861330</v>
      </c>
      <c r="S44" s="47">
        <v>0</v>
      </c>
      <c r="T44" s="47">
        <v>13861330</v>
      </c>
      <c r="U44" s="47">
        <v>13861330</v>
      </c>
      <c r="V44" s="47">
        <v>18668</v>
      </c>
      <c r="W44" s="47">
        <v>18668</v>
      </c>
      <c r="X44" s="47">
        <v>18668</v>
      </c>
      <c r="Y44" s="47">
        <v>18668</v>
      </c>
      <c r="Z44" s="47">
        <v>0</v>
      </c>
      <c r="AA44" s="47">
        <v>0</v>
      </c>
      <c r="AB44" s="47">
        <v>0</v>
      </c>
      <c r="AC44" s="47">
        <v>-4727778</v>
      </c>
      <c r="AD44" s="47">
        <v>0</v>
      </c>
      <c r="AE44" s="43" t="s">
        <v>242</v>
      </c>
      <c r="AF44" s="43" t="s">
        <v>378</v>
      </c>
      <c r="AG44" s="43" t="s">
        <v>440</v>
      </c>
      <c r="AH44" s="43" t="s">
        <v>456</v>
      </c>
      <c r="AI44" s="43" t="s">
        <v>425</v>
      </c>
      <c r="AJ44" s="43" t="s">
        <v>380</v>
      </c>
      <c r="AK44" s="43" t="s">
        <v>380</v>
      </c>
      <c r="AL44" s="43" t="s">
        <v>378</v>
      </c>
      <c r="AM44" s="43" t="s">
        <v>457</v>
      </c>
      <c r="AN44" s="43" t="s">
        <v>458</v>
      </c>
      <c r="AO44" s="43" t="s">
        <v>444</v>
      </c>
      <c r="AP44" s="43" t="s">
        <v>459</v>
      </c>
      <c r="AQ44" s="43" t="s">
        <v>383</v>
      </c>
      <c r="AR44" s="43" t="s">
        <v>384</v>
      </c>
      <c r="AS44" s="91">
        <f t="shared" si="1"/>
        <v>0.99865504303386787</v>
      </c>
    </row>
    <row r="45" spans="1:45" hidden="1" x14ac:dyDescent="0.25">
      <c r="A45" s="43" t="s">
        <v>369</v>
      </c>
      <c r="B45" s="43" t="s">
        <v>370</v>
      </c>
      <c r="C45" s="43" t="s">
        <v>876</v>
      </c>
      <c r="D45" s="43" t="s">
        <v>881</v>
      </c>
      <c r="E45" s="43" t="s">
        <v>381</v>
      </c>
      <c r="F45" s="43" t="s">
        <v>373</v>
      </c>
      <c r="G45" s="43" t="s">
        <v>420</v>
      </c>
      <c r="H45" s="43" t="s">
        <v>375</v>
      </c>
      <c r="I45" s="43" t="s">
        <v>454</v>
      </c>
      <c r="J45" s="43" t="s">
        <v>455</v>
      </c>
      <c r="K45" s="47">
        <v>248956943</v>
      </c>
      <c r="L45" s="47">
        <v>210379309</v>
      </c>
      <c r="M45" s="47">
        <v>210379309</v>
      </c>
      <c r="N45" s="47">
        <v>0</v>
      </c>
      <c r="O45" s="47">
        <v>0</v>
      </c>
      <c r="P45" s="47">
        <v>0</v>
      </c>
      <c r="Q45" s="47">
        <v>210379309</v>
      </c>
      <c r="R45" s="47">
        <v>210379309</v>
      </c>
      <c r="S45" s="47">
        <v>0</v>
      </c>
      <c r="T45" s="47">
        <v>210379309</v>
      </c>
      <c r="U45" s="47">
        <v>210379309</v>
      </c>
      <c r="V45" s="47">
        <v>0</v>
      </c>
      <c r="W45" s="47">
        <v>0</v>
      </c>
      <c r="X45" s="47">
        <v>0</v>
      </c>
      <c r="Y45" s="47">
        <v>0</v>
      </c>
      <c r="Z45" s="47">
        <v>0</v>
      </c>
      <c r="AA45" s="47">
        <v>0</v>
      </c>
      <c r="AB45" s="47">
        <v>0</v>
      </c>
      <c r="AC45" s="48">
        <v>-38577634</v>
      </c>
      <c r="AD45" s="47">
        <v>0</v>
      </c>
      <c r="AE45" s="43" t="s">
        <v>242</v>
      </c>
      <c r="AF45" s="43" t="s">
        <v>378</v>
      </c>
      <c r="AG45" s="43" t="s">
        <v>440</v>
      </c>
      <c r="AH45" s="43" t="s">
        <v>456</v>
      </c>
      <c r="AI45" s="43" t="s">
        <v>425</v>
      </c>
      <c r="AJ45" s="43" t="s">
        <v>380</v>
      </c>
      <c r="AK45" s="43" t="s">
        <v>380</v>
      </c>
      <c r="AL45" s="43" t="s">
        <v>378</v>
      </c>
      <c r="AM45" s="43" t="s">
        <v>457</v>
      </c>
      <c r="AN45" s="43" t="s">
        <v>458</v>
      </c>
      <c r="AO45" s="43" t="s">
        <v>444</v>
      </c>
      <c r="AP45" s="43" t="s">
        <v>459</v>
      </c>
      <c r="AQ45" s="43" t="s">
        <v>383</v>
      </c>
      <c r="AR45" s="43" t="s">
        <v>384</v>
      </c>
      <c r="AS45" s="91">
        <f t="shared" si="1"/>
        <v>1</v>
      </c>
    </row>
    <row r="46" spans="1:45" hidden="1" x14ac:dyDescent="0.25">
      <c r="A46" s="43" t="s">
        <v>369</v>
      </c>
      <c r="B46" s="43" t="s">
        <v>370</v>
      </c>
      <c r="C46" s="43" t="s">
        <v>371</v>
      </c>
      <c r="D46" s="43" t="s">
        <v>460</v>
      </c>
      <c r="E46" s="43" t="s">
        <v>381</v>
      </c>
      <c r="F46" s="43" t="s">
        <v>373</v>
      </c>
      <c r="G46" s="43" t="s">
        <v>420</v>
      </c>
      <c r="H46" s="43" t="s">
        <v>375</v>
      </c>
      <c r="I46" s="43" t="s">
        <v>461</v>
      </c>
      <c r="J46" s="43" t="s">
        <v>462</v>
      </c>
      <c r="K46" s="47">
        <v>205000000</v>
      </c>
      <c r="L46" s="47">
        <v>205000000</v>
      </c>
      <c r="M46" s="47">
        <v>205000000</v>
      </c>
      <c r="N46" s="47">
        <v>0</v>
      </c>
      <c r="O46" s="47">
        <v>0</v>
      </c>
      <c r="P46" s="47">
        <v>0</v>
      </c>
      <c r="Q46" s="47">
        <v>205000000</v>
      </c>
      <c r="R46" s="47">
        <v>205000000</v>
      </c>
      <c r="S46" s="47">
        <v>0</v>
      </c>
      <c r="T46" s="47">
        <v>205000000</v>
      </c>
      <c r="U46" s="47">
        <v>205000000</v>
      </c>
      <c r="V46" s="47">
        <v>0</v>
      </c>
      <c r="W46" s="47">
        <v>0</v>
      </c>
      <c r="X46" s="47">
        <v>0</v>
      </c>
      <c r="Y46" s="47">
        <v>0</v>
      </c>
      <c r="Z46" s="47">
        <v>0</v>
      </c>
      <c r="AA46" s="47">
        <v>0</v>
      </c>
      <c r="AB46" s="47">
        <v>0</v>
      </c>
      <c r="AC46" s="48">
        <v>0</v>
      </c>
      <c r="AD46" s="47">
        <v>0</v>
      </c>
      <c r="AE46" s="43" t="s">
        <v>242</v>
      </c>
      <c r="AF46" s="43" t="s">
        <v>378</v>
      </c>
      <c r="AG46" s="43" t="s">
        <v>440</v>
      </c>
      <c r="AH46" s="43" t="s">
        <v>463</v>
      </c>
      <c r="AI46" s="43" t="s">
        <v>425</v>
      </c>
      <c r="AJ46" s="43" t="s">
        <v>380</v>
      </c>
      <c r="AK46" s="43" t="s">
        <v>380</v>
      </c>
      <c r="AL46" s="43" t="s">
        <v>378</v>
      </c>
      <c r="AM46" s="43" t="s">
        <v>464</v>
      </c>
      <c r="AN46" s="43" t="s">
        <v>465</v>
      </c>
      <c r="AO46" s="43" t="s">
        <v>444</v>
      </c>
      <c r="AP46" s="43" t="s">
        <v>466</v>
      </c>
      <c r="AQ46" s="43" t="s">
        <v>383</v>
      </c>
      <c r="AR46" s="43" t="s">
        <v>384</v>
      </c>
      <c r="AS46" s="91">
        <f t="shared" si="1"/>
        <v>1</v>
      </c>
    </row>
    <row r="47" spans="1:45" hidden="1" x14ac:dyDescent="0.25">
      <c r="A47" s="43" t="s">
        <v>369</v>
      </c>
      <c r="B47" s="43" t="s">
        <v>370</v>
      </c>
      <c r="C47" s="43" t="s">
        <v>866</v>
      </c>
      <c r="D47" s="43" t="s">
        <v>872</v>
      </c>
      <c r="E47" s="43" t="s">
        <v>381</v>
      </c>
      <c r="F47" s="43" t="s">
        <v>373</v>
      </c>
      <c r="G47" s="43" t="s">
        <v>420</v>
      </c>
      <c r="H47" s="43" t="s">
        <v>375</v>
      </c>
      <c r="I47" s="43" t="s">
        <v>461</v>
      </c>
      <c r="J47" s="43" t="s">
        <v>462</v>
      </c>
      <c r="K47" s="47">
        <v>25500000</v>
      </c>
      <c r="L47" s="47">
        <v>25500000</v>
      </c>
      <c r="M47" s="47">
        <v>25500000</v>
      </c>
      <c r="N47" s="47">
        <v>0</v>
      </c>
      <c r="O47" s="47">
        <v>0</v>
      </c>
      <c r="P47" s="47">
        <v>0</v>
      </c>
      <c r="Q47" s="47">
        <v>22781775.050000001</v>
      </c>
      <c r="R47" s="47">
        <v>22781775.050000001</v>
      </c>
      <c r="S47" s="47">
        <v>0</v>
      </c>
      <c r="T47" s="47">
        <v>22781775.050000001</v>
      </c>
      <c r="U47" s="47">
        <v>22781775.050000001</v>
      </c>
      <c r="V47" s="47">
        <v>2718224.95</v>
      </c>
      <c r="W47" s="47">
        <v>2718224.95</v>
      </c>
      <c r="X47" s="47">
        <v>2718224.95</v>
      </c>
      <c r="Y47" s="47">
        <v>2718224.95</v>
      </c>
      <c r="Z47" s="47">
        <v>0</v>
      </c>
      <c r="AA47" s="47">
        <v>0</v>
      </c>
      <c r="AB47" s="47">
        <v>0</v>
      </c>
      <c r="AC47" s="47">
        <v>0</v>
      </c>
      <c r="AD47" s="47">
        <v>0</v>
      </c>
      <c r="AE47" s="43" t="s">
        <v>242</v>
      </c>
      <c r="AF47" s="43" t="s">
        <v>378</v>
      </c>
      <c r="AG47" s="43" t="s">
        <v>440</v>
      </c>
      <c r="AH47" s="43" t="s">
        <v>463</v>
      </c>
      <c r="AI47" s="43" t="s">
        <v>425</v>
      </c>
      <c r="AJ47" s="43" t="s">
        <v>380</v>
      </c>
      <c r="AK47" s="43" t="s">
        <v>380</v>
      </c>
      <c r="AL47" s="43" t="s">
        <v>378</v>
      </c>
      <c r="AM47" s="43" t="s">
        <v>464</v>
      </c>
      <c r="AN47" s="43" t="s">
        <v>873</v>
      </c>
      <c r="AO47" s="43" t="s">
        <v>444</v>
      </c>
      <c r="AP47" s="43" t="s">
        <v>466</v>
      </c>
      <c r="AQ47" s="43" t="s">
        <v>383</v>
      </c>
      <c r="AR47" s="43" t="s">
        <v>384</v>
      </c>
      <c r="AS47" s="91">
        <f t="shared" si="1"/>
        <v>0.89340294313725488</v>
      </c>
    </row>
    <row r="48" spans="1:45" hidden="1" x14ac:dyDescent="0.25">
      <c r="A48" s="43" t="s">
        <v>369</v>
      </c>
      <c r="B48" s="43" t="s">
        <v>370</v>
      </c>
      <c r="C48" s="43" t="s">
        <v>876</v>
      </c>
      <c r="D48" s="43" t="s">
        <v>882</v>
      </c>
      <c r="E48" s="43" t="s">
        <v>381</v>
      </c>
      <c r="F48" s="43" t="s">
        <v>373</v>
      </c>
      <c r="G48" s="43" t="s">
        <v>420</v>
      </c>
      <c r="H48" s="43" t="s">
        <v>375</v>
      </c>
      <c r="I48" s="43" t="s">
        <v>461</v>
      </c>
      <c r="J48" s="43" t="s">
        <v>462</v>
      </c>
      <c r="K48" s="47">
        <v>263000000</v>
      </c>
      <c r="L48" s="47">
        <v>263000000</v>
      </c>
      <c r="M48" s="47">
        <v>263000000</v>
      </c>
      <c r="N48" s="47">
        <v>0</v>
      </c>
      <c r="O48" s="47">
        <v>0</v>
      </c>
      <c r="P48" s="47">
        <v>0</v>
      </c>
      <c r="Q48" s="47">
        <v>263000000</v>
      </c>
      <c r="R48" s="47">
        <v>263000000</v>
      </c>
      <c r="S48" s="47">
        <v>0</v>
      </c>
      <c r="T48" s="47">
        <v>263000000</v>
      </c>
      <c r="U48" s="47">
        <v>263000000</v>
      </c>
      <c r="V48" s="47">
        <v>0</v>
      </c>
      <c r="W48" s="47">
        <v>0</v>
      </c>
      <c r="X48" s="47">
        <v>0</v>
      </c>
      <c r="Y48" s="47">
        <v>0</v>
      </c>
      <c r="Z48" s="47">
        <v>0</v>
      </c>
      <c r="AA48" s="47">
        <v>0</v>
      </c>
      <c r="AB48" s="47">
        <v>0</v>
      </c>
      <c r="AC48" s="47">
        <v>0</v>
      </c>
      <c r="AD48" s="47">
        <v>0</v>
      </c>
      <c r="AE48" s="43" t="s">
        <v>242</v>
      </c>
      <c r="AF48" s="43" t="s">
        <v>378</v>
      </c>
      <c r="AG48" s="43" t="s">
        <v>440</v>
      </c>
      <c r="AH48" s="43" t="s">
        <v>463</v>
      </c>
      <c r="AI48" s="43" t="s">
        <v>425</v>
      </c>
      <c r="AJ48" s="43" t="s">
        <v>380</v>
      </c>
      <c r="AK48" s="43" t="s">
        <v>380</v>
      </c>
      <c r="AL48" s="43" t="s">
        <v>378</v>
      </c>
      <c r="AM48" s="43" t="s">
        <v>883</v>
      </c>
      <c r="AN48" s="43" t="s">
        <v>873</v>
      </c>
      <c r="AO48" s="43" t="s">
        <v>444</v>
      </c>
      <c r="AP48" s="43" t="s">
        <v>466</v>
      </c>
      <c r="AQ48" s="43" t="s">
        <v>383</v>
      </c>
      <c r="AR48" s="43" t="s">
        <v>384</v>
      </c>
      <c r="AS48" s="91">
        <f t="shared" si="1"/>
        <v>1</v>
      </c>
    </row>
    <row r="49" spans="1:45" x14ac:dyDescent="0.25">
      <c r="E49" s="43" t="s">
        <v>473</v>
      </c>
      <c r="K49" s="47">
        <f>SUM(K50:K102)</f>
        <v>2670773631</v>
      </c>
      <c r="L49" s="47">
        <f t="shared" ref="L49:Q49" si="3">SUM(L50:L102)</f>
        <v>2538801085</v>
      </c>
      <c r="M49" s="47">
        <f t="shared" si="3"/>
        <v>2523716585</v>
      </c>
      <c r="N49" s="47">
        <f t="shared" si="3"/>
        <v>0</v>
      </c>
      <c r="O49" s="47">
        <f t="shared" si="3"/>
        <v>39157979.920000002</v>
      </c>
      <c r="P49" s="47">
        <f t="shared" si="3"/>
        <v>0</v>
      </c>
      <c r="Q49" s="47">
        <f t="shared" si="3"/>
        <v>2249291767.5599995</v>
      </c>
      <c r="R49" s="47"/>
      <c r="S49" s="47"/>
      <c r="T49" s="47"/>
      <c r="U49" s="47"/>
      <c r="V49" s="47"/>
      <c r="W49" s="47"/>
      <c r="X49" s="47"/>
      <c r="Y49" s="47"/>
      <c r="Z49" s="47"/>
      <c r="AA49" s="47"/>
      <c r="AB49" s="47"/>
      <c r="AC49" s="47"/>
      <c r="AD49" s="47"/>
      <c r="AS49" s="91">
        <f t="shared" si="1"/>
        <v>0.88596612820495912</v>
      </c>
    </row>
    <row r="50" spans="1:45" hidden="1" x14ac:dyDescent="0.25">
      <c r="A50" s="43" t="s">
        <v>369</v>
      </c>
      <c r="B50" s="43" t="s">
        <v>370</v>
      </c>
      <c r="C50" s="43" t="s">
        <v>371</v>
      </c>
      <c r="D50" s="43" t="s">
        <v>467</v>
      </c>
      <c r="E50" s="43" t="s">
        <v>473</v>
      </c>
      <c r="F50" s="43" t="s">
        <v>373</v>
      </c>
      <c r="G50" s="43" t="s">
        <v>468</v>
      </c>
      <c r="H50" s="43" t="s">
        <v>375</v>
      </c>
      <c r="I50" s="43" t="s">
        <v>469</v>
      </c>
      <c r="J50" s="43" t="s">
        <v>470</v>
      </c>
      <c r="K50" s="47">
        <v>89029029</v>
      </c>
      <c r="L50" s="47">
        <v>9029029</v>
      </c>
      <c r="M50" s="47">
        <v>9029029</v>
      </c>
      <c r="N50" s="47">
        <v>0</v>
      </c>
      <c r="O50" s="47">
        <v>0</v>
      </c>
      <c r="P50" s="47">
        <v>0</v>
      </c>
      <c r="Q50" s="47">
        <v>7462828.4500000002</v>
      </c>
      <c r="R50" s="47">
        <v>5722019.3799999999</v>
      </c>
      <c r="S50" s="47">
        <v>0</v>
      </c>
      <c r="T50" s="47">
        <v>7462828.4500000002</v>
      </c>
      <c r="U50" s="47">
        <v>7462828.4500000002</v>
      </c>
      <c r="V50" s="47">
        <v>1566200.55</v>
      </c>
      <c r="W50" s="47">
        <v>1566200.55</v>
      </c>
      <c r="X50" s="47">
        <v>1566200.55</v>
      </c>
      <c r="Y50" s="47">
        <v>1566200.55</v>
      </c>
      <c r="Z50" s="47">
        <v>0</v>
      </c>
      <c r="AA50" s="47">
        <v>0</v>
      </c>
      <c r="AB50" s="47">
        <v>0</v>
      </c>
      <c r="AC50" s="48">
        <v>-80000000</v>
      </c>
      <c r="AD50" s="47">
        <v>0</v>
      </c>
      <c r="AE50" s="43" t="s">
        <v>242</v>
      </c>
      <c r="AF50" s="43" t="s">
        <v>471</v>
      </c>
      <c r="AG50" s="43" t="s">
        <v>233</v>
      </c>
      <c r="AH50" s="43" t="s">
        <v>472</v>
      </c>
      <c r="AI50" s="43" t="s">
        <v>380</v>
      </c>
      <c r="AJ50" s="43" t="s">
        <v>380</v>
      </c>
      <c r="AK50" s="43" t="s">
        <v>380</v>
      </c>
      <c r="AL50" s="43" t="s">
        <v>378</v>
      </c>
      <c r="AM50" s="43" t="s">
        <v>380</v>
      </c>
      <c r="AN50" s="43" t="s">
        <v>380</v>
      </c>
      <c r="AO50" s="43" t="s">
        <v>474</v>
      </c>
      <c r="AP50" s="43" t="s">
        <v>470</v>
      </c>
      <c r="AQ50" s="43" t="s">
        <v>383</v>
      </c>
      <c r="AR50" s="43" t="s">
        <v>384</v>
      </c>
      <c r="AS50" s="91">
        <f t="shared" si="1"/>
        <v>0.82653721125494228</v>
      </c>
    </row>
    <row r="51" spans="1:45" hidden="1" x14ac:dyDescent="0.25">
      <c r="A51" s="43" t="s">
        <v>369</v>
      </c>
      <c r="B51" s="43" t="s">
        <v>370</v>
      </c>
      <c r="C51" s="43" t="s">
        <v>371</v>
      </c>
      <c r="D51" s="43" t="s">
        <v>475</v>
      </c>
      <c r="E51" s="43" t="s">
        <v>473</v>
      </c>
      <c r="F51" s="43" t="s">
        <v>373</v>
      </c>
      <c r="G51" s="43" t="s">
        <v>468</v>
      </c>
      <c r="H51" s="43" t="s">
        <v>375</v>
      </c>
      <c r="I51" s="43" t="s">
        <v>476</v>
      </c>
      <c r="J51" s="43" t="s">
        <v>477</v>
      </c>
      <c r="K51" s="47">
        <v>91000000</v>
      </c>
      <c r="L51" s="47">
        <v>67000000</v>
      </c>
      <c r="M51" s="47">
        <v>67000000</v>
      </c>
      <c r="N51" s="47">
        <v>0</v>
      </c>
      <c r="O51" s="47">
        <v>3792294.54</v>
      </c>
      <c r="P51" s="47">
        <v>0</v>
      </c>
      <c r="Q51" s="47">
        <v>33113801.629999999</v>
      </c>
      <c r="R51" s="47">
        <v>21213556.149999999</v>
      </c>
      <c r="S51" s="47">
        <v>0</v>
      </c>
      <c r="T51" s="47">
        <v>36906096.170000002</v>
      </c>
      <c r="U51" s="47">
        <v>36906096.170000002</v>
      </c>
      <c r="V51" s="47">
        <v>30093903.829999998</v>
      </c>
      <c r="W51" s="47">
        <v>30093903.829999998</v>
      </c>
      <c r="X51" s="47">
        <v>30093903.829999998</v>
      </c>
      <c r="Y51" s="47">
        <v>30093903.829999998</v>
      </c>
      <c r="Z51" s="47">
        <v>0</v>
      </c>
      <c r="AA51" s="47">
        <v>0</v>
      </c>
      <c r="AB51" s="47">
        <v>0</v>
      </c>
      <c r="AC51" s="47">
        <v>-24000000</v>
      </c>
      <c r="AD51" s="47">
        <v>0</v>
      </c>
      <c r="AE51" s="43" t="s">
        <v>242</v>
      </c>
      <c r="AF51" s="43" t="s">
        <v>471</v>
      </c>
      <c r="AG51" s="43" t="s">
        <v>233</v>
      </c>
      <c r="AH51" s="43" t="s">
        <v>478</v>
      </c>
      <c r="AI51" s="43" t="s">
        <v>380</v>
      </c>
      <c r="AJ51" s="43" t="s">
        <v>380</v>
      </c>
      <c r="AK51" s="43" t="s">
        <v>380</v>
      </c>
      <c r="AL51" s="43" t="s">
        <v>378</v>
      </c>
      <c r="AM51" s="43" t="s">
        <v>380</v>
      </c>
      <c r="AN51" s="43" t="s">
        <v>380</v>
      </c>
      <c r="AO51" s="43" t="s">
        <v>474</v>
      </c>
      <c r="AP51" s="43" t="s">
        <v>477</v>
      </c>
      <c r="AQ51" s="43" t="s">
        <v>383</v>
      </c>
      <c r="AR51" s="43" t="s">
        <v>384</v>
      </c>
      <c r="AS51" s="91">
        <f t="shared" si="1"/>
        <v>0.49423584522388059</v>
      </c>
    </row>
    <row r="52" spans="1:45" hidden="1" x14ac:dyDescent="0.25">
      <c r="A52" s="43" t="s">
        <v>369</v>
      </c>
      <c r="B52" s="43" t="s">
        <v>370</v>
      </c>
      <c r="C52" s="43" t="s">
        <v>866</v>
      </c>
      <c r="D52" s="43" t="s">
        <v>475</v>
      </c>
      <c r="E52" s="43" t="s">
        <v>473</v>
      </c>
      <c r="F52" s="43" t="s">
        <v>373</v>
      </c>
      <c r="G52" s="43" t="s">
        <v>468</v>
      </c>
      <c r="H52" s="43" t="s">
        <v>375</v>
      </c>
      <c r="I52" s="43" t="s">
        <v>476</v>
      </c>
      <c r="J52" s="43" t="s">
        <v>477</v>
      </c>
      <c r="K52" s="47">
        <v>10000000</v>
      </c>
      <c r="L52" s="47">
        <v>10000000</v>
      </c>
      <c r="M52" s="47">
        <v>10000000</v>
      </c>
      <c r="N52" s="47">
        <v>0</v>
      </c>
      <c r="O52" s="47">
        <v>46266.73</v>
      </c>
      <c r="P52" s="47">
        <v>0</v>
      </c>
      <c r="Q52" s="47">
        <v>8135751.0099999998</v>
      </c>
      <c r="R52" s="47">
        <v>4729368.79</v>
      </c>
      <c r="S52" s="47">
        <v>0</v>
      </c>
      <c r="T52" s="47">
        <v>8182017.7400000002</v>
      </c>
      <c r="U52" s="47">
        <v>8182017.7400000002</v>
      </c>
      <c r="V52" s="47">
        <v>1817982.26</v>
      </c>
      <c r="W52" s="47">
        <v>1817982.26</v>
      </c>
      <c r="X52" s="47">
        <v>1817982.26</v>
      </c>
      <c r="Y52" s="47">
        <v>1817982.26</v>
      </c>
      <c r="Z52" s="47">
        <v>0</v>
      </c>
      <c r="AA52" s="47">
        <v>0</v>
      </c>
      <c r="AB52" s="47">
        <v>0</v>
      </c>
      <c r="AC52" s="47">
        <v>0</v>
      </c>
      <c r="AD52" s="47">
        <v>0</v>
      </c>
      <c r="AE52" s="43" t="s">
        <v>242</v>
      </c>
      <c r="AF52" s="43" t="s">
        <v>471</v>
      </c>
      <c r="AG52" s="43" t="s">
        <v>233</v>
      </c>
      <c r="AH52" s="43" t="s">
        <v>478</v>
      </c>
      <c r="AI52" s="43" t="s">
        <v>380</v>
      </c>
      <c r="AJ52" s="43" t="s">
        <v>380</v>
      </c>
      <c r="AK52" s="43" t="s">
        <v>380</v>
      </c>
      <c r="AL52" s="43" t="s">
        <v>378</v>
      </c>
      <c r="AM52" s="43" t="s">
        <v>380</v>
      </c>
      <c r="AN52" s="43" t="s">
        <v>380</v>
      </c>
      <c r="AO52" s="43" t="s">
        <v>474</v>
      </c>
      <c r="AP52" s="43" t="s">
        <v>477</v>
      </c>
      <c r="AQ52" s="43" t="s">
        <v>383</v>
      </c>
      <c r="AR52" s="43" t="s">
        <v>384</v>
      </c>
      <c r="AS52" s="91">
        <f t="shared" si="1"/>
        <v>0.81357510099999997</v>
      </c>
    </row>
    <row r="53" spans="1:45" hidden="1" x14ac:dyDescent="0.25">
      <c r="A53" s="43" t="s">
        <v>369</v>
      </c>
      <c r="B53" s="43" t="s">
        <v>370</v>
      </c>
      <c r="C53" s="43" t="s">
        <v>876</v>
      </c>
      <c r="D53" s="43" t="s">
        <v>475</v>
      </c>
      <c r="E53" s="43" t="s">
        <v>473</v>
      </c>
      <c r="F53" s="43" t="s">
        <v>373</v>
      </c>
      <c r="G53" s="43" t="s">
        <v>468</v>
      </c>
      <c r="H53" s="43" t="s">
        <v>375</v>
      </c>
      <c r="I53" s="43" t="s">
        <v>476</v>
      </c>
      <c r="J53" s="43" t="s">
        <v>477</v>
      </c>
      <c r="K53" s="47">
        <v>92316022</v>
      </c>
      <c r="L53" s="47">
        <v>100516022</v>
      </c>
      <c r="M53" s="47">
        <v>100516022</v>
      </c>
      <c r="N53" s="47">
        <v>0</v>
      </c>
      <c r="O53" s="47">
        <v>878331.18</v>
      </c>
      <c r="P53" s="47">
        <v>0</v>
      </c>
      <c r="Q53" s="47">
        <v>88635533.129999995</v>
      </c>
      <c r="R53" s="47">
        <v>36410526.340000004</v>
      </c>
      <c r="S53" s="47">
        <v>0</v>
      </c>
      <c r="T53" s="47">
        <v>89513864.310000002</v>
      </c>
      <c r="U53" s="47">
        <v>89513864.310000002</v>
      </c>
      <c r="V53" s="47">
        <v>11002157.689999999</v>
      </c>
      <c r="W53" s="47">
        <v>11002157.689999999</v>
      </c>
      <c r="X53" s="47">
        <v>11002157.689999999</v>
      </c>
      <c r="Y53" s="47">
        <v>11002157.689999999</v>
      </c>
      <c r="Z53" s="47">
        <v>0</v>
      </c>
      <c r="AA53" s="47">
        <v>0</v>
      </c>
      <c r="AB53" s="47">
        <v>0</v>
      </c>
      <c r="AC53" s="48">
        <v>0</v>
      </c>
      <c r="AD53" s="47">
        <v>8200000</v>
      </c>
      <c r="AE53" s="43" t="s">
        <v>242</v>
      </c>
      <c r="AF53" s="43" t="s">
        <v>471</v>
      </c>
      <c r="AG53" s="43" t="s">
        <v>233</v>
      </c>
      <c r="AH53" s="43" t="s">
        <v>478</v>
      </c>
      <c r="AI53" s="43" t="s">
        <v>380</v>
      </c>
      <c r="AJ53" s="43" t="s">
        <v>380</v>
      </c>
      <c r="AK53" s="43" t="s">
        <v>380</v>
      </c>
      <c r="AL53" s="43" t="s">
        <v>378</v>
      </c>
      <c r="AM53" s="43" t="s">
        <v>380</v>
      </c>
      <c r="AN53" s="43" t="s">
        <v>380</v>
      </c>
      <c r="AO53" s="43" t="s">
        <v>474</v>
      </c>
      <c r="AP53" s="43" t="s">
        <v>477</v>
      </c>
      <c r="AQ53" s="43" t="s">
        <v>383</v>
      </c>
      <c r="AR53" s="43" t="s">
        <v>384</v>
      </c>
      <c r="AS53" s="91">
        <f t="shared" si="1"/>
        <v>0.88180502338224243</v>
      </c>
    </row>
    <row r="54" spans="1:45" hidden="1" x14ac:dyDescent="0.25">
      <c r="A54" s="43" t="s">
        <v>369</v>
      </c>
      <c r="B54" s="43" t="s">
        <v>370</v>
      </c>
      <c r="C54" s="43" t="s">
        <v>371</v>
      </c>
      <c r="D54" s="43" t="s">
        <v>479</v>
      </c>
      <c r="E54" s="43" t="s">
        <v>473</v>
      </c>
      <c r="F54" s="43" t="s">
        <v>373</v>
      </c>
      <c r="G54" s="43" t="s">
        <v>468</v>
      </c>
      <c r="H54" s="43" t="s">
        <v>375</v>
      </c>
      <c r="I54" s="43" t="s">
        <v>480</v>
      </c>
      <c r="J54" s="43" t="s">
        <v>481</v>
      </c>
      <c r="K54" s="47">
        <v>103734000</v>
      </c>
      <c r="L54" s="47">
        <v>153734000</v>
      </c>
      <c r="M54" s="47">
        <v>153734000</v>
      </c>
      <c r="N54" s="47">
        <v>0</v>
      </c>
      <c r="O54" s="47">
        <v>0</v>
      </c>
      <c r="P54" s="47">
        <v>0</v>
      </c>
      <c r="Q54" s="47">
        <v>153293188.13999999</v>
      </c>
      <c r="R54" s="47">
        <v>153243926.63</v>
      </c>
      <c r="S54" s="47">
        <v>0</v>
      </c>
      <c r="T54" s="47">
        <v>153293188.13999999</v>
      </c>
      <c r="U54" s="47">
        <v>153293188.13999999</v>
      </c>
      <c r="V54" s="47">
        <v>440811.86</v>
      </c>
      <c r="W54" s="47">
        <v>440811.86</v>
      </c>
      <c r="X54" s="47">
        <v>440811.86</v>
      </c>
      <c r="Y54" s="47">
        <v>440811.86</v>
      </c>
      <c r="Z54" s="47">
        <v>0</v>
      </c>
      <c r="AA54" s="47">
        <v>0</v>
      </c>
      <c r="AB54" s="47">
        <v>0</v>
      </c>
      <c r="AC54" s="47">
        <v>0</v>
      </c>
      <c r="AD54" s="47">
        <v>50000000</v>
      </c>
      <c r="AE54" s="43" t="s">
        <v>242</v>
      </c>
      <c r="AF54" s="43" t="s">
        <v>471</v>
      </c>
      <c r="AG54" s="43" t="s">
        <v>234</v>
      </c>
      <c r="AH54" s="43" t="s">
        <v>482</v>
      </c>
      <c r="AI54" s="43" t="s">
        <v>380</v>
      </c>
      <c r="AJ54" s="43" t="s">
        <v>380</v>
      </c>
      <c r="AK54" s="43" t="s">
        <v>380</v>
      </c>
      <c r="AL54" s="43" t="s">
        <v>378</v>
      </c>
      <c r="AM54" s="43" t="s">
        <v>380</v>
      </c>
      <c r="AN54" s="43" t="s">
        <v>380</v>
      </c>
      <c r="AO54" s="43" t="s">
        <v>483</v>
      </c>
      <c r="AP54" s="43" t="s">
        <v>481</v>
      </c>
      <c r="AQ54" s="43" t="s">
        <v>383</v>
      </c>
      <c r="AR54" s="43" t="s">
        <v>384</v>
      </c>
      <c r="AS54" s="91">
        <f t="shared" si="1"/>
        <v>0.99713263259916474</v>
      </c>
    </row>
    <row r="55" spans="1:45" hidden="1" x14ac:dyDescent="0.25">
      <c r="A55" s="43" t="s">
        <v>369</v>
      </c>
      <c r="B55" s="43" t="s">
        <v>370</v>
      </c>
      <c r="C55" s="43" t="s">
        <v>371</v>
      </c>
      <c r="D55" s="43" t="s">
        <v>484</v>
      </c>
      <c r="E55" s="43" t="s">
        <v>473</v>
      </c>
      <c r="F55" s="43" t="s">
        <v>373</v>
      </c>
      <c r="G55" s="43" t="s">
        <v>468</v>
      </c>
      <c r="H55" s="43" t="s">
        <v>375</v>
      </c>
      <c r="I55" s="43" t="s">
        <v>485</v>
      </c>
      <c r="J55" s="43" t="s">
        <v>486</v>
      </c>
      <c r="K55" s="47">
        <v>196846000</v>
      </c>
      <c r="L55" s="47">
        <v>176846000</v>
      </c>
      <c r="M55" s="47">
        <v>176846000</v>
      </c>
      <c r="N55" s="47">
        <v>0</v>
      </c>
      <c r="O55" s="47">
        <v>0</v>
      </c>
      <c r="P55" s="47">
        <v>0</v>
      </c>
      <c r="Q55" s="47">
        <v>145197570.59</v>
      </c>
      <c r="R55" s="47">
        <v>140206585.59</v>
      </c>
      <c r="S55" s="47">
        <v>0</v>
      </c>
      <c r="T55" s="47">
        <v>145197570.59</v>
      </c>
      <c r="U55" s="47">
        <v>145197570.59</v>
      </c>
      <c r="V55" s="47">
        <v>31648429.41</v>
      </c>
      <c r="W55" s="47">
        <v>31648429.41</v>
      </c>
      <c r="X55" s="47">
        <v>31648429.41</v>
      </c>
      <c r="Y55" s="47">
        <v>31648429.41</v>
      </c>
      <c r="Z55" s="47">
        <v>0</v>
      </c>
      <c r="AA55" s="47">
        <v>0</v>
      </c>
      <c r="AB55" s="47">
        <v>0</v>
      </c>
      <c r="AC55" s="47">
        <v>-20000000</v>
      </c>
      <c r="AD55" s="47">
        <v>0</v>
      </c>
      <c r="AE55" s="43" t="s">
        <v>242</v>
      </c>
      <c r="AF55" s="43" t="s">
        <v>471</v>
      </c>
      <c r="AG55" s="43" t="s">
        <v>234</v>
      </c>
      <c r="AH55" s="43" t="s">
        <v>487</v>
      </c>
      <c r="AI55" s="43" t="s">
        <v>380</v>
      </c>
      <c r="AJ55" s="43" t="s">
        <v>380</v>
      </c>
      <c r="AK55" s="43" t="s">
        <v>380</v>
      </c>
      <c r="AL55" s="43" t="s">
        <v>378</v>
      </c>
      <c r="AM55" s="43" t="s">
        <v>380</v>
      </c>
      <c r="AN55" s="43" t="s">
        <v>380</v>
      </c>
      <c r="AO55" s="43" t="s">
        <v>483</v>
      </c>
      <c r="AP55" s="43" t="s">
        <v>486</v>
      </c>
      <c r="AQ55" s="43" t="s">
        <v>383</v>
      </c>
      <c r="AR55" s="43" t="s">
        <v>384</v>
      </c>
      <c r="AS55" s="91">
        <f t="shared" si="1"/>
        <v>0.82103960841636225</v>
      </c>
    </row>
    <row r="56" spans="1:45" hidden="1" x14ac:dyDescent="0.25">
      <c r="A56" s="43" t="s">
        <v>369</v>
      </c>
      <c r="B56" s="43" t="s">
        <v>370</v>
      </c>
      <c r="C56" s="43" t="s">
        <v>371</v>
      </c>
      <c r="D56" s="43" t="s">
        <v>488</v>
      </c>
      <c r="E56" s="43" t="s">
        <v>473</v>
      </c>
      <c r="F56" s="43" t="s">
        <v>373</v>
      </c>
      <c r="G56" s="43" t="s">
        <v>468</v>
      </c>
      <c r="H56" s="43" t="s">
        <v>375</v>
      </c>
      <c r="I56" s="43" t="s">
        <v>489</v>
      </c>
      <c r="J56" s="43" t="s">
        <v>489</v>
      </c>
      <c r="K56" s="47">
        <v>4633000</v>
      </c>
      <c r="L56" s="47">
        <v>3679073</v>
      </c>
      <c r="M56" s="47">
        <v>3679073</v>
      </c>
      <c r="N56" s="47">
        <v>0</v>
      </c>
      <c r="O56" s="47">
        <v>117157</v>
      </c>
      <c r="P56" s="47">
        <v>0</v>
      </c>
      <c r="Q56" s="47">
        <v>3472240.7</v>
      </c>
      <c r="R56" s="47">
        <v>3472240.7</v>
      </c>
      <c r="S56" s="47">
        <v>0</v>
      </c>
      <c r="T56" s="47">
        <v>3589397.7</v>
      </c>
      <c r="U56" s="47">
        <v>3589397.7</v>
      </c>
      <c r="V56" s="47">
        <v>89675.3</v>
      </c>
      <c r="W56" s="47">
        <v>89675.3</v>
      </c>
      <c r="X56" s="47">
        <v>89675.3</v>
      </c>
      <c r="Y56" s="47">
        <v>89675.3</v>
      </c>
      <c r="Z56" s="47">
        <v>0</v>
      </c>
      <c r="AA56" s="47">
        <v>0</v>
      </c>
      <c r="AB56" s="47">
        <v>0</v>
      </c>
      <c r="AC56" s="47">
        <v>-953927</v>
      </c>
      <c r="AD56" s="47">
        <v>0</v>
      </c>
      <c r="AE56" s="43" t="s">
        <v>242</v>
      </c>
      <c r="AF56" s="43" t="s">
        <v>471</v>
      </c>
      <c r="AG56" s="43" t="s">
        <v>234</v>
      </c>
      <c r="AH56" s="43" t="s">
        <v>490</v>
      </c>
      <c r="AI56" s="43" t="s">
        <v>380</v>
      </c>
      <c r="AJ56" s="43" t="s">
        <v>380</v>
      </c>
      <c r="AK56" s="43" t="s">
        <v>380</v>
      </c>
      <c r="AL56" s="43" t="s">
        <v>378</v>
      </c>
      <c r="AM56" s="43" t="s">
        <v>380</v>
      </c>
      <c r="AN56" s="43" t="s">
        <v>380</v>
      </c>
      <c r="AO56" s="43" t="s">
        <v>483</v>
      </c>
      <c r="AP56" s="43" t="s">
        <v>489</v>
      </c>
      <c r="AQ56" s="43" t="s">
        <v>383</v>
      </c>
      <c r="AR56" s="43" t="s">
        <v>384</v>
      </c>
      <c r="AS56" s="91">
        <f t="shared" si="1"/>
        <v>0.94378140906690355</v>
      </c>
    </row>
    <row r="57" spans="1:45" hidden="1" x14ac:dyDescent="0.25">
      <c r="A57" s="43" t="s">
        <v>369</v>
      </c>
      <c r="B57" s="43" t="s">
        <v>370</v>
      </c>
      <c r="C57" s="43" t="s">
        <v>371</v>
      </c>
      <c r="D57" s="43" t="s">
        <v>491</v>
      </c>
      <c r="E57" s="43" t="s">
        <v>473</v>
      </c>
      <c r="F57" s="43" t="s">
        <v>373</v>
      </c>
      <c r="G57" s="43" t="s">
        <v>468</v>
      </c>
      <c r="H57" s="43" t="s">
        <v>375</v>
      </c>
      <c r="I57" s="43" t="s">
        <v>492</v>
      </c>
      <c r="J57" s="43" t="s">
        <v>493</v>
      </c>
      <c r="K57" s="47">
        <v>458780000</v>
      </c>
      <c r="L57" s="47">
        <v>478780000</v>
      </c>
      <c r="M57" s="47">
        <v>478780000</v>
      </c>
      <c r="N57" s="47">
        <v>0</v>
      </c>
      <c r="O57" s="47">
        <v>0</v>
      </c>
      <c r="P57" s="47">
        <v>0</v>
      </c>
      <c r="Q57" s="47">
        <v>476259476.06</v>
      </c>
      <c r="R57" s="47">
        <v>476259476.06</v>
      </c>
      <c r="S57" s="47">
        <v>0</v>
      </c>
      <c r="T57" s="47">
        <v>476259476.06</v>
      </c>
      <c r="U57" s="47">
        <v>476259476.06</v>
      </c>
      <c r="V57" s="47">
        <v>2520523.94</v>
      </c>
      <c r="W57" s="47">
        <v>2520523.94</v>
      </c>
      <c r="X57" s="47">
        <v>2520523.94</v>
      </c>
      <c r="Y57" s="47">
        <v>2520523.94</v>
      </c>
      <c r="Z57" s="47">
        <v>0</v>
      </c>
      <c r="AA57" s="47">
        <v>0</v>
      </c>
      <c r="AB57" s="47">
        <v>0</v>
      </c>
      <c r="AC57" s="47">
        <v>0</v>
      </c>
      <c r="AD57" s="47">
        <v>20000000</v>
      </c>
      <c r="AE57" s="43" t="s">
        <v>242</v>
      </c>
      <c r="AF57" s="43" t="s">
        <v>471</v>
      </c>
      <c r="AG57" s="43" t="s">
        <v>234</v>
      </c>
      <c r="AH57" s="43" t="s">
        <v>494</v>
      </c>
      <c r="AI57" s="43" t="s">
        <v>380</v>
      </c>
      <c r="AJ57" s="43" t="s">
        <v>380</v>
      </c>
      <c r="AK57" s="43" t="s">
        <v>380</v>
      </c>
      <c r="AL57" s="43" t="s">
        <v>378</v>
      </c>
      <c r="AM57" s="43" t="s">
        <v>380</v>
      </c>
      <c r="AN57" s="43" t="s">
        <v>380</v>
      </c>
      <c r="AO57" s="43" t="s">
        <v>483</v>
      </c>
      <c r="AP57" s="43" t="s">
        <v>493</v>
      </c>
      <c r="AQ57" s="43" t="s">
        <v>383</v>
      </c>
      <c r="AR57" s="43" t="s">
        <v>384</v>
      </c>
      <c r="AS57" s="91">
        <f t="shared" si="1"/>
        <v>0.99473552792514308</v>
      </c>
    </row>
    <row r="58" spans="1:45" hidden="1" x14ac:dyDescent="0.25">
      <c r="A58" s="43" t="s">
        <v>369</v>
      </c>
      <c r="B58" s="43" t="s">
        <v>370</v>
      </c>
      <c r="C58" s="43" t="s">
        <v>371</v>
      </c>
      <c r="D58" s="43" t="s">
        <v>495</v>
      </c>
      <c r="E58" s="43" t="s">
        <v>473</v>
      </c>
      <c r="F58" s="43" t="s">
        <v>373</v>
      </c>
      <c r="G58" s="43" t="s">
        <v>468</v>
      </c>
      <c r="H58" s="43" t="s">
        <v>375</v>
      </c>
      <c r="I58" s="43" t="s">
        <v>496</v>
      </c>
      <c r="J58" s="43" t="s">
        <v>497</v>
      </c>
      <c r="K58" s="47">
        <v>15820000</v>
      </c>
      <c r="L58" s="47">
        <v>15820000</v>
      </c>
      <c r="M58" s="47">
        <v>15820000</v>
      </c>
      <c r="N58" s="47">
        <v>0</v>
      </c>
      <c r="O58" s="47">
        <v>16483.560000000001</v>
      </c>
      <c r="P58" s="47">
        <v>0</v>
      </c>
      <c r="Q58" s="47">
        <v>12656937.949999999</v>
      </c>
      <c r="R58" s="47">
        <v>11420969.869999999</v>
      </c>
      <c r="S58" s="47">
        <v>0</v>
      </c>
      <c r="T58" s="47">
        <v>12673421.51</v>
      </c>
      <c r="U58" s="47">
        <v>12673421.51</v>
      </c>
      <c r="V58" s="47">
        <v>3146578.49</v>
      </c>
      <c r="W58" s="47">
        <v>3146578.49</v>
      </c>
      <c r="X58" s="47">
        <v>3146578.49</v>
      </c>
      <c r="Y58" s="47">
        <v>3146578.49</v>
      </c>
      <c r="Z58" s="47">
        <v>0</v>
      </c>
      <c r="AA58" s="47">
        <v>0</v>
      </c>
      <c r="AB58" s="47">
        <v>0</v>
      </c>
      <c r="AC58" s="47">
        <v>0</v>
      </c>
      <c r="AD58" s="47">
        <v>0</v>
      </c>
      <c r="AE58" s="43" t="s">
        <v>242</v>
      </c>
      <c r="AF58" s="43" t="s">
        <v>471</v>
      </c>
      <c r="AG58" s="43" t="s">
        <v>234</v>
      </c>
      <c r="AH58" s="43" t="s">
        <v>498</v>
      </c>
      <c r="AI58" s="43" t="s">
        <v>380</v>
      </c>
      <c r="AJ58" s="43" t="s">
        <v>380</v>
      </c>
      <c r="AK58" s="43" t="s">
        <v>380</v>
      </c>
      <c r="AL58" s="43" t="s">
        <v>378</v>
      </c>
      <c r="AM58" s="43" t="s">
        <v>380</v>
      </c>
      <c r="AN58" s="43" t="s">
        <v>380</v>
      </c>
      <c r="AO58" s="43" t="s">
        <v>483</v>
      </c>
      <c r="AP58" s="43" t="s">
        <v>497</v>
      </c>
      <c r="AQ58" s="43" t="s">
        <v>383</v>
      </c>
      <c r="AR58" s="43" t="s">
        <v>384</v>
      </c>
      <c r="AS58" s="91">
        <f t="shared" si="1"/>
        <v>0.8000592888748419</v>
      </c>
    </row>
    <row r="59" spans="1:45" hidden="1" x14ac:dyDescent="0.25">
      <c r="A59" s="43" t="s">
        <v>369</v>
      </c>
      <c r="B59" s="43" t="s">
        <v>370</v>
      </c>
      <c r="C59" s="43" t="s">
        <v>371</v>
      </c>
      <c r="D59" s="43" t="s">
        <v>499</v>
      </c>
      <c r="E59" s="43" t="s">
        <v>473</v>
      </c>
      <c r="F59" s="43" t="s">
        <v>373</v>
      </c>
      <c r="G59" s="43" t="s">
        <v>468</v>
      </c>
      <c r="H59" s="43" t="s">
        <v>375</v>
      </c>
      <c r="I59" s="43" t="s">
        <v>500</v>
      </c>
      <c r="J59" s="43" t="s">
        <v>501</v>
      </c>
      <c r="K59" s="47">
        <v>20000000</v>
      </c>
      <c r="L59" s="47">
        <v>11500000</v>
      </c>
      <c r="M59" s="47">
        <v>11500000</v>
      </c>
      <c r="N59" s="47">
        <v>0</v>
      </c>
      <c r="O59" s="47">
        <v>201985.6</v>
      </c>
      <c r="P59" s="47">
        <v>0</v>
      </c>
      <c r="Q59" s="47">
        <v>8597206.8499999996</v>
      </c>
      <c r="R59" s="47">
        <v>3410541.52</v>
      </c>
      <c r="S59" s="47">
        <v>0</v>
      </c>
      <c r="T59" s="47">
        <v>8799192.4499999993</v>
      </c>
      <c r="U59" s="47">
        <v>8799192.4499999993</v>
      </c>
      <c r="V59" s="47">
        <v>2700807.55</v>
      </c>
      <c r="W59" s="47">
        <v>2700807.55</v>
      </c>
      <c r="X59" s="47">
        <v>2700807.55</v>
      </c>
      <c r="Y59" s="47">
        <v>2700807.55</v>
      </c>
      <c r="Z59" s="47">
        <v>0</v>
      </c>
      <c r="AA59" s="47">
        <v>0</v>
      </c>
      <c r="AB59" s="47">
        <v>0</v>
      </c>
      <c r="AC59" s="47">
        <v>-8500000</v>
      </c>
      <c r="AD59" s="47">
        <v>0</v>
      </c>
      <c r="AE59" s="43" t="s">
        <v>242</v>
      </c>
      <c r="AF59" s="43" t="s">
        <v>471</v>
      </c>
      <c r="AG59" s="43" t="s">
        <v>235</v>
      </c>
      <c r="AH59" s="43" t="s">
        <v>502</v>
      </c>
      <c r="AI59" s="43" t="s">
        <v>380</v>
      </c>
      <c r="AJ59" s="43" t="s">
        <v>380</v>
      </c>
      <c r="AK59" s="43" t="s">
        <v>380</v>
      </c>
      <c r="AL59" s="43" t="s">
        <v>378</v>
      </c>
      <c r="AM59" s="43" t="s">
        <v>380</v>
      </c>
      <c r="AN59" s="43" t="s">
        <v>380</v>
      </c>
      <c r="AO59" s="43" t="s">
        <v>503</v>
      </c>
      <c r="AP59" s="43" t="s">
        <v>501</v>
      </c>
      <c r="AQ59" s="43" t="s">
        <v>383</v>
      </c>
      <c r="AR59" s="43" t="s">
        <v>384</v>
      </c>
      <c r="AS59" s="91">
        <f t="shared" si="1"/>
        <v>0.7475832043478261</v>
      </c>
    </row>
    <row r="60" spans="1:45" hidden="1" x14ac:dyDescent="0.25">
      <c r="A60" s="43" t="s">
        <v>369</v>
      </c>
      <c r="B60" s="43" t="s">
        <v>370</v>
      </c>
      <c r="C60" s="43" t="s">
        <v>876</v>
      </c>
      <c r="D60" s="43" t="s">
        <v>499</v>
      </c>
      <c r="E60" s="43" t="s">
        <v>473</v>
      </c>
      <c r="F60" s="43" t="s">
        <v>373</v>
      </c>
      <c r="G60" s="43" t="s">
        <v>468</v>
      </c>
      <c r="H60" s="43" t="s">
        <v>375</v>
      </c>
      <c r="I60" s="43" t="s">
        <v>500</v>
      </c>
      <c r="J60" s="43" t="s">
        <v>501</v>
      </c>
      <c r="K60" s="47">
        <v>1500000</v>
      </c>
      <c r="L60" s="47">
        <v>0</v>
      </c>
      <c r="M60" s="47">
        <v>0</v>
      </c>
      <c r="N60" s="47">
        <v>0</v>
      </c>
      <c r="O60" s="47">
        <v>0</v>
      </c>
      <c r="P60" s="47">
        <v>0</v>
      </c>
      <c r="Q60" s="47">
        <v>0</v>
      </c>
      <c r="R60" s="47">
        <v>0</v>
      </c>
      <c r="S60" s="47">
        <v>0</v>
      </c>
      <c r="T60" s="47">
        <v>0</v>
      </c>
      <c r="U60" s="47">
        <v>0</v>
      </c>
      <c r="V60" s="47">
        <v>0</v>
      </c>
      <c r="W60" s="47">
        <v>0</v>
      </c>
      <c r="X60" s="47">
        <v>0</v>
      </c>
      <c r="Y60" s="47">
        <v>0</v>
      </c>
      <c r="Z60" s="47">
        <v>0</v>
      </c>
      <c r="AA60" s="47">
        <v>0</v>
      </c>
      <c r="AB60" s="47">
        <v>0</v>
      </c>
      <c r="AC60" s="47">
        <v>-1500000</v>
      </c>
      <c r="AD60" s="47">
        <v>0</v>
      </c>
      <c r="AE60" s="43" t="s">
        <v>242</v>
      </c>
      <c r="AF60" s="43" t="s">
        <v>471</v>
      </c>
      <c r="AG60" s="43" t="s">
        <v>235</v>
      </c>
      <c r="AH60" s="43" t="s">
        <v>502</v>
      </c>
      <c r="AI60" s="43" t="s">
        <v>380</v>
      </c>
      <c r="AJ60" s="43" t="s">
        <v>380</v>
      </c>
      <c r="AK60" s="43" t="s">
        <v>380</v>
      </c>
      <c r="AL60" s="43" t="s">
        <v>378</v>
      </c>
      <c r="AM60" s="43" t="s">
        <v>380</v>
      </c>
      <c r="AN60" s="43" t="s">
        <v>380</v>
      </c>
      <c r="AO60" s="43" t="s">
        <v>503</v>
      </c>
      <c r="AP60" s="43" t="s">
        <v>501</v>
      </c>
      <c r="AQ60" s="43" t="s">
        <v>383</v>
      </c>
      <c r="AR60" s="43" t="s">
        <v>384</v>
      </c>
      <c r="AS60" s="91" t="e">
        <f t="shared" si="1"/>
        <v>#DIV/0!</v>
      </c>
    </row>
    <row r="61" spans="1:45" hidden="1" x14ac:dyDescent="0.25">
      <c r="A61" s="43" t="s">
        <v>369</v>
      </c>
      <c r="B61" s="43" t="s">
        <v>370</v>
      </c>
      <c r="C61" s="43" t="s">
        <v>371</v>
      </c>
      <c r="D61" s="43" t="s">
        <v>504</v>
      </c>
      <c r="E61" s="43" t="s">
        <v>473</v>
      </c>
      <c r="F61" s="43" t="s">
        <v>373</v>
      </c>
      <c r="G61" s="43" t="s">
        <v>468</v>
      </c>
      <c r="H61" s="43" t="s">
        <v>375</v>
      </c>
      <c r="I61" s="43" t="s">
        <v>505</v>
      </c>
      <c r="J61" s="43" t="s">
        <v>506</v>
      </c>
      <c r="K61" s="47">
        <v>6302732</v>
      </c>
      <c r="L61" s="47">
        <v>0</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-6302732</v>
      </c>
      <c r="AD61" s="47">
        <v>0</v>
      </c>
      <c r="AE61" s="43" t="s">
        <v>242</v>
      </c>
      <c r="AF61" s="43" t="s">
        <v>471</v>
      </c>
      <c r="AG61" s="43" t="s">
        <v>235</v>
      </c>
      <c r="AH61" s="43" t="s">
        <v>507</v>
      </c>
      <c r="AI61" s="43" t="s">
        <v>380</v>
      </c>
      <c r="AJ61" s="43" t="s">
        <v>380</v>
      </c>
      <c r="AK61" s="43" t="s">
        <v>380</v>
      </c>
      <c r="AL61" s="43" t="s">
        <v>378</v>
      </c>
      <c r="AM61" s="43" t="s">
        <v>380</v>
      </c>
      <c r="AN61" s="43" t="s">
        <v>380</v>
      </c>
      <c r="AO61" s="43" t="s">
        <v>503</v>
      </c>
      <c r="AP61" s="43" t="s">
        <v>506</v>
      </c>
      <c r="AQ61" s="43" t="s">
        <v>383</v>
      </c>
      <c r="AR61" s="43" t="s">
        <v>384</v>
      </c>
      <c r="AS61" s="91" t="e">
        <f t="shared" si="1"/>
        <v>#DIV/0!</v>
      </c>
    </row>
    <row r="62" spans="1:45" hidden="1" x14ac:dyDescent="0.25">
      <c r="A62" s="43" t="s">
        <v>369</v>
      </c>
      <c r="B62" s="43" t="s">
        <v>370</v>
      </c>
      <c r="C62" s="43" t="s">
        <v>876</v>
      </c>
      <c r="D62" s="43" t="s">
        <v>504</v>
      </c>
      <c r="E62" s="43" t="s">
        <v>473</v>
      </c>
      <c r="F62" s="43" t="s">
        <v>373</v>
      </c>
      <c r="G62" s="43" t="s">
        <v>468</v>
      </c>
      <c r="H62" s="43" t="s">
        <v>375</v>
      </c>
      <c r="I62" s="43" t="s">
        <v>505</v>
      </c>
      <c r="J62" s="43" t="s">
        <v>506</v>
      </c>
      <c r="K62" s="47">
        <v>1095652</v>
      </c>
      <c r="L62" s="47">
        <v>100000</v>
      </c>
      <c r="M62" s="47">
        <v>100000</v>
      </c>
      <c r="N62" s="47">
        <v>0</v>
      </c>
      <c r="O62" s="47">
        <v>0</v>
      </c>
      <c r="P62" s="47">
        <v>0</v>
      </c>
      <c r="Q62" s="47">
        <v>99948.5</v>
      </c>
      <c r="R62" s="47">
        <v>99948.5</v>
      </c>
      <c r="S62" s="47">
        <v>0</v>
      </c>
      <c r="T62" s="47">
        <v>99948.5</v>
      </c>
      <c r="U62" s="47">
        <v>99948.5</v>
      </c>
      <c r="V62" s="47">
        <v>51.5</v>
      </c>
      <c r="W62" s="47">
        <v>51.5</v>
      </c>
      <c r="X62" s="47">
        <v>51.5</v>
      </c>
      <c r="Y62" s="47">
        <v>51.5</v>
      </c>
      <c r="Z62" s="47">
        <v>0</v>
      </c>
      <c r="AA62" s="47">
        <v>0</v>
      </c>
      <c r="AB62" s="47">
        <v>0</v>
      </c>
      <c r="AC62" s="48">
        <v>-995652</v>
      </c>
      <c r="AD62" s="47">
        <v>0</v>
      </c>
      <c r="AE62" s="43" t="s">
        <v>242</v>
      </c>
      <c r="AF62" s="43" t="s">
        <v>471</v>
      </c>
      <c r="AG62" s="43" t="s">
        <v>235</v>
      </c>
      <c r="AH62" s="43" t="s">
        <v>507</v>
      </c>
      <c r="AI62" s="43" t="s">
        <v>380</v>
      </c>
      <c r="AJ62" s="43" t="s">
        <v>380</v>
      </c>
      <c r="AK62" s="43" t="s">
        <v>380</v>
      </c>
      <c r="AL62" s="43" t="s">
        <v>378</v>
      </c>
      <c r="AM62" s="43" t="s">
        <v>380</v>
      </c>
      <c r="AN62" s="43" t="s">
        <v>380</v>
      </c>
      <c r="AO62" s="43" t="s">
        <v>503</v>
      </c>
      <c r="AP62" s="43" t="s">
        <v>506</v>
      </c>
      <c r="AQ62" s="43" t="s">
        <v>383</v>
      </c>
      <c r="AR62" s="43" t="s">
        <v>384</v>
      </c>
      <c r="AS62" s="91">
        <f t="shared" si="1"/>
        <v>0.99948499999999996</v>
      </c>
    </row>
    <row r="63" spans="1:45" hidden="1" x14ac:dyDescent="0.25">
      <c r="A63" s="43" t="s">
        <v>369</v>
      </c>
      <c r="B63" s="43" t="s">
        <v>370</v>
      </c>
      <c r="C63" s="43" t="s">
        <v>371</v>
      </c>
      <c r="D63" s="43" t="s">
        <v>508</v>
      </c>
      <c r="E63" s="43" t="s">
        <v>473</v>
      </c>
      <c r="F63" s="43" t="s">
        <v>373</v>
      </c>
      <c r="G63" s="43" t="s">
        <v>468</v>
      </c>
      <c r="H63" s="43" t="s">
        <v>375</v>
      </c>
      <c r="I63" s="43" t="s">
        <v>509</v>
      </c>
      <c r="J63" s="43" t="s">
        <v>509</v>
      </c>
      <c r="K63" s="47">
        <v>250000</v>
      </c>
      <c r="L63" s="47">
        <v>125000</v>
      </c>
      <c r="M63" s="47">
        <v>125000</v>
      </c>
      <c r="N63" s="47">
        <v>0</v>
      </c>
      <c r="O63" s="47">
        <v>0</v>
      </c>
      <c r="P63" s="47">
        <v>0</v>
      </c>
      <c r="Q63" s="47">
        <v>0</v>
      </c>
      <c r="R63" s="47">
        <v>0</v>
      </c>
      <c r="S63" s="47">
        <v>0</v>
      </c>
      <c r="T63" s="47">
        <v>0</v>
      </c>
      <c r="U63" s="47">
        <v>0</v>
      </c>
      <c r="V63" s="47">
        <v>125000</v>
      </c>
      <c r="W63" s="47">
        <v>125000</v>
      </c>
      <c r="X63" s="47">
        <v>125000</v>
      </c>
      <c r="Y63" s="47">
        <v>125000</v>
      </c>
      <c r="Z63" s="47">
        <v>0</v>
      </c>
      <c r="AA63" s="47">
        <v>0</v>
      </c>
      <c r="AB63" s="47">
        <v>0</v>
      </c>
      <c r="AC63" s="47">
        <v>-125000</v>
      </c>
      <c r="AD63" s="47">
        <v>0</v>
      </c>
      <c r="AE63" s="43" t="s">
        <v>242</v>
      </c>
      <c r="AF63" s="43" t="s">
        <v>471</v>
      </c>
      <c r="AG63" s="43" t="s">
        <v>235</v>
      </c>
      <c r="AH63" s="43" t="s">
        <v>510</v>
      </c>
      <c r="AI63" s="43" t="s">
        <v>380</v>
      </c>
      <c r="AJ63" s="43" t="s">
        <v>380</v>
      </c>
      <c r="AK63" s="43" t="s">
        <v>380</v>
      </c>
      <c r="AL63" s="43" t="s">
        <v>378</v>
      </c>
      <c r="AM63" s="43" t="s">
        <v>380</v>
      </c>
      <c r="AN63" s="43" t="s">
        <v>380</v>
      </c>
      <c r="AO63" s="43" t="s">
        <v>503</v>
      </c>
      <c r="AP63" s="43" t="s">
        <v>509</v>
      </c>
      <c r="AQ63" s="43" t="s">
        <v>383</v>
      </c>
      <c r="AR63" s="43" t="s">
        <v>384</v>
      </c>
      <c r="AS63" s="91">
        <f t="shared" si="1"/>
        <v>0</v>
      </c>
    </row>
    <row r="64" spans="1:45" hidden="1" x14ac:dyDescent="0.25">
      <c r="A64" s="43" t="s">
        <v>369</v>
      </c>
      <c r="B64" s="43" t="s">
        <v>370</v>
      </c>
      <c r="C64" s="43" t="s">
        <v>371</v>
      </c>
      <c r="D64" s="43" t="s">
        <v>511</v>
      </c>
      <c r="E64" s="43" t="s">
        <v>473</v>
      </c>
      <c r="F64" s="43" t="s">
        <v>373</v>
      </c>
      <c r="G64" s="43" t="s">
        <v>468</v>
      </c>
      <c r="H64" s="43" t="s">
        <v>375</v>
      </c>
      <c r="I64" s="43" t="s">
        <v>512</v>
      </c>
      <c r="J64" s="43" t="s">
        <v>513</v>
      </c>
      <c r="K64" s="47">
        <v>1124800</v>
      </c>
      <c r="L64" s="47">
        <v>124800</v>
      </c>
      <c r="M64" s="47">
        <v>124800</v>
      </c>
      <c r="N64" s="47">
        <v>0</v>
      </c>
      <c r="O64" s="47">
        <v>0</v>
      </c>
      <c r="P64" s="47">
        <v>0</v>
      </c>
      <c r="Q64" s="47">
        <v>2295.6999999999998</v>
      </c>
      <c r="R64" s="47">
        <v>2295.6999999999998</v>
      </c>
      <c r="S64" s="47">
        <v>0</v>
      </c>
      <c r="T64" s="47">
        <v>2295.6999999999998</v>
      </c>
      <c r="U64" s="47">
        <v>2295.6999999999998</v>
      </c>
      <c r="V64" s="47">
        <v>122504.3</v>
      </c>
      <c r="W64" s="47">
        <v>122504.3</v>
      </c>
      <c r="X64" s="47">
        <v>7704.3</v>
      </c>
      <c r="Y64" s="47">
        <v>7704.3</v>
      </c>
      <c r="Z64" s="47">
        <v>114800</v>
      </c>
      <c r="AA64" s="47">
        <v>0</v>
      </c>
      <c r="AB64" s="47">
        <v>0</v>
      </c>
      <c r="AC64" s="48">
        <v>-1000000</v>
      </c>
      <c r="AD64" s="47">
        <v>0</v>
      </c>
      <c r="AE64" s="43" t="s">
        <v>242</v>
      </c>
      <c r="AF64" s="43" t="s">
        <v>471</v>
      </c>
      <c r="AG64" s="43" t="s">
        <v>235</v>
      </c>
      <c r="AH64" s="43" t="s">
        <v>514</v>
      </c>
      <c r="AI64" s="43" t="s">
        <v>380</v>
      </c>
      <c r="AJ64" s="43" t="s">
        <v>380</v>
      </c>
      <c r="AK64" s="43" t="s">
        <v>380</v>
      </c>
      <c r="AL64" s="43" t="s">
        <v>378</v>
      </c>
      <c r="AM64" s="43" t="s">
        <v>515</v>
      </c>
      <c r="AN64" s="43" t="s">
        <v>380</v>
      </c>
      <c r="AO64" s="43" t="s">
        <v>503</v>
      </c>
      <c r="AP64" s="43" t="s">
        <v>513</v>
      </c>
      <c r="AQ64" s="43" t="s">
        <v>383</v>
      </c>
      <c r="AR64" s="43" t="s">
        <v>384</v>
      </c>
      <c r="AS64" s="91">
        <f t="shared" si="1"/>
        <v>1.839503205128205E-2</v>
      </c>
    </row>
    <row r="65" spans="1:45" hidden="1" x14ac:dyDescent="0.25">
      <c r="A65" s="43" t="s">
        <v>369</v>
      </c>
      <c r="B65" s="43" t="s">
        <v>370</v>
      </c>
      <c r="C65" s="43" t="s">
        <v>866</v>
      </c>
      <c r="D65" s="43" t="s">
        <v>511</v>
      </c>
      <c r="E65" s="43" t="s">
        <v>473</v>
      </c>
      <c r="F65" s="43" t="s">
        <v>373</v>
      </c>
      <c r="G65" s="43" t="s">
        <v>468</v>
      </c>
      <c r="H65" s="43" t="s">
        <v>375</v>
      </c>
      <c r="I65" s="43" t="s">
        <v>512</v>
      </c>
      <c r="J65" s="43" t="s">
        <v>513</v>
      </c>
      <c r="K65" s="47">
        <v>145000</v>
      </c>
      <c r="L65" s="47">
        <v>0</v>
      </c>
      <c r="M65" s="47">
        <v>0</v>
      </c>
      <c r="N65" s="47">
        <v>0</v>
      </c>
      <c r="O65" s="47">
        <v>0</v>
      </c>
      <c r="P65" s="47">
        <v>0</v>
      </c>
      <c r="Q65" s="47">
        <v>0</v>
      </c>
      <c r="R65" s="47">
        <v>0</v>
      </c>
      <c r="S65" s="47">
        <v>0</v>
      </c>
      <c r="T65" s="47">
        <v>0</v>
      </c>
      <c r="U65" s="47">
        <v>0</v>
      </c>
      <c r="V65" s="47">
        <v>0</v>
      </c>
      <c r="W65" s="47">
        <v>0</v>
      </c>
      <c r="X65" s="47">
        <v>0</v>
      </c>
      <c r="Y65" s="47">
        <v>0</v>
      </c>
      <c r="Z65" s="47">
        <v>0</v>
      </c>
      <c r="AA65" s="47">
        <v>0</v>
      </c>
      <c r="AB65" s="47">
        <v>0</v>
      </c>
      <c r="AC65" s="47">
        <v>-145000</v>
      </c>
      <c r="AD65" s="47">
        <v>0</v>
      </c>
      <c r="AE65" s="43" t="s">
        <v>242</v>
      </c>
      <c r="AF65" s="43" t="s">
        <v>471</v>
      </c>
      <c r="AG65" s="43" t="s">
        <v>235</v>
      </c>
      <c r="AH65" s="43" t="s">
        <v>514</v>
      </c>
      <c r="AI65" s="43" t="s">
        <v>380</v>
      </c>
      <c r="AJ65" s="43" t="s">
        <v>380</v>
      </c>
      <c r="AK65" s="43" t="s">
        <v>380</v>
      </c>
      <c r="AL65" s="43" t="s">
        <v>378</v>
      </c>
      <c r="AM65" s="43" t="s">
        <v>515</v>
      </c>
      <c r="AN65" s="43" t="s">
        <v>380</v>
      </c>
      <c r="AO65" s="43" t="s">
        <v>503</v>
      </c>
      <c r="AP65" s="43" t="s">
        <v>513</v>
      </c>
      <c r="AQ65" s="43" t="s">
        <v>383</v>
      </c>
      <c r="AR65" s="43" t="s">
        <v>384</v>
      </c>
      <c r="AS65" s="91" t="e">
        <f t="shared" si="1"/>
        <v>#DIV/0!</v>
      </c>
    </row>
    <row r="66" spans="1:45" hidden="1" x14ac:dyDescent="0.25">
      <c r="A66" s="43" t="s">
        <v>369</v>
      </c>
      <c r="B66" s="43" t="s">
        <v>370</v>
      </c>
      <c r="C66" s="43" t="s">
        <v>371</v>
      </c>
      <c r="D66" s="43" t="s">
        <v>516</v>
      </c>
      <c r="E66" s="43" t="s">
        <v>473</v>
      </c>
      <c r="F66" s="43" t="s">
        <v>373</v>
      </c>
      <c r="G66" s="43" t="s">
        <v>468</v>
      </c>
      <c r="H66" s="43" t="s">
        <v>375</v>
      </c>
      <c r="I66" s="43" t="s">
        <v>517</v>
      </c>
      <c r="J66" s="43" t="s">
        <v>518</v>
      </c>
      <c r="K66" s="47">
        <v>0</v>
      </c>
      <c r="L66" s="47">
        <v>64150000</v>
      </c>
      <c r="M66" s="47">
        <v>64150000</v>
      </c>
      <c r="N66" s="47">
        <v>0</v>
      </c>
      <c r="O66" s="47">
        <v>1416590.48</v>
      </c>
      <c r="P66" s="47">
        <v>0</v>
      </c>
      <c r="Q66" s="47">
        <v>60018254.289999999</v>
      </c>
      <c r="R66" s="47">
        <v>55793628.689999998</v>
      </c>
      <c r="S66" s="47">
        <v>0</v>
      </c>
      <c r="T66" s="47">
        <v>61434844.770000003</v>
      </c>
      <c r="U66" s="47">
        <v>61434844.770000003</v>
      </c>
      <c r="V66" s="47">
        <v>2715155.23</v>
      </c>
      <c r="W66" s="47">
        <v>2715155.23</v>
      </c>
      <c r="X66" s="47">
        <v>2715155.23</v>
      </c>
      <c r="Y66" s="47">
        <v>2715155.23</v>
      </c>
      <c r="Z66" s="47">
        <v>0</v>
      </c>
      <c r="AA66" s="47">
        <v>0</v>
      </c>
      <c r="AB66" s="47">
        <v>0</v>
      </c>
      <c r="AC66" s="48">
        <v>0</v>
      </c>
      <c r="AD66" s="47">
        <v>64150000</v>
      </c>
      <c r="AE66" s="43" t="s">
        <v>242</v>
      </c>
      <c r="AF66" s="43" t="s">
        <v>471</v>
      </c>
      <c r="AG66" s="43" t="s">
        <v>235</v>
      </c>
      <c r="AH66" s="43" t="s">
        <v>519</v>
      </c>
      <c r="AI66" s="43" t="s">
        <v>380</v>
      </c>
      <c r="AJ66" s="43" t="s">
        <v>380</v>
      </c>
      <c r="AK66" s="43" t="s">
        <v>380</v>
      </c>
      <c r="AL66" s="43" t="s">
        <v>378</v>
      </c>
      <c r="AM66" s="43" t="s">
        <v>520</v>
      </c>
      <c r="AN66" s="43" t="s">
        <v>380</v>
      </c>
      <c r="AO66" s="43" t="s">
        <v>503</v>
      </c>
      <c r="AP66" s="43" t="s">
        <v>518</v>
      </c>
      <c r="AQ66" s="43" t="s">
        <v>383</v>
      </c>
      <c r="AR66" s="43" t="s">
        <v>384</v>
      </c>
      <c r="AS66" s="91">
        <f t="shared" si="1"/>
        <v>0.93559242852689006</v>
      </c>
    </row>
    <row r="67" spans="1:45" hidden="1" x14ac:dyDescent="0.25">
      <c r="A67" s="43" t="s">
        <v>369</v>
      </c>
      <c r="B67" s="43" t="s">
        <v>370</v>
      </c>
      <c r="C67" s="43" t="s">
        <v>866</v>
      </c>
      <c r="D67" s="43" t="s">
        <v>516</v>
      </c>
      <c r="E67" s="43" t="s">
        <v>473</v>
      </c>
      <c r="F67" s="43" t="s">
        <v>373</v>
      </c>
      <c r="G67" s="43" t="s">
        <v>468</v>
      </c>
      <c r="H67" s="43" t="s">
        <v>375</v>
      </c>
      <c r="I67" s="43" t="s">
        <v>517</v>
      </c>
      <c r="J67" s="43" t="s">
        <v>518</v>
      </c>
      <c r="K67" s="47">
        <v>0</v>
      </c>
      <c r="L67" s="47">
        <v>145000</v>
      </c>
      <c r="M67" s="47">
        <v>130500</v>
      </c>
      <c r="N67" s="47">
        <v>0</v>
      </c>
      <c r="O67" s="47">
        <v>0</v>
      </c>
      <c r="P67" s="47">
        <v>0</v>
      </c>
      <c r="Q67" s="47">
        <v>0</v>
      </c>
      <c r="R67" s="47">
        <v>0</v>
      </c>
      <c r="S67" s="47">
        <v>0</v>
      </c>
      <c r="T67" s="47">
        <v>0</v>
      </c>
      <c r="U67" s="47">
        <v>0</v>
      </c>
      <c r="V67" s="47">
        <v>130500</v>
      </c>
      <c r="W67" s="47">
        <v>145000</v>
      </c>
      <c r="X67" s="47">
        <v>130500</v>
      </c>
      <c r="Y67" s="47">
        <v>130500</v>
      </c>
      <c r="Z67" s="47">
        <v>14500</v>
      </c>
      <c r="AA67" s="47">
        <v>0</v>
      </c>
      <c r="AB67" s="47">
        <v>0</v>
      </c>
      <c r="AC67" s="47">
        <v>0</v>
      </c>
      <c r="AD67" s="47">
        <v>145000</v>
      </c>
      <c r="AE67" s="43" t="s">
        <v>242</v>
      </c>
      <c r="AF67" s="43" t="s">
        <v>471</v>
      </c>
      <c r="AG67" s="43" t="s">
        <v>235</v>
      </c>
      <c r="AH67" s="43" t="s">
        <v>519</v>
      </c>
      <c r="AI67" s="43" t="s">
        <v>380</v>
      </c>
      <c r="AJ67" s="43" t="s">
        <v>380</v>
      </c>
      <c r="AK67" s="43" t="s">
        <v>380</v>
      </c>
      <c r="AL67" s="43" t="s">
        <v>378</v>
      </c>
      <c r="AM67" s="43" t="s">
        <v>520</v>
      </c>
      <c r="AN67" s="43" t="s">
        <v>380</v>
      </c>
      <c r="AO67" s="43" t="s">
        <v>503</v>
      </c>
      <c r="AP67" s="43" t="s">
        <v>518</v>
      </c>
      <c r="AQ67" s="43" t="s">
        <v>383</v>
      </c>
      <c r="AR67" s="43" t="s">
        <v>384</v>
      </c>
      <c r="AS67" s="91">
        <f t="shared" si="1"/>
        <v>0</v>
      </c>
    </row>
    <row r="68" spans="1:45" hidden="1" x14ac:dyDescent="0.25">
      <c r="A68" s="43" t="s">
        <v>369</v>
      </c>
      <c r="B68" s="43" t="s">
        <v>370</v>
      </c>
      <c r="C68" s="43" t="s">
        <v>371</v>
      </c>
      <c r="D68" s="43" t="s">
        <v>521</v>
      </c>
      <c r="E68" s="43" t="s">
        <v>473</v>
      </c>
      <c r="F68" s="43" t="s">
        <v>373</v>
      </c>
      <c r="G68" s="43" t="s">
        <v>468</v>
      </c>
      <c r="H68" s="43" t="s">
        <v>375</v>
      </c>
      <c r="I68" s="43" t="s">
        <v>522</v>
      </c>
      <c r="J68" s="43" t="s">
        <v>522</v>
      </c>
      <c r="K68" s="47">
        <v>89321126</v>
      </c>
      <c r="L68" s="47">
        <v>89321126</v>
      </c>
      <c r="M68" s="47">
        <v>89321126</v>
      </c>
      <c r="N68" s="47">
        <v>0</v>
      </c>
      <c r="O68" s="47">
        <v>0</v>
      </c>
      <c r="P68" s="47">
        <v>0</v>
      </c>
      <c r="Q68" s="47">
        <v>86519730.140000001</v>
      </c>
      <c r="R68" s="47">
        <v>72252381.680000007</v>
      </c>
      <c r="S68" s="47">
        <v>0</v>
      </c>
      <c r="T68" s="47">
        <v>86519730.140000001</v>
      </c>
      <c r="U68" s="47">
        <v>86519730.140000001</v>
      </c>
      <c r="V68" s="47">
        <v>2801395.86</v>
      </c>
      <c r="W68" s="47">
        <v>2801395.86</v>
      </c>
      <c r="X68" s="47">
        <v>2801395.86</v>
      </c>
      <c r="Y68" s="47">
        <v>2801395.86</v>
      </c>
      <c r="Z68" s="47">
        <v>0</v>
      </c>
      <c r="AA68" s="47">
        <v>0</v>
      </c>
      <c r="AB68" s="47">
        <v>0</v>
      </c>
      <c r="AC68" s="47">
        <v>0</v>
      </c>
      <c r="AD68" s="47">
        <v>0</v>
      </c>
      <c r="AE68" s="43" t="s">
        <v>242</v>
      </c>
      <c r="AF68" s="43" t="s">
        <v>471</v>
      </c>
      <c r="AG68" s="43" t="s">
        <v>523</v>
      </c>
      <c r="AH68" s="43" t="s">
        <v>524</v>
      </c>
      <c r="AI68" s="43" t="s">
        <v>380</v>
      </c>
      <c r="AJ68" s="43" t="s">
        <v>380</v>
      </c>
      <c r="AK68" s="43" t="s">
        <v>380</v>
      </c>
      <c r="AL68" s="43" t="s">
        <v>378</v>
      </c>
      <c r="AM68" s="43" t="s">
        <v>380</v>
      </c>
      <c r="AN68" s="43" t="s">
        <v>380</v>
      </c>
      <c r="AO68" s="43" t="s">
        <v>525</v>
      </c>
      <c r="AP68" s="43" t="s">
        <v>522</v>
      </c>
      <c r="AQ68" s="43" t="s">
        <v>383</v>
      </c>
      <c r="AR68" s="43" t="s">
        <v>384</v>
      </c>
      <c r="AS68" s="91">
        <f t="shared" ref="AS68:AS131" si="4">+Q68/L68</f>
        <v>0.96863680536226116</v>
      </c>
    </row>
    <row r="69" spans="1:45" hidden="1" x14ac:dyDescent="0.25">
      <c r="A69" s="43" t="s">
        <v>369</v>
      </c>
      <c r="B69" s="43" t="s">
        <v>370</v>
      </c>
      <c r="C69" s="43" t="s">
        <v>876</v>
      </c>
      <c r="D69" s="43" t="s">
        <v>521</v>
      </c>
      <c r="E69" s="43" t="s">
        <v>473</v>
      </c>
      <c r="F69" s="43" t="s">
        <v>373</v>
      </c>
      <c r="G69" s="43" t="s">
        <v>468</v>
      </c>
      <c r="H69" s="43" t="s">
        <v>375</v>
      </c>
      <c r="I69" s="43" t="s">
        <v>522</v>
      </c>
      <c r="J69" s="43" t="s">
        <v>522</v>
      </c>
      <c r="K69" s="47">
        <v>398569833</v>
      </c>
      <c r="L69" s="47">
        <v>369877835</v>
      </c>
      <c r="M69" s="47">
        <v>369877835</v>
      </c>
      <c r="N69" s="47">
        <v>0</v>
      </c>
      <c r="O69" s="47">
        <v>11536766.699999999</v>
      </c>
      <c r="P69" s="47">
        <v>0</v>
      </c>
      <c r="Q69" s="47">
        <v>333600659.01999998</v>
      </c>
      <c r="R69" s="47">
        <v>270890531.86000001</v>
      </c>
      <c r="S69" s="47">
        <v>0</v>
      </c>
      <c r="T69" s="47">
        <v>345137425.72000003</v>
      </c>
      <c r="U69" s="47">
        <v>345137425.72000003</v>
      </c>
      <c r="V69" s="47">
        <v>24740409.280000001</v>
      </c>
      <c r="W69" s="47">
        <v>24740409.280000001</v>
      </c>
      <c r="X69" s="47">
        <v>24740409.280000001</v>
      </c>
      <c r="Y69" s="47">
        <v>24740409.280000001</v>
      </c>
      <c r="Z69" s="47">
        <v>0</v>
      </c>
      <c r="AA69" s="47">
        <v>0</v>
      </c>
      <c r="AB69" s="47">
        <v>0</v>
      </c>
      <c r="AC69" s="47">
        <v>-28691998</v>
      </c>
      <c r="AD69" s="47">
        <v>0</v>
      </c>
      <c r="AE69" s="43" t="s">
        <v>242</v>
      </c>
      <c r="AF69" s="43" t="s">
        <v>471</v>
      </c>
      <c r="AG69" s="43" t="s">
        <v>523</v>
      </c>
      <c r="AH69" s="43" t="s">
        <v>524</v>
      </c>
      <c r="AI69" s="43" t="s">
        <v>380</v>
      </c>
      <c r="AJ69" s="43" t="s">
        <v>380</v>
      </c>
      <c r="AK69" s="43" t="s">
        <v>380</v>
      </c>
      <c r="AL69" s="43" t="s">
        <v>378</v>
      </c>
      <c r="AM69" s="43" t="s">
        <v>380</v>
      </c>
      <c r="AN69" s="43" t="s">
        <v>380</v>
      </c>
      <c r="AO69" s="43" t="s">
        <v>525</v>
      </c>
      <c r="AP69" s="43" t="s">
        <v>522</v>
      </c>
      <c r="AQ69" s="43" t="s">
        <v>383</v>
      </c>
      <c r="AR69" s="43" t="s">
        <v>384</v>
      </c>
      <c r="AS69" s="91">
        <f t="shared" si="4"/>
        <v>0.90192119519678704</v>
      </c>
    </row>
    <row r="70" spans="1:45" hidden="1" x14ac:dyDescent="0.25">
      <c r="A70" s="43" t="s">
        <v>369</v>
      </c>
      <c r="B70" s="43" t="s">
        <v>370</v>
      </c>
      <c r="C70" s="43" t="s">
        <v>371</v>
      </c>
      <c r="D70" s="43" t="s">
        <v>526</v>
      </c>
      <c r="E70" s="43" t="s">
        <v>473</v>
      </c>
      <c r="F70" s="43" t="s">
        <v>373</v>
      </c>
      <c r="G70" s="43" t="s">
        <v>468</v>
      </c>
      <c r="H70" s="43" t="s">
        <v>375</v>
      </c>
      <c r="I70" s="43" t="s">
        <v>527</v>
      </c>
      <c r="J70" s="43" t="s">
        <v>528</v>
      </c>
      <c r="K70" s="47">
        <v>4000000</v>
      </c>
      <c r="L70" s="47">
        <v>4000000</v>
      </c>
      <c r="M70" s="47">
        <v>4000000</v>
      </c>
      <c r="N70" s="47">
        <v>0</v>
      </c>
      <c r="O70" s="47">
        <v>0</v>
      </c>
      <c r="P70" s="47">
        <v>0</v>
      </c>
      <c r="Q70" s="47">
        <v>2815615.52</v>
      </c>
      <c r="R70" s="47">
        <v>2134936.63</v>
      </c>
      <c r="S70" s="47">
        <v>0</v>
      </c>
      <c r="T70" s="47">
        <v>2815615.52</v>
      </c>
      <c r="U70" s="47">
        <v>2815615.52</v>
      </c>
      <c r="V70" s="47">
        <v>1184384.48</v>
      </c>
      <c r="W70" s="47">
        <v>1184384.48</v>
      </c>
      <c r="X70" s="47">
        <v>1184384.48</v>
      </c>
      <c r="Y70" s="47">
        <v>1184384.48</v>
      </c>
      <c r="Z70" s="47">
        <v>0</v>
      </c>
      <c r="AA70" s="47">
        <v>0</v>
      </c>
      <c r="AB70" s="47">
        <v>0</v>
      </c>
      <c r="AC70" s="48">
        <v>0</v>
      </c>
      <c r="AD70" s="47">
        <v>0</v>
      </c>
      <c r="AE70" s="43" t="s">
        <v>242</v>
      </c>
      <c r="AF70" s="43" t="s">
        <v>471</v>
      </c>
      <c r="AG70" s="43" t="s">
        <v>523</v>
      </c>
      <c r="AH70" s="43" t="s">
        <v>529</v>
      </c>
      <c r="AI70" s="43" t="s">
        <v>380</v>
      </c>
      <c r="AJ70" s="43" t="s">
        <v>380</v>
      </c>
      <c r="AK70" s="43" t="s">
        <v>380</v>
      </c>
      <c r="AL70" s="43" t="s">
        <v>378</v>
      </c>
      <c r="AM70" s="43" t="s">
        <v>380</v>
      </c>
      <c r="AN70" s="43" t="s">
        <v>380</v>
      </c>
      <c r="AO70" s="43" t="s">
        <v>525</v>
      </c>
      <c r="AP70" s="43" t="s">
        <v>528</v>
      </c>
      <c r="AQ70" s="43" t="s">
        <v>383</v>
      </c>
      <c r="AR70" s="43" t="s">
        <v>384</v>
      </c>
      <c r="AS70" s="91">
        <f t="shared" si="4"/>
        <v>0.70390388000000004</v>
      </c>
    </row>
    <row r="71" spans="1:45" hidden="1" x14ac:dyDescent="0.25">
      <c r="A71" s="43" t="s">
        <v>369</v>
      </c>
      <c r="B71" s="43" t="s">
        <v>370</v>
      </c>
      <c r="C71" s="43" t="s">
        <v>866</v>
      </c>
      <c r="D71" s="43" t="s">
        <v>526</v>
      </c>
      <c r="E71" s="43" t="s">
        <v>473</v>
      </c>
      <c r="F71" s="43" t="s">
        <v>373</v>
      </c>
      <c r="G71" s="43" t="s">
        <v>468</v>
      </c>
      <c r="H71" s="43" t="s">
        <v>375</v>
      </c>
      <c r="I71" s="43" t="s">
        <v>527</v>
      </c>
      <c r="J71" s="43" t="s">
        <v>528</v>
      </c>
      <c r="K71" s="47">
        <v>150000</v>
      </c>
      <c r="L71" s="47">
        <v>75000</v>
      </c>
      <c r="M71" s="47">
        <v>75000</v>
      </c>
      <c r="N71" s="47">
        <v>0</v>
      </c>
      <c r="O71" s="47">
        <v>0</v>
      </c>
      <c r="P71" s="47">
        <v>0</v>
      </c>
      <c r="Q71" s="47">
        <v>63709.4</v>
      </c>
      <c r="R71" s="47">
        <v>63709.4</v>
      </c>
      <c r="S71" s="47">
        <v>0</v>
      </c>
      <c r="T71" s="47">
        <v>63709.4</v>
      </c>
      <c r="U71" s="47">
        <v>63709.4</v>
      </c>
      <c r="V71" s="47">
        <v>11290.6</v>
      </c>
      <c r="W71" s="47">
        <v>11290.6</v>
      </c>
      <c r="X71" s="47">
        <v>11290.6</v>
      </c>
      <c r="Y71" s="47">
        <v>11290.6</v>
      </c>
      <c r="Z71" s="47">
        <v>0</v>
      </c>
      <c r="AA71" s="47">
        <v>0</v>
      </c>
      <c r="AB71" s="47">
        <v>0</v>
      </c>
      <c r="AC71" s="48">
        <v>-75000</v>
      </c>
      <c r="AD71" s="47">
        <v>0</v>
      </c>
      <c r="AE71" s="43" t="s">
        <v>242</v>
      </c>
      <c r="AF71" s="43" t="s">
        <v>471</v>
      </c>
      <c r="AG71" s="43" t="s">
        <v>523</v>
      </c>
      <c r="AH71" s="43" t="s">
        <v>529</v>
      </c>
      <c r="AI71" s="43" t="s">
        <v>380</v>
      </c>
      <c r="AJ71" s="43" t="s">
        <v>380</v>
      </c>
      <c r="AK71" s="43" t="s">
        <v>380</v>
      </c>
      <c r="AL71" s="43" t="s">
        <v>378</v>
      </c>
      <c r="AM71" s="43" t="s">
        <v>380</v>
      </c>
      <c r="AN71" s="43" t="s">
        <v>380</v>
      </c>
      <c r="AO71" s="43" t="s">
        <v>525</v>
      </c>
      <c r="AP71" s="43" t="s">
        <v>528</v>
      </c>
      <c r="AQ71" s="43" t="s">
        <v>383</v>
      </c>
      <c r="AR71" s="43" t="s">
        <v>384</v>
      </c>
      <c r="AS71" s="91">
        <f t="shared" si="4"/>
        <v>0.8494586666666667</v>
      </c>
    </row>
    <row r="72" spans="1:45" hidden="1" x14ac:dyDescent="0.25">
      <c r="A72" s="43" t="s">
        <v>369</v>
      </c>
      <c r="B72" s="43" t="s">
        <v>370</v>
      </c>
      <c r="C72" s="43" t="s">
        <v>876</v>
      </c>
      <c r="D72" s="43" t="s">
        <v>526</v>
      </c>
      <c r="E72" s="43" t="s">
        <v>473</v>
      </c>
      <c r="F72" s="43" t="s">
        <v>373</v>
      </c>
      <c r="G72" s="43" t="s">
        <v>468</v>
      </c>
      <c r="H72" s="43" t="s">
        <v>375</v>
      </c>
      <c r="I72" s="43" t="s">
        <v>527</v>
      </c>
      <c r="J72" s="43" t="s">
        <v>528</v>
      </c>
      <c r="K72" s="47">
        <v>38179223</v>
      </c>
      <c r="L72" s="47">
        <v>35239223</v>
      </c>
      <c r="M72" s="47">
        <v>35239223</v>
      </c>
      <c r="N72" s="47">
        <v>0</v>
      </c>
      <c r="O72" s="47">
        <v>1596919.93</v>
      </c>
      <c r="P72" s="47">
        <v>0</v>
      </c>
      <c r="Q72" s="47">
        <v>29040514.27</v>
      </c>
      <c r="R72" s="47">
        <v>26249799.27</v>
      </c>
      <c r="S72" s="47">
        <v>0</v>
      </c>
      <c r="T72" s="47">
        <v>30637434.199999999</v>
      </c>
      <c r="U72" s="47">
        <v>30637434.199999999</v>
      </c>
      <c r="V72" s="47">
        <v>4601788.8</v>
      </c>
      <c r="W72" s="47">
        <v>4601788.8</v>
      </c>
      <c r="X72" s="47">
        <v>4601788.8</v>
      </c>
      <c r="Y72" s="47">
        <v>4601788.8</v>
      </c>
      <c r="Z72" s="47">
        <v>0</v>
      </c>
      <c r="AA72" s="47">
        <v>0</v>
      </c>
      <c r="AB72" s="47">
        <v>0</v>
      </c>
      <c r="AC72" s="47">
        <v>-2940000</v>
      </c>
      <c r="AD72" s="47">
        <v>0</v>
      </c>
      <c r="AE72" s="43" t="s">
        <v>242</v>
      </c>
      <c r="AF72" s="43" t="s">
        <v>471</v>
      </c>
      <c r="AG72" s="43" t="s">
        <v>523</v>
      </c>
      <c r="AH72" s="43" t="s">
        <v>529</v>
      </c>
      <c r="AI72" s="43" t="s">
        <v>380</v>
      </c>
      <c r="AJ72" s="43" t="s">
        <v>380</v>
      </c>
      <c r="AK72" s="43" t="s">
        <v>380</v>
      </c>
      <c r="AL72" s="43" t="s">
        <v>378</v>
      </c>
      <c r="AM72" s="43" t="s">
        <v>380</v>
      </c>
      <c r="AN72" s="43" t="s">
        <v>380</v>
      </c>
      <c r="AO72" s="43" t="s">
        <v>525</v>
      </c>
      <c r="AP72" s="43" t="s">
        <v>528</v>
      </c>
      <c r="AQ72" s="43" t="s">
        <v>383</v>
      </c>
      <c r="AR72" s="43" t="s">
        <v>384</v>
      </c>
      <c r="AS72" s="91">
        <f t="shared" si="4"/>
        <v>0.82409632783333497</v>
      </c>
    </row>
    <row r="73" spans="1:45" hidden="1" x14ac:dyDescent="0.25">
      <c r="A73" s="43" t="s">
        <v>369</v>
      </c>
      <c r="B73" s="43" t="s">
        <v>370</v>
      </c>
      <c r="C73" s="43" t="s">
        <v>371</v>
      </c>
      <c r="D73" s="43" t="s">
        <v>530</v>
      </c>
      <c r="E73" s="43" t="s">
        <v>473</v>
      </c>
      <c r="F73" s="43" t="s">
        <v>373</v>
      </c>
      <c r="G73" s="43" t="s">
        <v>468</v>
      </c>
      <c r="H73" s="43" t="s">
        <v>375</v>
      </c>
      <c r="I73" s="43" t="s">
        <v>531</v>
      </c>
      <c r="J73" s="43" t="s">
        <v>532</v>
      </c>
      <c r="K73" s="47">
        <v>1158750</v>
      </c>
      <c r="L73" s="47">
        <v>974218</v>
      </c>
      <c r="M73" s="47">
        <v>974218</v>
      </c>
      <c r="N73" s="47">
        <v>0</v>
      </c>
      <c r="O73" s="47">
        <v>25000</v>
      </c>
      <c r="P73" s="47">
        <v>0</v>
      </c>
      <c r="Q73" s="47">
        <v>630934.57999999996</v>
      </c>
      <c r="R73" s="47">
        <v>590904.57999999996</v>
      </c>
      <c r="S73" s="47">
        <v>0</v>
      </c>
      <c r="T73" s="47">
        <v>655934.57999999996</v>
      </c>
      <c r="U73" s="47">
        <v>655934.57999999996</v>
      </c>
      <c r="V73" s="47">
        <v>318283.42</v>
      </c>
      <c r="W73" s="47">
        <v>318283.42</v>
      </c>
      <c r="X73" s="47">
        <v>318283.42</v>
      </c>
      <c r="Y73" s="47">
        <v>318283.42</v>
      </c>
      <c r="Z73" s="47">
        <v>0</v>
      </c>
      <c r="AA73" s="47">
        <v>0</v>
      </c>
      <c r="AB73" s="47">
        <v>0</v>
      </c>
      <c r="AC73" s="47">
        <v>-184532</v>
      </c>
      <c r="AD73" s="47">
        <v>0</v>
      </c>
      <c r="AE73" s="43" t="s">
        <v>242</v>
      </c>
      <c r="AF73" s="43" t="s">
        <v>471</v>
      </c>
      <c r="AG73" s="43" t="s">
        <v>533</v>
      </c>
      <c r="AH73" s="43" t="s">
        <v>534</v>
      </c>
      <c r="AI73" s="43" t="s">
        <v>380</v>
      </c>
      <c r="AJ73" s="43" t="s">
        <v>380</v>
      </c>
      <c r="AK73" s="43" t="s">
        <v>380</v>
      </c>
      <c r="AL73" s="43" t="s">
        <v>378</v>
      </c>
      <c r="AM73" s="43" t="s">
        <v>380</v>
      </c>
      <c r="AN73" s="43" t="s">
        <v>380</v>
      </c>
      <c r="AO73" s="43" t="s">
        <v>535</v>
      </c>
      <c r="AP73" s="43" t="s">
        <v>532</v>
      </c>
      <c r="AQ73" s="43" t="s">
        <v>383</v>
      </c>
      <c r="AR73" s="43" t="s">
        <v>384</v>
      </c>
      <c r="AS73" s="91">
        <f t="shared" si="4"/>
        <v>0.64763182367806793</v>
      </c>
    </row>
    <row r="74" spans="1:45" hidden="1" x14ac:dyDescent="0.25">
      <c r="A74" s="43" t="s">
        <v>369</v>
      </c>
      <c r="B74" s="43" t="s">
        <v>370</v>
      </c>
      <c r="C74" s="43" t="s">
        <v>866</v>
      </c>
      <c r="D74" s="43" t="s">
        <v>530</v>
      </c>
      <c r="E74" s="43" t="s">
        <v>473</v>
      </c>
      <c r="F74" s="43" t="s">
        <v>373</v>
      </c>
      <c r="G74" s="43" t="s">
        <v>468</v>
      </c>
      <c r="H74" s="43" t="s">
        <v>375</v>
      </c>
      <c r="I74" s="43" t="s">
        <v>531</v>
      </c>
      <c r="J74" s="43" t="s">
        <v>532</v>
      </c>
      <c r="K74" s="47">
        <v>219650</v>
      </c>
      <c r="L74" s="47">
        <v>133795</v>
      </c>
      <c r="M74" s="47">
        <v>133795</v>
      </c>
      <c r="N74" s="47">
        <v>0</v>
      </c>
      <c r="O74" s="47">
        <v>0</v>
      </c>
      <c r="P74" s="47">
        <v>0</v>
      </c>
      <c r="Q74" s="47">
        <v>2470</v>
      </c>
      <c r="R74" s="47">
        <v>2470</v>
      </c>
      <c r="S74" s="47">
        <v>0</v>
      </c>
      <c r="T74" s="47">
        <v>2470</v>
      </c>
      <c r="U74" s="47">
        <v>2470</v>
      </c>
      <c r="V74" s="47">
        <v>131325</v>
      </c>
      <c r="W74" s="47">
        <v>131325</v>
      </c>
      <c r="X74" s="47">
        <v>131325</v>
      </c>
      <c r="Y74" s="47">
        <v>131325</v>
      </c>
      <c r="Z74" s="47">
        <v>0</v>
      </c>
      <c r="AA74" s="47">
        <v>0</v>
      </c>
      <c r="AB74" s="47">
        <v>0</v>
      </c>
      <c r="AC74" s="48">
        <v>-85855</v>
      </c>
      <c r="AD74" s="47">
        <v>0</v>
      </c>
      <c r="AE74" s="43" t="s">
        <v>242</v>
      </c>
      <c r="AF74" s="43" t="s">
        <v>471</v>
      </c>
      <c r="AG74" s="43" t="s">
        <v>533</v>
      </c>
      <c r="AH74" s="43" t="s">
        <v>534</v>
      </c>
      <c r="AI74" s="43" t="s">
        <v>380</v>
      </c>
      <c r="AJ74" s="43" t="s">
        <v>380</v>
      </c>
      <c r="AK74" s="43" t="s">
        <v>380</v>
      </c>
      <c r="AL74" s="43" t="s">
        <v>378</v>
      </c>
      <c r="AM74" s="43" t="s">
        <v>380</v>
      </c>
      <c r="AN74" s="43" t="s">
        <v>380</v>
      </c>
      <c r="AO74" s="43" t="s">
        <v>535</v>
      </c>
      <c r="AP74" s="43" t="s">
        <v>532</v>
      </c>
      <c r="AQ74" s="43" t="s">
        <v>383</v>
      </c>
      <c r="AR74" s="43" t="s">
        <v>384</v>
      </c>
      <c r="AS74" s="91">
        <f t="shared" si="4"/>
        <v>1.8461078515639599E-2</v>
      </c>
    </row>
    <row r="75" spans="1:45" hidden="1" x14ac:dyDescent="0.25">
      <c r="A75" s="43" t="s">
        <v>369</v>
      </c>
      <c r="B75" s="43" t="s">
        <v>370</v>
      </c>
      <c r="C75" s="43" t="s">
        <v>876</v>
      </c>
      <c r="D75" s="43" t="s">
        <v>530</v>
      </c>
      <c r="E75" s="43" t="s">
        <v>473</v>
      </c>
      <c r="F75" s="43" t="s">
        <v>373</v>
      </c>
      <c r="G75" s="43" t="s">
        <v>468</v>
      </c>
      <c r="H75" s="43" t="s">
        <v>375</v>
      </c>
      <c r="I75" s="43" t="s">
        <v>531</v>
      </c>
      <c r="J75" s="43" t="s">
        <v>532</v>
      </c>
      <c r="K75" s="47">
        <v>3280540</v>
      </c>
      <c r="L75" s="47">
        <v>2767313</v>
      </c>
      <c r="M75" s="47">
        <v>2767313</v>
      </c>
      <c r="N75" s="47">
        <v>0</v>
      </c>
      <c r="O75" s="47">
        <v>167000</v>
      </c>
      <c r="P75" s="47">
        <v>0</v>
      </c>
      <c r="Q75" s="47">
        <v>1033449.22</v>
      </c>
      <c r="R75" s="47">
        <v>1008939.22</v>
      </c>
      <c r="S75" s="47">
        <v>0</v>
      </c>
      <c r="T75" s="47">
        <v>1200449.22</v>
      </c>
      <c r="U75" s="47">
        <v>1200449.22</v>
      </c>
      <c r="V75" s="47">
        <v>1566863.78</v>
      </c>
      <c r="W75" s="47">
        <v>1566863.78</v>
      </c>
      <c r="X75" s="47">
        <v>1566863.78</v>
      </c>
      <c r="Y75" s="47">
        <v>1566863.78</v>
      </c>
      <c r="Z75" s="47">
        <v>0</v>
      </c>
      <c r="AA75" s="47">
        <v>0</v>
      </c>
      <c r="AB75" s="47">
        <v>0</v>
      </c>
      <c r="AC75" s="47">
        <v>-513227</v>
      </c>
      <c r="AD75" s="47">
        <v>0</v>
      </c>
      <c r="AE75" s="43" t="s">
        <v>242</v>
      </c>
      <c r="AF75" s="43" t="s">
        <v>471</v>
      </c>
      <c r="AG75" s="43" t="s">
        <v>533</v>
      </c>
      <c r="AH75" s="43" t="s">
        <v>534</v>
      </c>
      <c r="AI75" s="43" t="s">
        <v>380</v>
      </c>
      <c r="AJ75" s="43" t="s">
        <v>380</v>
      </c>
      <c r="AK75" s="43" t="s">
        <v>380</v>
      </c>
      <c r="AL75" s="43" t="s">
        <v>378</v>
      </c>
      <c r="AM75" s="43" t="s">
        <v>380</v>
      </c>
      <c r="AN75" s="43" t="s">
        <v>380</v>
      </c>
      <c r="AO75" s="43" t="s">
        <v>535</v>
      </c>
      <c r="AP75" s="43" t="s">
        <v>532</v>
      </c>
      <c r="AQ75" s="43" t="s">
        <v>383</v>
      </c>
      <c r="AR75" s="43" t="s">
        <v>384</v>
      </c>
      <c r="AS75" s="91">
        <f t="shared" si="4"/>
        <v>0.37344861965379411</v>
      </c>
    </row>
    <row r="76" spans="1:45" hidden="1" x14ac:dyDescent="0.25">
      <c r="A76" s="43" t="s">
        <v>369</v>
      </c>
      <c r="B76" s="43" t="s">
        <v>370</v>
      </c>
      <c r="C76" s="43" t="s">
        <v>371</v>
      </c>
      <c r="D76" s="43" t="s">
        <v>536</v>
      </c>
      <c r="E76" s="43" t="s">
        <v>473</v>
      </c>
      <c r="F76" s="43" t="s">
        <v>373</v>
      </c>
      <c r="G76" s="43" t="s">
        <v>468</v>
      </c>
      <c r="H76" s="43" t="s">
        <v>375</v>
      </c>
      <c r="I76" s="43" t="s">
        <v>537</v>
      </c>
      <c r="J76" s="43" t="s">
        <v>538</v>
      </c>
      <c r="K76" s="47">
        <v>24490323</v>
      </c>
      <c r="L76" s="47">
        <v>18095323</v>
      </c>
      <c r="M76" s="47">
        <v>18095323</v>
      </c>
      <c r="N76" s="47">
        <v>0</v>
      </c>
      <c r="O76" s="47">
        <v>1600000</v>
      </c>
      <c r="P76" s="47">
        <v>0</v>
      </c>
      <c r="Q76" s="47">
        <v>8987977.3000000007</v>
      </c>
      <c r="R76" s="47">
        <v>8987977.3000000007</v>
      </c>
      <c r="S76" s="47">
        <v>0</v>
      </c>
      <c r="T76" s="47">
        <v>10587977.300000001</v>
      </c>
      <c r="U76" s="47">
        <v>10587977.300000001</v>
      </c>
      <c r="V76" s="47">
        <v>7507345.7000000002</v>
      </c>
      <c r="W76" s="47">
        <v>7507345.7000000002</v>
      </c>
      <c r="X76" s="47">
        <v>7507345.7000000002</v>
      </c>
      <c r="Y76" s="47">
        <v>7507345.7000000002</v>
      </c>
      <c r="Z76" s="47">
        <v>0</v>
      </c>
      <c r="AA76" s="47">
        <v>0</v>
      </c>
      <c r="AB76" s="47">
        <v>0</v>
      </c>
      <c r="AC76" s="47">
        <v>-6395000</v>
      </c>
      <c r="AD76" s="47">
        <v>0</v>
      </c>
      <c r="AE76" s="43" t="s">
        <v>242</v>
      </c>
      <c r="AF76" s="43" t="s">
        <v>471</v>
      </c>
      <c r="AG76" s="43" t="s">
        <v>533</v>
      </c>
      <c r="AH76" s="43" t="s">
        <v>539</v>
      </c>
      <c r="AI76" s="43" t="s">
        <v>380</v>
      </c>
      <c r="AJ76" s="43" t="s">
        <v>380</v>
      </c>
      <c r="AK76" s="43" t="s">
        <v>380</v>
      </c>
      <c r="AL76" s="43" t="s">
        <v>378</v>
      </c>
      <c r="AM76" s="43" t="s">
        <v>380</v>
      </c>
      <c r="AN76" s="43" t="s">
        <v>380</v>
      </c>
      <c r="AO76" s="43" t="s">
        <v>535</v>
      </c>
      <c r="AP76" s="43" t="s">
        <v>538</v>
      </c>
      <c r="AQ76" s="43" t="s">
        <v>383</v>
      </c>
      <c r="AR76" s="43" t="s">
        <v>384</v>
      </c>
      <c r="AS76" s="91">
        <f t="shared" si="4"/>
        <v>0.49670167810765248</v>
      </c>
    </row>
    <row r="77" spans="1:45" hidden="1" x14ac:dyDescent="0.25">
      <c r="A77" s="43" t="s">
        <v>369</v>
      </c>
      <c r="B77" s="43" t="s">
        <v>370</v>
      </c>
      <c r="C77" s="43" t="s">
        <v>866</v>
      </c>
      <c r="D77" s="43" t="s">
        <v>536</v>
      </c>
      <c r="E77" s="43" t="s">
        <v>473</v>
      </c>
      <c r="F77" s="43" t="s">
        <v>373</v>
      </c>
      <c r="G77" s="43" t="s">
        <v>468</v>
      </c>
      <c r="H77" s="43" t="s">
        <v>375</v>
      </c>
      <c r="I77" s="43" t="s">
        <v>537</v>
      </c>
      <c r="J77" s="43" t="s">
        <v>538</v>
      </c>
      <c r="K77" s="47">
        <v>4200000</v>
      </c>
      <c r="L77" s="47">
        <v>990000</v>
      </c>
      <c r="M77" s="47">
        <v>990000</v>
      </c>
      <c r="N77" s="47">
        <v>0</v>
      </c>
      <c r="O77" s="47">
        <v>0</v>
      </c>
      <c r="P77" s="47">
        <v>0</v>
      </c>
      <c r="Q77" s="47">
        <v>679800</v>
      </c>
      <c r="R77" s="47">
        <v>679800</v>
      </c>
      <c r="S77" s="47">
        <v>0</v>
      </c>
      <c r="T77" s="47">
        <v>679800</v>
      </c>
      <c r="U77" s="47">
        <v>679800</v>
      </c>
      <c r="V77" s="47">
        <v>310200</v>
      </c>
      <c r="W77" s="47">
        <v>310200</v>
      </c>
      <c r="X77" s="47">
        <v>310200</v>
      </c>
      <c r="Y77" s="47">
        <v>310200</v>
      </c>
      <c r="Z77" s="47">
        <v>0</v>
      </c>
      <c r="AA77" s="47">
        <v>0</v>
      </c>
      <c r="AB77" s="47">
        <v>0</v>
      </c>
      <c r="AC77" s="48">
        <v>-3210000</v>
      </c>
      <c r="AD77" s="47">
        <v>0</v>
      </c>
      <c r="AE77" s="43" t="s">
        <v>242</v>
      </c>
      <c r="AF77" s="43" t="s">
        <v>471</v>
      </c>
      <c r="AG77" s="43" t="s">
        <v>533</v>
      </c>
      <c r="AH77" s="43" t="s">
        <v>539</v>
      </c>
      <c r="AI77" s="43" t="s">
        <v>380</v>
      </c>
      <c r="AJ77" s="43" t="s">
        <v>380</v>
      </c>
      <c r="AK77" s="43" t="s">
        <v>380</v>
      </c>
      <c r="AL77" s="43" t="s">
        <v>378</v>
      </c>
      <c r="AM77" s="43" t="s">
        <v>380</v>
      </c>
      <c r="AN77" s="43" t="s">
        <v>380</v>
      </c>
      <c r="AO77" s="43" t="s">
        <v>535</v>
      </c>
      <c r="AP77" s="43" t="s">
        <v>538</v>
      </c>
      <c r="AQ77" s="43" t="s">
        <v>383</v>
      </c>
      <c r="AR77" s="43" t="s">
        <v>384</v>
      </c>
      <c r="AS77" s="91">
        <f t="shared" si="4"/>
        <v>0.68666666666666665</v>
      </c>
    </row>
    <row r="78" spans="1:45" hidden="1" x14ac:dyDescent="0.25">
      <c r="A78" s="43" t="s">
        <v>369</v>
      </c>
      <c r="B78" s="43" t="s">
        <v>370</v>
      </c>
      <c r="C78" s="43" t="s">
        <v>876</v>
      </c>
      <c r="D78" s="43" t="s">
        <v>536</v>
      </c>
      <c r="E78" s="43" t="s">
        <v>473</v>
      </c>
      <c r="F78" s="43" t="s">
        <v>373</v>
      </c>
      <c r="G78" s="43" t="s">
        <v>468</v>
      </c>
      <c r="H78" s="43" t="s">
        <v>375</v>
      </c>
      <c r="I78" s="43" t="s">
        <v>537</v>
      </c>
      <c r="J78" s="43" t="s">
        <v>538</v>
      </c>
      <c r="K78" s="47">
        <v>200087313</v>
      </c>
      <c r="L78" s="47">
        <v>147814413</v>
      </c>
      <c r="M78" s="47">
        <v>132814413</v>
      </c>
      <c r="N78" s="47">
        <v>0</v>
      </c>
      <c r="O78" s="47">
        <v>5127152</v>
      </c>
      <c r="P78" s="47">
        <v>0</v>
      </c>
      <c r="Q78" s="47">
        <v>88093419.840000004</v>
      </c>
      <c r="R78" s="47">
        <v>88093419.840000004</v>
      </c>
      <c r="S78" s="47">
        <v>0</v>
      </c>
      <c r="T78" s="47">
        <v>93220571.840000004</v>
      </c>
      <c r="U78" s="47">
        <v>93220571.840000004</v>
      </c>
      <c r="V78" s="47">
        <v>39593841.159999996</v>
      </c>
      <c r="W78" s="47">
        <v>54593841.159999996</v>
      </c>
      <c r="X78" s="47">
        <v>39593841.159999996</v>
      </c>
      <c r="Y78" s="47">
        <v>39593841.159999996</v>
      </c>
      <c r="Z78" s="47">
        <v>15000000</v>
      </c>
      <c r="AA78" s="47">
        <v>0</v>
      </c>
      <c r="AB78" s="47">
        <v>0</v>
      </c>
      <c r="AC78" s="47">
        <v>-52272900</v>
      </c>
      <c r="AD78" s="47">
        <v>0</v>
      </c>
      <c r="AE78" s="43" t="s">
        <v>242</v>
      </c>
      <c r="AF78" s="43" t="s">
        <v>471</v>
      </c>
      <c r="AG78" s="43" t="s">
        <v>533</v>
      </c>
      <c r="AH78" s="43" t="s">
        <v>539</v>
      </c>
      <c r="AI78" s="43" t="s">
        <v>380</v>
      </c>
      <c r="AJ78" s="43" t="s">
        <v>380</v>
      </c>
      <c r="AK78" s="43" t="s">
        <v>380</v>
      </c>
      <c r="AL78" s="43" t="s">
        <v>378</v>
      </c>
      <c r="AM78" s="43" t="s">
        <v>380</v>
      </c>
      <c r="AN78" s="43" t="s">
        <v>380</v>
      </c>
      <c r="AO78" s="43" t="s">
        <v>535</v>
      </c>
      <c r="AP78" s="43" t="s">
        <v>538</v>
      </c>
      <c r="AQ78" s="43" t="s">
        <v>383</v>
      </c>
      <c r="AR78" s="43" t="s">
        <v>384</v>
      </c>
      <c r="AS78" s="91">
        <f t="shared" si="4"/>
        <v>0.59597313991295287</v>
      </c>
    </row>
    <row r="79" spans="1:45" hidden="1" x14ac:dyDescent="0.25">
      <c r="A79" s="43" t="s">
        <v>369</v>
      </c>
      <c r="B79" s="43" t="s">
        <v>370</v>
      </c>
      <c r="C79" s="43" t="s">
        <v>371</v>
      </c>
      <c r="D79" s="43" t="s">
        <v>540</v>
      </c>
      <c r="E79" s="43" t="s">
        <v>473</v>
      </c>
      <c r="F79" s="43" t="s">
        <v>373</v>
      </c>
      <c r="G79" s="43" t="s">
        <v>468</v>
      </c>
      <c r="H79" s="43" t="s">
        <v>375</v>
      </c>
      <c r="I79" s="43" t="s">
        <v>541</v>
      </c>
      <c r="J79" s="43" t="s">
        <v>542</v>
      </c>
      <c r="K79" s="47">
        <v>4500000</v>
      </c>
      <c r="L79" s="47">
        <v>0</v>
      </c>
      <c r="M79" s="47">
        <v>0</v>
      </c>
      <c r="N79" s="47">
        <v>0</v>
      </c>
      <c r="O79" s="47">
        <v>0</v>
      </c>
      <c r="P79" s="47">
        <v>0</v>
      </c>
      <c r="Q79" s="47">
        <v>0</v>
      </c>
      <c r="R79" s="47">
        <v>0</v>
      </c>
      <c r="S79" s="47">
        <v>0</v>
      </c>
      <c r="T79" s="47">
        <v>0</v>
      </c>
      <c r="U79" s="47">
        <v>0</v>
      </c>
      <c r="V79" s="47">
        <v>0</v>
      </c>
      <c r="W79" s="47">
        <v>0</v>
      </c>
      <c r="X79" s="47">
        <v>0</v>
      </c>
      <c r="Y79" s="47">
        <v>0</v>
      </c>
      <c r="Z79" s="47">
        <v>0</v>
      </c>
      <c r="AA79" s="47">
        <v>0</v>
      </c>
      <c r="AB79" s="47">
        <v>0</v>
      </c>
      <c r="AC79" s="47">
        <v>-4500000</v>
      </c>
      <c r="AD79" s="47">
        <v>0</v>
      </c>
      <c r="AE79" s="43" t="s">
        <v>242</v>
      </c>
      <c r="AF79" s="43" t="s">
        <v>471</v>
      </c>
      <c r="AG79" s="43" t="s">
        <v>533</v>
      </c>
      <c r="AH79" s="43" t="s">
        <v>543</v>
      </c>
      <c r="AI79" s="43" t="s">
        <v>380</v>
      </c>
      <c r="AJ79" s="43" t="s">
        <v>380</v>
      </c>
      <c r="AK79" s="43" t="s">
        <v>380</v>
      </c>
      <c r="AL79" s="43" t="s">
        <v>378</v>
      </c>
      <c r="AM79" s="43" t="s">
        <v>380</v>
      </c>
      <c r="AN79" s="43" t="s">
        <v>380</v>
      </c>
      <c r="AO79" s="43" t="s">
        <v>535</v>
      </c>
      <c r="AP79" s="43" t="s">
        <v>542</v>
      </c>
      <c r="AQ79" s="43" t="s">
        <v>383</v>
      </c>
      <c r="AR79" s="43" t="s">
        <v>384</v>
      </c>
      <c r="AS79" s="91" t="e">
        <f t="shared" si="4"/>
        <v>#DIV/0!</v>
      </c>
    </row>
    <row r="80" spans="1:45" hidden="1" x14ac:dyDescent="0.25">
      <c r="A80" s="43" t="s">
        <v>369</v>
      </c>
      <c r="B80" s="43" t="s">
        <v>370</v>
      </c>
      <c r="C80" s="43" t="s">
        <v>371</v>
      </c>
      <c r="D80" s="43" t="s">
        <v>544</v>
      </c>
      <c r="E80" s="43" t="s">
        <v>473</v>
      </c>
      <c r="F80" s="43" t="s">
        <v>373</v>
      </c>
      <c r="G80" s="43" t="s">
        <v>468</v>
      </c>
      <c r="H80" s="43" t="s">
        <v>375</v>
      </c>
      <c r="I80" s="43" t="s">
        <v>545</v>
      </c>
      <c r="J80" s="43" t="s">
        <v>546</v>
      </c>
      <c r="K80" s="47">
        <v>1874410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-1874410</v>
      </c>
      <c r="AD80" s="47">
        <v>0</v>
      </c>
      <c r="AE80" s="43" t="s">
        <v>242</v>
      </c>
      <c r="AF80" s="43" t="s">
        <v>471</v>
      </c>
      <c r="AG80" s="43" t="s">
        <v>533</v>
      </c>
      <c r="AH80" s="43" t="s">
        <v>547</v>
      </c>
      <c r="AI80" s="43" t="s">
        <v>380</v>
      </c>
      <c r="AJ80" s="43" t="s">
        <v>380</v>
      </c>
      <c r="AK80" s="43" t="s">
        <v>380</v>
      </c>
      <c r="AL80" s="43" t="s">
        <v>378</v>
      </c>
      <c r="AM80" s="43" t="s">
        <v>380</v>
      </c>
      <c r="AN80" s="43" t="s">
        <v>380</v>
      </c>
      <c r="AO80" s="43" t="s">
        <v>535</v>
      </c>
      <c r="AP80" s="43" t="s">
        <v>546</v>
      </c>
      <c r="AQ80" s="43" t="s">
        <v>383</v>
      </c>
      <c r="AR80" s="43" t="s">
        <v>384</v>
      </c>
      <c r="AS80" s="91" t="e">
        <f t="shared" si="4"/>
        <v>#DIV/0!</v>
      </c>
    </row>
    <row r="81" spans="1:45" hidden="1" x14ac:dyDescent="0.25">
      <c r="A81" s="43" t="s">
        <v>369</v>
      </c>
      <c r="B81" s="43" t="s">
        <v>370</v>
      </c>
      <c r="C81" s="43" t="s">
        <v>371</v>
      </c>
      <c r="D81" s="43" t="s">
        <v>548</v>
      </c>
      <c r="E81" s="43" t="s">
        <v>473</v>
      </c>
      <c r="F81" s="43" t="s">
        <v>373</v>
      </c>
      <c r="G81" s="43" t="s">
        <v>468</v>
      </c>
      <c r="H81" s="43" t="s">
        <v>375</v>
      </c>
      <c r="I81" s="43" t="s">
        <v>549</v>
      </c>
      <c r="J81" s="43" t="s">
        <v>549</v>
      </c>
      <c r="K81" s="47">
        <v>224961699</v>
      </c>
      <c r="L81" s="47">
        <v>224961699</v>
      </c>
      <c r="M81" s="47">
        <v>224961699</v>
      </c>
      <c r="N81" s="47">
        <v>0</v>
      </c>
      <c r="O81" s="47">
        <v>0</v>
      </c>
      <c r="P81" s="47">
        <v>0</v>
      </c>
      <c r="Q81" s="47">
        <v>183425227.13999999</v>
      </c>
      <c r="R81" s="47">
        <v>182306952.13999999</v>
      </c>
      <c r="S81" s="47">
        <v>0</v>
      </c>
      <c r="T81" s="47">
        <v>183425227.13999999</v>
      </c>
      <c r="U81" s="47">
        <v>183425227.13999999</v>
      </c>
      <c r="V81" s="47">
        <v>41536471.859999999</v>
      </c>
      <c r="W81" s="47">
        <v>41536471.859999999</v>
      </c>
      <c r="X81" s="47">
        <v>41517721.859999999</v>
      </c>
      <c r="Y81" s="47">
        <v>41517721.859999999</v>
      </c>
      <c r="Z81" s="47">
        <v>18750</v>
      </c>
      <c r="AA81" s="47">
        <v>0</v>
      </c>
      <c r="AB81" s="47">
        <v>0</v>
      </c>
      <c r="AC81" s="47">
        <v>0</v>
      </c>
      <c r="AD81" s="47">
        <v>0</v>
      </c>
      <c r="AE81" s="43" t="s">
        <v>242</v>
      </c>
      <c r="AF81" s="43" t="s">
        <v>471</v>
      </c>
      <c r="AG81" s="43" t="s">
        <v>550</v>
      </c>
      <c r="AH81" s="43" t="s">
        <v>551</v>
      </c>
      <c r="AI81" s="43" t="s">
        <v>380</v>
      </c>
      <c r="AJ81" s="43" t="s">
        <v>380</v>
      </c>
      <c r="AK81" s="43" t="s">
        <v>380</v>
      </c>
      <c r="AL81" s="43" t="s">
        <v>378</v>
      </c>
      <c r="AM81" s="43" t="s">
        <v>380</v>
      </c>
      <c r="AN81" s="43" t="s">
        <v>380</v>
      </c>
      <c r="AO81" s="43" t="s">
        <v>552</v>
      </c>
      <c r="AP81" s="43" t="s">
        <v>549</v>
      </c>
      <c r="AQ81" s="43" t="s">
        <v>383</v>
      </c>
      <c r="AR81" s="43" t="s">
        <v>384</v>
      </c>
      <c r="AS81" s="91">
        <f t="shared" si="4"/>
        <v>0.81536202809350222</v>
      </c>
    </row>
    <row r="82" spans="1:45" hidden="1" x14ac:dyDescent="0.25">
      <c r="A82" s="43" t="s">
        <v>369</v>
      </c>
      <c r="B82" s="43" t="s">
        <v>370</v>
      </c>
      <c r="C82" s="43" t="s">
        <v>371</v>
      </c>
      <c r="D82" s="43" t="s">
        <v>553</v>
      </c>
      <c r="E82" s="43" t="s">
        <v>473</v>
      </c>
      <c r="F82" s="43" t="s">
        <v>373</v>
      </c>
      <c r="G82" s="43" t="s">
        <v>468</v>
      </c>
      <c r="H82" s="43" t="s">
        <v>375</v>
      </c>
      <c r="I82" s="43" t="s">
        <v>554</v>
      </c>
      <c r="J82" s="43" t="s">
        <v>555</v>
      </c>
      <c r="K82" s="47">
        <v>1368000</v>
      </c>
      <c r="L82" s="47">
        <v>0</v>
      </c>
      <c r="M82" s="47">
        <v>0</v>
      </c>
      <c r="N82" s="47">
        <v>0</v>
      </c>
      <c r="O82" s="47">
        <v>0</v>
      </c>
      <c r="P82" s="47">
        <v>0</v>
      </c>
      <c r="Q82" s="47">
        <v>0</v>
      </c>
      <c r="R82" s="47">
        <v>0</v>
      </c>
      <c r="S82" s="47">
        <v>0</v>
      </c>
      <c r="T82" s="47">
        <v>0</v>
      </c>
      <c r="U82" s="47">
        <v>0</v>
      </c>
      <c r="V82" s="47">
        <v>0</v>
      </c>
      <c r="W82" s="47">
        <v>0</v>
      </c>
      <c r="X82" s="47">
        <v>0</v>
      </c>
      <c r="Y82" s="47">
        <v>0</v>
      </c>
      <c r="Z82" s="47">
        <v>0</v>
      </c>
      <c r="AA82" s="47">
        <v>0</v>
      </c>
      <c r="AB82" s="47">
        <v>0</v>
      </c>
      <c r="AC82" s="48">
        <v>-1368000</v>
      </c>
      <c r="AD82" s="47">
        <v>0</v>
      </c>
      <c r="AE82" s="43" t="s">
        <v>242</v>
      </c>
      <c r="AF82" s="43" t="s">
        <v>471</v>
      </c>
      <c r="AG82" s="43" t="s">
        <v>556</v>
      </c>
      <c r="AH82" s="43" t="s">
        <v>557</v>
      </c>
      <c r="AI82" s="43" t="s">
        <v>380</v>
      </c>
      <c r="AJ82" s="43" t="s">
        <v>380</v>
      </c>
      <c r="AK82" s="43" t="s">
        <v>380</v>
      </c>
      <c r="AL82" s="43" t="s">
        <v>378</v>
      </c>
      <c r="AM82" s="43" t="s">
        <v>380</v>
      </c>
      <c r="AN82" s="43" t="s">
        <v>380</v>
      </c>
      <c r="AO82" s="43" t="s">
        <v>558</v>
      </c>
      <c r="AP82" s="43" t="s">
        <v>555</v>
      </c>
      <c r="AQ82" s="43" t="s">
        <v>383</v>
      </c>
      <c r="AR82" s="43" t="s">
        <v>384</v>
      </c>
      <c r="AS82" s="91" t="e">
        <f t="shared" si="4"/>
        <v>#DIV/0!</v>
      </c>
    </row>
    <row r="83" spans="1:45" hidden="1" x14ac:dyDescent="0.25">
      <c r="A83" s="43" t="s">
        <v>369</v>
      </c>
      <c r="B83" s="43" t="s">
        <v>370</v>
      </c>
      <c r="C83" s="43" t="s">
        <v>876</v>
      </c>
      <c r="D83" s="43" t="s">
        <v>553</v>
      </c>
      <c r="E83" s="43" t="s">
        <v>473</v>
      </c>
      <c r="F83" s="43" t="s">
        <v>373</v>
      </c>
      <c r="G83" s="43" t="s">
        <v>468</v>
      </c>
      <c r="H83" s="43" t="s">
        <v>375</v>
      </c>
      <c r="I83" s="43" t="s">
        <v>554</v>
      </c>
      <c r="J83" s="43" t="s">
        <v>555</v>
      </c>
      <c r="K83" s="47">
        <v>15346208</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8">
        <v>-15346208</v>
      </c>
      <c r="AD83" s="47">
        <v>0</v>
      </c>
      <c r="AE83" s="43" t="s">
        <v>242</v>
      </c>
      <c r="AF83" s="43" t="s">
        <v>471</v>
      </c>
      <c r="AG83" s="43" t="s">
        <v>556</v>
      </c>
      <c r="AH83" s="43" t="s">
        <v>557</v>
      </c>
      <c r="AI83" s="43" t="s">
        <v>380</v>
      </c>
      <c r="AJ83" s="43" t="s">
        <v>380</v>
      </c>
      <c r="AK83" s="43" t="s">
        <v>380</v>
      </c>
      <c r="AL83" s="43" t="s">
        <v>378</v>
      </c>
      <c r="AM83" s="43" t="s">
        <v>380</v>
      </c>
      <c r="AN83" s="43" t="s">
        <v>380</v>
      </c>
      <c r="AO83" s="43" t="s">
        <v>558</v>
      </c>
      <c r="AP83" s="43" t="s">
        <v>555</v>
      </c>
      <c r="AQ83" s="43" t="s">
        <v>383</v>
      </c>
      <c r="AR83" s="43" t="s">
        <v>384</v>
      </c>
      <c r="AS83" s="91" t="e">
        <f t="shared" si="4"/>
        <v>#DIV/0!</v>
      </c>
    </row>
    <row r="84" spans="1:45" hidden="1" x14ac:dyDescent="0.25">
      <c r="A84" s="43" t="s">
        <v>369</v>
      </c>
      <c r="B84" s="43" t="s">
        <v>370</v>
      </c>
      <c r="C84" s="43" t="s">
        <v>371</v>
      </c>
      <c r="D84" s="43" t="s">
        <v>559</v>
      </c>
      <c r="E84" s="43" t="s">
        <v>473</v>
      </c>
      <c r="F84" s="43" t="s">
        <v>373</v>
      </c>
      <c r="G84" s="43" t="s">
        <v>468</v>
      </c>
      <c r="H84" s="43" t="s">
        <v>375</v>
      </c>
      <c r="I84" s="43" t="s">
        <v>560</v>
      </c>
      <c r="J84" s="43" t="s">
        <v>561</v>
      </c>
      <c r="K84" s="47">
        <v>2650000</v>
      </c>
      <c r="L84" s="47">
        <v>0</v>
      </c>
      <c r="M84" s="47">
        <v>0</v>
      </c>
      <c r="N84" s="47">
        <v>0</v>
      </c>
      <c r="O84" s="47">
        <v>0</v>
      </c>
      <c r="P84" s="47">
        <v>0</v>
      </c>
      <c r="Q84" s="47">
        <v>0</v>
      </c>
      <c r="R84" s="47">
        <v>0</v>
      </c>
      <c r="S84" s="47">
        <v>0</v>
      </c>
      <c r="T84" s="47">
        <v>0</v>
      </c>
      <c r="U84" s="47">
        <v>0</v>
      </c>
      <c r="V84" s="47">
        <v>0</v>
      </c>
      <c r="W84" s="47">
        <v>0</v>
      </c>
      <c r="X84" s="47">
        <v>0</v>
      </c>
      <c r="Y84" s="47">
        <v>0</v>
      </c>
      <c r="Z84" s="47">
        <v>0</v>
      </c>
      <c r="AA84" s="47">
        <v>0</v>
      </c>
      <c r="AB84" s="47">
        <v>0</v>
      </c>
      <c r="AC84" s="47">
        <v>-2650000</v>
      </c>
      <c r="AD84" s="47">
        <v>0</v>
      </c>
      <c r="AE84" s="43" t="s">
        <v>242</v>
      </c>
      <c r="AF84" s="43" t="s">
        <v>471</v>
      </c>
      <c r="AG84" s="43" t="s">
        <v>556</v>
      </c>
      <c r="AH84" s="43" t="s">
        <v>562</v>
      </c>
      <c r="AI84" s="43" t="s">
        <v>380</v>
      </c>
      <c r="AJ84" s="43" t="s">
        <v>380</v>
      </c>
      <c r="AK84" s="43" t="s">
        <v>380</v>
      </c>
      <c r="AL84" s="43" t="s">
        <v>378</v>
      </c>
      <c r="AM84" s="43" t="s">
        <v>380</v>
      </c>
      <c r="AN84" s="43" t="s">
        <v>380</v>
      </c>
      <c r="AO84" s="43" t="s">
        <v>558</v>
      </c>
      <c r="AP84" s="43" t="s">
        <v>561</v>
      </c>
      <c r="AQ84" s="43" t="s">
        <v>383</v>
      </c>
      <c r="AR84" s="43" t="s">
        <v>384</v>
      </c>
      <c r="AS84" s="91" t="e">
        <f t="shared" si="4"/>
        <v>#DIV/0!</v>
      </c>
    </row>
    <row r="85" spans="1:45" hidden="1" x14ac:dyDescent="0.25">
      <c r="A85" s="43" t="s">
        <v>369</v>
      </c>
      <c r="B85" s="43" t="s">
        <v>370</v>
      </c>
      <c r="C85" s="43" t="s">
        <v>371</v>
      </c>
      <c r="D85" s="43" t="s">
        <v>563</v>
      </c>
      <c r="E85" s="43" t="s">
        <v>473</v>
      </c>
      <c r="F85" s="43" t="s">
        <v>373</v>
      </c>
      <c r="G85" s="43" t="s">
        <v>468</v>
      </c>
      <c r="H85" s="43" t="s">
        <v>375</v>
      </c>
      <c r="I85" s="43" t="s">
        <v>564</v>
      </c>
      <c r="J85" s="43" t="s">
        <v>565</v>
      </c>
      <c r="K85" s="47">
        <v>24000000</v>
      </c>
      <c r="L85" s="47">
        <v>34000000</v>
      </c>
      <c r="M85" s="47">
        <v>34000000</v>
      </c>
      <c r="N85" s="47">
        <v>0</v>
      </c>
      <c r="O85" s="47">
        <v>0</v>
      </c>
      <c r="P85" s="47">
        <v>0</v>
      </c>
      <c r="Q85" s="47">
        <v>33633177.560000002</v>
      </c>
      <c r="R85" s="47">
        <v>21298026.93</v>
      </c>
      <c r="S85" s="47">
        <v>0</v>
      </c>
      <c r="T85" s="47">
        <v>33633177.560000002</v>
      </c>
      <c r="U85" s="47">
        <v>33633177.560000002</v>
      </c>
      <c r="V85" s="47">
        <v>366822.44</v>
      </c>
      <c r="W85" s="47">
        <v>366822.44</v>
      </c>
      <c r="X85" s="47">
        <v>366822.44</v>
      </c>
      <c r="Y85" s="47">
        <v>366822.44</v>
      </c>
      <c r="Z85" s="47">
        <v>0</v>
      </c>
      <c r="AA85" s="47">
        <v>0</v>
      </c>
      <c r="AB85" s="47">
        <v>0</v>
      </c>
      <c r="AC85" s="48">
        <v>0</v>
      </c>
      <c r="AD85" s="47">
        <v>10000000</v>
      </c>
      <c r="AE85" s="43" t="s">
        <v>242</v>
      </c>
      <c r="AF85" s="43" t="s">
        <v>471</v>
      </c>
      <c r="AG85" s="43" t="s">
        <v>566</v>
      </c>
      <c r="AH85" s="43" t="s">
        <v>567</v>
      </c>
      <c r="AI85" s="43" t="s">
        <v>380</v>
      </c>
      <c r="AJ85" s="43" t="s">
        <v>380</v>
      </c>
      <c r="AK85" s="43" t="s">
        <v>380</v>
      </c>
      <c r="AL85" s="43" t="s">
        <v>378</v>
      </c>
      <c r="AM85" s="43" t="s">
        <v>380</v>
      </c>
      <c r="AN85" s="43" t="s">
        <v>380</v>
      </c>
      <c r="AO85" s="43" t="s">
        <v>568</v>
      </c>
      <c r="AP85" s="43" t="s">
        <v>565</v>
      </c>
      <c r="AQ85" s="43" t="s">
        <v>383</v>
      </c>
      <c r="AR85" s="43" t="s">
        <v>384</v>
      </c>
      <c r="AS85" s="91">
        <f t="shared" si="4"/>
        <v>0.98921110470588247</v>
      </c>
    </row>
    <row r="86" spans="1:45" hidden="1" x14ac:dyDescent="0.25">
      <c r="A86" s="43" t="s">
        <v>369</v>
      </c>
      <c r="B86" s="43" t="s">
        <v>370</v>
      </c>
      <c r="C86" s="43" t="s">
        <v>876</v>
      </c>
      <c r="D86" s="43" t="s">
        <v>563</v>
      </c>
      <c r="E86" s="43" t="s">
        <v>473</v>
      </c>
      <c r="F86" s="43" t="s">
        <v>373</v>
      </c>
      <c r="G86" s="43" t="s">
        <v>468</v>
      </c>
      <c r="H86" s="43" t="s">
        <v>375</v>
      </c>
      <c r="I86" s="43" t="s">
        <v>564</v>
      </c>
      <c r="J86" s="43" t="s">
        <v>565</v>
      </c>
      <c r="K86" s="47">
        <v>219228305</v>
      </c>
      <c r="L86" s="47">
        <v>296643775</v>
      </c>
      <c r="M86" s="47">
        <v>296643775</v>
      </c>
      <c r="N86" s="47">
        <v>0</v>
      </c>
      <c r="O86" s="47">
        <v>8954071.1699999999</v>
      </c>
      <c r="P86" s="47">
        <v>0</v>
      </c>
      <c r="Q86" s="47">
        <v>278346660.56999999</v>
      </c>
      <c r="R86" s="47">
        <v>175669602.06999999</v>
      </c>
      <c r="S86" s="47">
        <v>0</v>
      </c>
      <c r="T86" s="47">
        <v>287300731.74000001</v>
      </c>
      <c r="U86" s="47">
        <v>287300731.74000001</v>
      </c>
      <c r="V86" s="47">
        <v>9343043.2599999998</v>
      </c>
      <c r="W86" s="47">
        <v>9343043.2599999998</v>
      </c>
      <c r="X86" s="47">
        <v>9343043.2599999998</v>
      </c>
      <c r="Y86" s="47">
        <v>9343043.2599999998</v>
      </c>
      <c r="Z86" s="47">
        <v>0</v>
      </c>
      <c r="AA86" s="47">
        <v>0</v>
      </c>
      <c r="AB86" s="47">
        <v>0</v>
      </c>
      <c r="AC86" s="47">
        <v>0</v>
      </c>
      <c r="AD86" s="47">
        <v>77415470</v>
      </c>
      <c r="AE86" s="43" t="s">
        <v>242</v>
      </c>
      <c r="AF86" s="43" t="s">
        <v>471</v>
      </c>
      <c r="AG86" s="43" t="s">
        <v>566</v>
      </c>
      <c r="AH86" s="43" t="s">
        <v>567</v>
      </c>
      <c r="AI86" s="43" t="s">
        <v>380</v>
      </c>
      <c r="AJ86" s="43" t="s">
        <v>380</v>
      </c>
      <c r="AK86" s="43" t="s">
        <v>380</v>
      </c>
      <c r="AL86" s="43" t="s">
        <v>378</v>
      </c>
      <c r="AM86" s="43" t="s">
        <v>380</v>
      </c>
      <c r="AN86" s="43" t="s">
        <v>380</v>
      </c>
      <c r="AO86" s="43" t="s">
        <v>568</v>
      </c>
      <c r="AP86" s="43" t="s">
        <v>565</v>
      </c>
      <c r="AQ86" s="43" t="s">
        <v>383</v>
      </c>
      <c r="AR86" s="43" t="s">
        <v>384</v>
      </c>
      <c r="AS86" s="91">
        <f t="shared" si="4"/>
        <v>0.93831957394015764</v>
      </c>
    </row>
    <row r="87" spans="1:45" hidden="1" x14ac:dyDescent="0.25">
      <c r="A87" s="43" t="s">
        <v>369</v>
      </c>
      <c r="B87" s="43" t="s">
        <v>370</v>
      </c>
      <c r="C87" s="43" t="s">
        <v>371</v>
      </c>
      <c r="D87" s="43" t="s">
        <v>569</v>
      </c>
      <c r="E87" s="43" t="s">
        <v>473</v>
      </c>
      <c r="F87" s="43" t="s">
        <v>373</v>
      </c>
      <c r="G87" s="43" t="s">
        <v>468</v>
      </c>
      <c r="H87" s="43" t="s">
        <v>375</v>
      </c>
      <c r="I87" s="43" t="s">
        <v>570</v>
      </c>
      <c r="J87" s="43" t="s">
        <v>571</v>
      </c>
      <c r="K87" s="47">
        <v>3000000</v>
      </c>
      <c r="L87" s="47">
        <v>3000000</v>
      </c>
      <c r="M87" s="47">
        <v>3000000</v>
      </c>
      <c r="N87" s="47">
        <v>0</v>
      </c>
      <c r="O87" s="47">
        <v>26265.37</v>
      </c>
      <c r="P87" s="47">
        <v>0</v>
      </c>
      <c r="Q87" s="47">
        <v>1311872.77</v>
      </c>
      <c r="R87" s="47">
        <v>976718.27</v>
      </c>
      <c r="S87" s="47">
        <v>0</v>
      </c>
      <c r="T87" s="47">
        <v>1338138.1399999999</v>
      </c>
      <c r="U87" s="47">
        <v>1338138.1399999999</v>
      </c>
      <c r="V87" s="47">
        <v>1661861.86</v>
      </c>
      <c r="W87" s="47">
        <v>1661861.86</v>
      </c>
      <c r="X87" s="47">
        <v>1661861.86</v>
      </c>
      <c r="Y87" s="47">
        <v>1661861.86</v>
      </c>
      <c r="Z87" s="47">
        <v>0</v>
      </c>
      <c r="AA87" s="47">
        <v>0</v>
      </c>
      <c r="AB87" s="47">
        <v>0</v>
      </c>
      <c r="AC87" s="47">
        <v>0</v>
      </c>
      <c r="AD87" s="47">
        <v>0</v>
      </c>
      <c r="AE87" s="43" t="s">
        <v>242</v>
      </c>
      <c r="AF87" s="43" t="s">
        <v>471</v>
      </c>
      <c r="AG87" s="43" t="s">
        <v>566</v>
      </c>
      <c r="AH87" s="43" t="s">
        <v>572</v>
      </c>
      <c r="AI87" s="43" t="s">
        <v>380</v>
      </c>
      <c r="AJ87" s="43" t="s">
        <v>380</v>
      </c>
      <c r="AK87" s="43" t="s">
        <v>380</v>
      </c>
      <c r="AL87" s="43" t="s">
        <v>378</v>
      </c>
      <c r="AM87" s="43" t="s">
        <v>573</v>
      </c>
      <c r="AN87" s="43" t="s">
        <v>380</v>
      </c>
      <c r="AO87" s="43" t="s">
        <v>568</v>
      </c>
      <c r="AP87" s="43" t="s">
        <v>571</v>
      </c>
      <c r="AQ87" s="43" t="s">
        <v>383</v>
      </c>
      <c r="AR87" s="43" t="s">
        <v>384</v>
      </c>
      <c r="AS87" s="91">
        <f t="shared" si="4"/>
        <v>0.43729092333333336</v>
      </c>
    </row>
    <row r="88" spans="1:45" hidden="1" x14ac:dyDescent="0.25">
      <c r="A88" s="43" t="s">
        <v>369</v>
      </c>
      <c r="B88" s="43" t="s">
        <v>370</v>
      </c>
      <c r="C88" s="43" t="s">
        <v>371</v>
      </c>
      <c r="D88" s="43" t="s">
        <v>574</v>
      </c>
      <c r="E88" s="43" t="s">
        <v>473</v>
      </c>
      <c r="F88" s="43" t="s">
        <v>373</v>
      </c>
      <c r="G88" s="43" t="s">
        <v>468</v>
      </c>
      <c r="H88" s="43" t="s">
        <v>375</v>
      </c>
      <c r="I88" s="43" t="s">
        <v>575</v>
      </c>
      <c r="J88" s="43" t="s">
        <v>576</v>
      </c>
      <c r="K88" s="47">
        <v>23972143</v>
      </c>
      <c r="L88" s="47">
        <v>17972143</v>
      </c>
      <c r="M88" s="47">
        <v>17972143</v>
      </c>
      <c r="N88" s="47">
        <v>0</v>
      </c>
      <c r="O88" s="47">
        <v>0</v>
      </c>
      <c r="P88" s="47">
        <v>0</v>
      </c>
      <c r="Q88" s="47">
        <v>15606596.27</v>
      </c>
      <c r="R88" s="47">
        <v>15135204.24</v>
      </c>
      <c r="S88" s="47">
        <v>0</v>
      </c>
      <c r="T88" s="47">
        <v>15606596.27</v>
      </c>
      <c r="U88" s="47">
        <v>15606596.27</v>
      </c>
      <c r="V88" s="47">
        <v>2365546.73</v>
      </c>
      <c r="W88" s="47">
        <v>2365546.73</v>
      </c>
      <c r="X88" s="47">
        <v>2365546.73</v>
      </c>
      <c r="Y88" s="47">
        <v>2365546.73</v>
      </c>
      <c r="Z88" s="47">
        <v>0</v>
      </c>
      <c r="AA88" s="47">
        <v>0</v>
      </c>
      <c r="AB88" s="47">
        <v>0</v>
      </c>
      <c r="AC88" s="48">
        <v>-6000000</v>
      </c>
      <c r="AD88" s="47">
        <v>0</v>
      </c>
      <c r="AE88" s="43" t="s">
        <v>242</v>
      </c>
      <c r="AF88" s="43" t="s">
        <v>471</v>
      </c>
      <c r="AG88" s="43" t="s">
        <v>566</v>
      </c>
      <c r="AH88" s="43" t="s">
        <v>577</v>
      </c>
      <c r="AI88" s="43" t="s">
        <v>380</v>
      </c>
      <c r="AJ88" s="43" t="s">
        <v>380</v>
      </c>
      <c r="AK88" s="43" t="s">
        <v>380</v>
      </c>
      <c r="AL88" s="43" t="s">
        <v>378</v>
      </c>
      <c r="AM88" s="43" t="s">
        <v>380</v>
      </c>
      <c r="AN88" s="43" t="s">
        <v>380</v>
      </c>
      <c r="AO88" s="43" t="s">
        <v>568</v>
      </c>
      <c r="AP88" s="43" t="s">
        <v>576</v>
      </c>
      <c r="AQ88" s="43" t="s">
        <v>383</v>
      </c>
      <c r="AR88" s="43" t="s">
        <v>384</v>
      </c>
      <c r="AS88" s="91">
        <f t="shared" si="4"/>
        <v>0.86837703606075245</v>
      </c>
    </row>
    <row r="89" spans="1:45" hidden="1" x14ac:dyDescent="0.25">
      <c r="A89" s="43" t="s">
        <v>369</v>
      </c>
      <c r="B89" s="43" t="s">
        <v>370</v>
      </c>
      <c r="C89" s="43" t="s">
        <v>876</v>
      </c>
      <c r="D89" s="43" t="s">
        <v>574</v>
      </c>
      <c r="E89" s="43" t="s">
        <v>473</v>
      </c>
      <c r="F89" s="43" t="s">
        <v>373</v>
      </c>
      <c r="G89" s="43" t="s">
        <v>468</v>
      </c>
      <c r="H89" s="43" t="s">
        <v>375</v>
      </c>
      <c r="I89" s="43" t="s">
        <v>575</v>
      </c>
      <c r="J89" s="43" t="s">
        <v>576</v>
      </c>
      <c r="K89" s="47">
        <v>160974867</v>
      </c>
      <c r="L89" s="47">
        <v>154974867</v>
      </c>
      <c r="M89" s="47">
        <v>154974867</v>
      </c>
      <c r="N89" s="47">
        <v>0</v>
      </c>
      <c r="O89" s="47">
        <v>3501195.66</v>
      </c>
      <c r="P89" s="47">
        <v>0</v>
      </c>
      <c r="Q89" s="47">
        <v>148724272.19999999</v>
      </c>
      <c r="R89" s="47">
        <v>125300349.14</v>
      </c>
      <c r="S89" s="47">
        <v>0</v>
      </c>
      <c r="T89" s="47">
        <v>152225467.86000001</v>
      </c>
      <c r="U89" s="47">
        <v>152225467.86000001</v>
      </c>
      <c r="V89" s="47">
        <v>2749399.14</v>
      </c>
      <c r="W89" s="47">
        <v>2749399.14</v>
      </c>
      <c r="X89" s="47">
        <v>2749399.14</v>
      </c>
      <c r="Y89" s="47">
        <v>2749399.14</v>
      </c>
      <c r="Z89" s="47">
        <v>0</v>
      </c>
      <c r="AA89" s="47">
        <v>0</v>
      </c>
      <c r="AB89" s="47">
        <v>0</v>
      </c>
      <c r="AC89" s="48">
        <v>-6000000</v>
      </c>
      <c r="AD89" s="47">
        <v>0</v>
      </c>
      <c r="AE89" s="43" t="s">
        <v>242</v>
      </c>
      <c r="AF89" s="43" t="s">
        <v>471</v>
      </c>
      <c r="AG89" s="43" t="s">
        <v>566</v>
      </c>
      <c r="AH89" s="43" t="s">
        <v>577</v>
      </c>
      <c r="AI89" s="43" t="s">
        <v>380</v>
      </c>
      <c r="AJ89" s="43" t="s">
        <v>380</v>
      </c>
      <c r="AK89" s="43" t="s">
        <v>380</v>
      </c>
      <c r="AL89" s="43" t="s">
        <v>378</v>
      </c>
      <c r="AM89" s="43" t="s">
        <v>380</v>
      </c>
      <c r="AN89" s="43" t="s">
        <v>380</v>
      </c>
      <c r="AO89" s="43" t="s">
        <v>568</v>
      </c>
      <c r="AP89" s="43" t="s">
        <v>576</v>
      </c>
      <c r="AQ89" s="43" t="s">
        <v>383</v>
      </c>
      <c r="AR89" s="43" t="s">
        <v>384</v>
      </c>
      <c r="AS89" s="91">
        <f t="shared" si="4"/>
        <v>0.95966704201139907</v>
      </c>
    </row>
    <row r="90" spans="1:45" hidden="1" x14ac:dyDescent="0.25">
      <c r="A90" s="43" t="s">
        <v>369</v>
      </c>
      <c r="B90" s="43" t="s">
        <v>370</v>
      </c>
      <c r="C90" s="43" t="s">
        <v>371</v>
      </c>
      <c r="D90" s="43" t="s">
        <v>578</v>
      </c>
      <c r="E90" s="43" t="s">
        <v>473</v>
      </c>
      <c r="F90" s="43" t="s">
        <v>373</v>
      </c>
      <c r="G90" s="43" t="s">
        <v>468</v>
      </c>
      <c r="H90" s="43" t="s">
        <v>375</v>
      </c>
      <c r="I90" s="43" t="s">
        <v>579</v>
      </c>
      <c r="J90" s="43" t="s">
        <v>580</v>
      </c>
      <c r="K90" s="47">
        <v>2000000</v>
      </c>
      <c r="L90" s="47">
        <v>2200000</v>
      </c>
      <c r="M90" s="47">
        <v>2200000</v>
      </c>
      <c r="N90" s="47">
        <v>0</v>
      </c>
      <c r="O90" s="47">
        <v>0</v>
      </c>
      <c r="P90" s="47">
        <v>0</v>
      </c>
      <c r="Q90" s="47">
        <v>1979999.99</v>
      </c>
      <c r="R90" s="47">
        <v>0</v>
      </c>
      <c r="S90" s="47">
        <v>0</v>
      </c>
      <c r="T90" s="47">
        <v>1979999.99</v>
      </c>
      <c r="U90" s="47">
        <v>1979999.99</v>
      </c>
      <c r="V90" s="47">
        <v>220000.01</v>
      </c>
      <c r="W90" s="47">
        <v>220000.01</v>
      </c>
      <c r="X90" s="47">
        <v>0.01</v>
      </c>
      <c r="Y90" s="47">
        <v>0.01</v>
      </c>
      <c r="Z90" s="47">
        <v>220000</v>
      </c>
      <c r="AA90" s="47">
        <v>0</v>
      </c>
      <c r="AB90" s="47">
        <v>0</v>
      </c>
      <c r="AC90" s="48">
        <v>0</v>
      </c>
      <c r="AD90" s="47">
        <v>200000</v>
      </c>
      <c r="AE90" s="43" t="s">
        <v>242</v>
      </c>
      <c r="AF90" s="43" t="s">
        <v>471</v>
      </c>
      <c r="AG90" s="43" t="s">
        <v>566</v>
      </c>
      <c r="AH90" s="43" t="s">
        <v>581</v>
      </c>
      <c r="AI90" s="43" t="s">
        <v>380</v>
      </c>
      <c r="AJ90" s="43" t="s">
        <v>380</v>
      </c>
      <c r="AK90" s="43" t="s">
        <v>380</v>
      </c>
      <c r="AL90" s="43" t="s">
        <v>378</v>
      </c>
      <c r="AM90" s="43" t="s">
        <v>380</v>
      </c>
      <c r="AN90" s="43" t="s">
        <v>380</v>
      </c>
      <c r="AO90" s="43" t="s">
        <v>568</v>
      </c>
      <c r="AP90" s="43" t="s">
        <v>580</v>
      </c>
      <c r="AQ90" s="43" t="s">
        <v>383</v>
      </c>
      <c r="AR90" s="43" t="s">
        <v>384</v>
      </c>
      <c r="AS90" s="91">
        <f t="shared" si="4"/>
        <v>0.89999999545454545</v>
      </c>
    </row>
    <row r="91" spans="1:45" hidden="1" x14ac:dyDescent="0.25">
      <c r="A91" s="43" t="s">
        <v>369</v>
      </c>
      <c r="B91" s="43" t="s">
        <v>370</v>
      </c>
      <c r="C91" s="43" t="s">
        <v>371</v>
      </c>
      <c r="D91" s="43" t="s">
        <v>582</v>
      </c>
      <c r="E91" s="43" t="s">
        <v>473</v>
      </c>
      <c r="F91" s="43" t="s">
        <v>373</v>
      </c>
      <c r="G91" s="43" t="s">
        <v>468</v>
      </c>
      <c r="H91" s="43" t="s">
        <v>375</v>
      </c>
      <c r="I91" s="43" t="s">
        <v>583</v>
      </c>
      <c r="J91" s="43" t="s">
        <v>584</v>
      </c>
      <c r="K91" s="47">
        <v>2000000</v>
      </c>
      <c r="L91" s="47">
        <v>1500000</v>
      </c>
      <c r="M91" s="47">
        <v>1500000</v>
      </c>
      <c r="N91" s="47">
        <v>0</v>
      </c>
      <c r="O91" s="47">
        <v>0</v>
      </c>
      <c r="P91" s="47">
        <v>0</v>
      </c>
      <c r="Q91" s="47">
        <v>79100</v>
      </c>
      <c r="R91" s="47">
        <v>79100</v>
      </c>
      <c r="S91" s="47">
        <v>0</v>
      </c>
      <c r="T91" s="47">
        <v>79100</v>
      </c>
      <c r="U91" s="47">
        <v>79100</v>
      </c>
      <c r="V91" s="47">
        <v>1420900</v>
      </c>
      <c r="W91" s="47">
        <v>1420900</v>
      </c>
      <c r="X91" s="47">
        <v>1420900</v>
      </c>
      <c r="Y91" s="47">
        <v>1420900</v>
      </c>
      <c r="Z91" s="47">
        <v>0</v>
      </c>
      <c r="AA91" s="47">
        <v>0</v>
      </c>
      <c r="AB91" s="47">
        <v>0</v>
      </c>
      <c r="AC91" s="48">
        <v>-500000</v>
      </c>
      <c r="AD91" s="47">
        <v>0</v>
      </c>
      <c r="AE91" s="43" t="s">
        <v>242</v>
      </c>
      <c r="AF91" s="43" t="s">
        <v>471</v>
      </c>
      <c r="AG91" s="43" t="s">
        <v>566</v>
      </c>
      <c r="AH91" s="43" t="s">
        <v>585</v>
      </c>
      <c r="AI91" s="43" t="s">
        <v>380</v>
      </c>
      <c r="AJ91" s="43" t="s">
        <v>380</v>
      </c>
      <c r="AK91" s="43" t="s">
        <v>380</v>
      </c>
      <c r="AL91" s="43" t="s">
        <v>378</v>
      </c>
      <c r="AM91" s="43" t="s">
        <v>586</v>
      </c>
      <c r="AN91" s="43" t="s">
        <v>380</v>
      </c>
      <c r="AO91" s="43" t="s">
        <v>568</v>
      </c>
      <c r="AP91" s="43" t="s">
        <v>584</v>
      </c>
      <c r="AQ91" s="43" t="s">
        <v>383</v>
      </c>
      <c r="AR91" s="43" t="s">
        <v>384</v>
      </c>
      <c r="AS91" s="91">
        <f t="shared" si="4"/>
        <v>5.2733333333333333E-2</v>
      </c>
    </row>
    <row r="92" spans="1:45" hidden="1" x14ac:dyDescent="0.25">
      <c r="A92" s="43" t="s">
        <v>369</v>
      </c>
      <c r="B92" s="43" t="s">
        <v>370</v>
      </c>
      <c r="C92" s="43" t="s">
        <v>866</v>
      </c>
      <c r="D92" s="43" t="s">
        <v>582</v>
      </c>
      <c r="E92" s="43" t="s">
        <v>473</v>
      </c>
      <c r="F92" s="43" t="s">
        <v>373</v>
      </c>
      <c r="G92" s="43" t="s">
        <v>468</v>
      </c>
      <c r="H92" s="43" t="s">
        <v>375</v>
      </c>
      <c r="I92" s="43" t="s">
        <v>583</v>
      </c>
      <c r="J92" s="43" t="s">
        <v>584</v>
      </c>
      <c r="K92" s="47">
        <v>180000</v>
      </c>
      <c r="L92" s="47">
        <v>90000</v>
      </c>
      <c r="M92" s="47">
        <v>90000</v>
      </c>
      <c r="N92" s="47">
        <v>0</v>
      </c>
      <c r="O92" s="47">
        <v>0</v>
      </c>
      <c r="P92" s="47">
        <v>0</v>
      </c>
      <c r="Q92" s="47">
        <v>0</v>
      </c>
      <c r="R92" s="47">
        <v>0</v>
      </c>
      <c r="S92" s="47">
        <v>0</v>
      </c>
      <c r="T92" s="47">
        <v>0</v>
      </c>
      <c r="U92" s="47">
        <v>0</v>
      </c>
      <c r="V92" s="47">
        <v>90000</v>
      </c>
      <c r="W92" s="47">
        <v>90000</v>
      </c>
      <c r="X92" s="47">
        <v>90000</v>
      </c>
      <c r="Y92" s="47">
        <v>90000</v>
      </c>
      <c r="Z92" s="47">
        <v>0</v>
      </c>
      <c r="AA92" s="47">
        <v>0</v>
      </c>
      <c r="AB92" s="47">
        <v>0</v>
      </c>
      <c r="AC92" s="47">
        <v>-90000</v>
      </c>
      <c r="AD92" s="47">
        <v>0</v>
      </c>
      <c r="AE92" s="43" t="s">
        <v>242</v>
      </c>
      <c r="AF92" s="43" t="s">
        <v>471</v>
      </c>
      <c r="AG92" s="43" t="s">
        <v>566</v>
      </c>
      <c r="AH92" s="43" t="s">
        <v>585</v>
      </c>
      <c r="AI92" s="43" t="s">
        <v>380</v>
      </c>
      <c r="AJ92" s="43" t="s">
        <v>380</v>
      </c>
      <c r="AK92" s="43" t="s">
        <v>380</v>
      </c>
      <c r="AL92" s="43" t="s">
        <v>378</v>
      </c>
      <c r="AM92" s="43" t="s">
        <v>586</v>
      </c>
      <c r="AN92" s="43" t="s">
        <v>380</v>
      </c>
      <c r="AO92" s="43" t="s">
        <v>568</v>
      </c>
      <c r="AP92" s="43" t="s">
        <v>584</v>
      </c>
      <c r="AQ92" s="43" t="s">
        <v>383</v>
      </c>
      <c r="AR92" s="43" t="s">
        <v>384</v>
      </c>
      <c r="AS92" s="91">
        <f t="shared" si="4"/>
        <v>0</v>
      </c>
    </row>
    <row r="93" spans="1:45" hidden="1" x14ac:dyDescent="0.25">
      <c r="A93" s="43" t="s">
        <v>369</v>
      </c>
      <c r="B93" s="43" t="s">
        <v>370</v>
      </c>
      <c r="C93" s="43" t="s">
        <v>876</v>
      </c>
      <c r="D93" s="43" t="s">
        <v>582</v>
      </c>
      <c r="E93" s="43" t="s">
        <v>473</v>
      </c>
      <c r="F93" s="43" t="s">
        <v>373</v>
      </c>
      <c r="G93" s="43" t="s">
        <v>468</v>
      </c>
      <c r="H93" s="43" t="s">
        <v>375</v>
      </c>
      <c r="I93" s="43" t="s">
        <v>583</v>
      </c>
      <c r="J93" s="43" t="s">
        <v>584</v>
      </c>
      <c r="K93" s="47">
        <v>2774006</v>
      </c>
      <c r="L93" s="47">
        <v>1051431</v>
      </c>
      <c r="M93" s="47">
        <v>1051431</v>
      </c>
      <c r="N93" s="47">
        <v>0</v>
      </c>
      <c r="O93" s="47">
        <v>0</v>
      </c>
      <c r="P93" s="47">
        <v>0</v>
      </c>
      <c r="Q93" s="47">
        <v>585492.31000000006</v>
      </c>
      <c r="R93" s="47">
        <v>398492</v>
      </c>
      <c r="S93" s="47">
        <v>0</v>
      </c>
      <c r="T93" s="47">
        <v>585492.31000000006</v>
      </c>
      <c r="U93" s="47">
        <v>585492.31000000006</v>
      </c>
      <c r="V93" s="47">
        <v>465938.69</v>
      </c>
      <c r="W93" s="47">
        <v>465938.69</v>
      </c>
      <c r="X93" s="47">
        <v>465938.69</v>
      </c>
      <c r="Y93" s="47">
        <v>465938.69</v>
      </c>
      <c r="Z93" s="47">
        <v>0</v>
      </c>
      <c r="AA93" s="47">
        <v>0</v>
      </c>
      <c r="AB93" s="47">
        <v>0</v>
      </c>
      <c r="AC93" s="48">
        <v>-1722575</v>
      </c>
      <c r="AD93" s="47">
        <v>0</v>
      </c>
      <c r="AE93" s="43" t="s">
        <v>242</v>
      </c>
      <c r="AF93" s="43" t="s">
        <v>471</v>
      </c>
      <c r="AG93" s="43" t="s">
        <v>566</v>
      </c>
      <c r="AH93" s="43" t="s">
        <v>585</v>
      </c>
      <c r="AI93" s="43" t="s">
        <v>380</v>
      </c>
      <c r="AJ93" s="43" t="s">
        <v>380</v>
      </c>
      <c r="AK93" s="43" t="s">
        <v>380</v>
      </c>
      <c r="AL93" s="43" t="s">
        <v>378</v>
      </c>
      <c r="AM93" s="43" t="s">
        <v>586</v>
      </c>
      <c r="AN93" s="43" t="s">
        <v>380</v>
      </c>
      <c r="AO93" s="43" t="s">
        <v>568</v>
      </c>
      <c r="AP93" s="43" t="s">
        <v>584</v>
      </c>
      <c r="AQ93" s="43" t="s">
        <v>383</v>
      </c>
      <c r="AR93" s="43" t="s">
        <v>384</v>
      </c>
      <c r="AS93" s="91">
        <f t="shared" si="4"/>
        <v>0.55685281297583966</v>
      </c>
    </row>
    <row r="94" spans="1:45" hidden="1" x14ac:dyDescent="0.25">
      <c r="A94" s="43" t="s">
        <v>369</v>
      </c>
      <c r="B94" s="43" t="s">
        <v>370</v>
      </c>
      <c r="C94" s="43" t="s">
        <v>371</v>
      </c>
      <c r="D94" s="43" t="s">
        <v>587</v>
      </c>
      <c r="E94" s="43" t="s">
        <v>473</v>
      </c>
      <c r="F94" s="43" t="s">
        <v>373</v>
      </c>
      <c r="G94" s="43" t="s">
        <v>468</v>
      </c>
      <c r="H94" s="43" t="s">
        <v>375</v>
      </c>
      <c r="I94" s="43" t="s">
        <v>588</v>
      </c>
      <c r="J94" s="43" t="s">
        <v>589</v>
      </c>
      <c r="K94" s="47">
        <v>115000000</v>
      </c>
      <c r="L94" s="47">
        <v>31650000</v>
      </c>
      <c r="M94" s="47">
        <v>31650000</v>
      </c>
      <c r="N94" s="47">
        <v>0</v>
      </c>
      <c r="O94" s="47">
        <v>0</v>
      </c>
      <c r="P94" s="47">
        <v>0</v>
      </c>
      <c r="Q94" s="47">
        <v>29212836.84</v>
      </c>
      <c r="R94" s="47">
        <v>21733493.399999999</v>
      </c>
      <c r="S94" s="47">
        <v>0</v>
      </c>
      <c r="T94" s="47">
        <v>29212836.84</v>
      </c>
      <c r="U94" s="47">
        <v>29212836.84</v>
      </c>
      <c r="V94" s="47">
        <v>2437163.16</v>
      </c>
      <c r="W94" s="47">
        <v>2437163.16</v>
      </c>
      <c r="X94" s="47">
        <v>2437163.16</v>
      </c>
      <c r="Y94" s="47">
        <v>2437163.16</v>
      </c>
      <c r="Z94" s="47">
        <v>0</v>
      </c>
      <c r="AA94" s="47">
        <v>0</v>
      </c>
      <c r="AB94" s="47">
        <v>0</v>
      </c>
      <c r="AC94" s="48">
        <v>-83350000</v>
      </c>
      <c r="AD94" s="47">
        <v>0</v>
      </c>
      <c r="AE94" s="43" t="s">
        <v>242</v>
      </c>
      <c r="AF94" s="43" t="s">
        <v>471</v>
      </c>
      <c r="AG94" s="43" t="s">
        <v>566</v>
      </c>
      <c r="AH94" s="43" t="s">
        <v>590</v>
      </c>
      <c r="AI94" s="43" t="s">
        <v>380</v>
      </c>
      <c r="AJ94" s="43" t="s">
        <v>380</v>
      </c>
      <c r="AK94" s="43" t="s">
        <v>380</v>
      </c>
      <c r="AL94" s="43" t="s">
        <v>378</v>
      </c>
      <c r="AM94" s="43" t="s">
        <v>591</v>
      </c>
      <c r="AN94" s="43" t="s">
        <v>380</v>
      </c>
      <c r="AO94" s="43" t="s">
        <v>568</v>
      </c>
      <c r="AP94" s="43" t="s">
        <v>589</v>
      </c>
      <c r="AQ94" s="43" t="s">
        <v>383</v>
      </c>
      <c r="AR94" s="43" t="s">
        <v>384</v>
      </c>
      <c r="AS94" s="91">
        <f t="shared" si="4"/>
        <v>0.92299642464454978</v>
      </c>
    </row>
    <row r="95" spans="1:45" hidden="1" x14ac:dyDescent="0.25">
      <c r="A95" s="43" t="s">
        <v>369</v>
      </c>
      <c r="B95" s="43" t="s">
        <v>370</v>
      </c>
      <c r="C95" s="43" t="s">
        <v>876</v>
      </c>
      <c r="D95" s="43" t="s">
        <v>587</v>
      </c>
      <c r="E95" s="43" t="s">
        <v>473</v>
      </c>
      <c r="F95" s="43" t="s">
        <v>373</v>
      </c>
      <c r="G95" s="43" t="s">
        <v>468</v>
      </c>
      <c r="H95" s="43" t="s">
        <v>375</v>
      </c>
      <c r="I95" s="43" t="s">
        <v>588</v>
      </c>
      <c r="J95" s="43" t="s">
        <v>589</v>
      </c>
      <c r="K95" s="47">
        <v>350000</v>
      </c>
      <c r="L95" s="47">
        <v>175000</v>
      </c>
      <c r="M95" s="47">
        <v>175000</v>
      </c>
      <c r="N95" s="47">
        <v>0</v>
      </c>
      <c r="O95" s="47">
        <v>0</v>
      </c>
      <c r="P95" s="47">
        <v>0</v>
      </c>
      <c r="Q95" s="47">
        <v>175000</v>
      </c>
      <c r="R95" s="47">
        <v>175000</v>
      </c>
      <c r="S95" s="47">
        <v>0</v>
      </c>
      <c r="T95" s="47">
        <v>175000</v>
      </c>
      <c r="U95" s="47">
        <v>175000</v>
      </c>
      <c r="V95" s="47">
        <v>0</v>
      </c>
      <c r="W95" s="47">
        <v>0</v>
      </c>
      <c r="X95" s="47">
        <v>0</v>
      </c>
      <c r="Y95" s="47">
        <v>0</v>
      </c>
      <c r="Z95" s="47">
        <v>0</v>
      </c>
      <c r="AA95" s="47">
        <v>0</v>
      </c>
      <c r="AB95" s="47">
        <v>0</v>
      </c>
      <c r="AC95" s="48">
        <v>-175000</v>
      </c>
      <c r="AD95" s="47">
        <v>0</v>
      </c>
      <c r="AE95" s="43" t="s">
        <v>242</v>
      </c>
      <c r="AF95" s="43" t="s">
        <v>471</v>
      </c>
      <c r="AG95" s="43" t="s">
        <v>566</v>
      </c>
      <c r="AH95" s="43" t="s">
        <v>590</v>
      </c>
      <c r="AI95" s="43" t="s">
        <v>380</v>
      </c>
      <c r="AJ95" s="43" t="s">
        <v>380</v>
      </c>
      <c r="AK95" s="43" t="s">
        <v>380</v>
      </c>
      <c r="AL95" s="43" t="s">
        <v>378</v>
      </c>
      <c r="AM95" s="43" t="s">
        <v>591</v>
      </c>
      <c r="AN95" s="43" t="s">
        <v>380</v>
      </c>
      <c r="AO95" s="43" t="s">
        <v>568</v>
      </c>
      <c r="AP95" s="43" t="s">
        <v>589</v>
      </c>
      <c r="AQ95" s="43" t="s">
        <v>383</v>
      </c>
      <c r="AR95" s="43" t="s">
        <v>384</v>
      </c>
      <c r="AS95" s="91">
        <f t="shared" si="4"/>
        <v>1</v>
      </c>
    </row>
    <row r="96" spans="1:45" hidden="1" x14ac:dyDescent="0.25">
      <c r="A96" s="43" t="s">
        <v>369</v>
      </c>
      <c r="B96" s="43" t="s">
        <v>370</v>
      </c>
      <c r="C96" s="43" t="s">
        <v>371</v>
      </c>
      <c r="D96" s="43" t="s">
        <v>592</v>
      </c>
      <c r="E96" s="43" t="s">
        <v>473</v>
      </c>
      <c r="F96" s="43" t="s">
        <v>373</v>
      </c>
      <c r="G96" s="43" t="s">
        <v>468</v>
      </c>
      <c r="H96" s="43" t="s">
        <v>375</v>
      </c>
      <c r="I96" s="43" t="s">
        <v>593</v>
      </c>
      <c r="J96" s="43" t="s">
        <v>594</v>
      </c>
      <c r="K96" s="47">
        <v>500000</v>
      </c>
      <c r="L96" s="47">
        <v>0</v>
      </c>
      <c r="M96" s="47">
        <v>0</v>
      </c>
      <c r="N96" s="47">
        <v>0</v>
      </c>
      <c r="O96" s="47">
        <v>0</v>
      </c>
      <c r="P96" s="47">
        <v>0</v>
      </c>
      <c r="Q96" s="47">
        <v>0</v>
      </c>
      <c r="R96" s="47">
        <v>0</v>
      </c>
      <c r="S96" s="47">
        <v>0</v>
      </c>
      <c r="T96" s="47">
        <v>0</v>
      </c>
      <c r="U96" s="47">
        <v>0</v>
      </c>
      <c r="V96" s="47">
        <v>0</v>
      </c>
      <c r="W96" s="47">
        <v>0</v>
      </c>
      <c r="X96" s="47">
        <v>0</v>
      </c>
      <c r="Y96" s="47">
        <v>0</v>
      </c>
      <c r="Z96" s="47">
        <v>0</v>
      </c>
      <c r="AA96" s="47">
        <v>0</v>
      </c>
      <c r="AB96" s="47">
        <v>0</v>
      </c>
      <c r="AC96" s="47">
        <v>-500000</v>
      </c>
      <c r="AD96" s="47">
        <v>0</v>
      </c>
      <c r="AE96" s="43" t="s">
        <v>242</v>
      </c>
      <c r="AF96" s="43" t="s">
        <v>471</v>
      </c>
      <c r="AG96" s="43" t="s">
        <v>566</v>
      </c>
      <c r="AH96" s="43" t="s">
        <v>595</v>
      </c>
      <c r="AI96" s="43" t="s">
        <v>380</v>
      </c>
      <c r="AJ96" s="43" t="s">
        <v>380</v>
      </c>
      <c r="AK96" s="43" t="s">
        <v>380</v>
      </c>
      <c r="AL96" s="43" t="s">
        <v>378</v>
      </c>
      <c r="AM96" s="43" t="s">
        <v>380</v>
      </c>
      <c r="AN96" s="43" t="s">
        <v>380</v>
      </c>
      <c r="AO96" s="43" t="s">
        <v>568</v>
      </c>
      <c r="AP96" s="43" t="s">
        <v>594</v>
      </c>
      <c r="AQ96" s="43" t="s">
        <v>383</v>
      </c>
      <c r="AR96" s="43" t="s">
        <v>384</v>
      </c>
      <c r="AS96" s="91" t="e">
        <f t="shared" si="4"/>
        <v>#DIV/0!</v>
      </c>
    </row>
    <row r="97" spans="1:45" hidden="1" x14ac:dyDescent="0.25">
      <c r="A97" s="43" t="s">
        <v>369</v>
      </c>
      <c r="B97" s="43" t="s">
        <v>370</v>
      </c>
      <c r="C97" s="43" t="s">
        <v>876</v>
      </c>
      <c r="D97" s="43" t="s">
        <v>592</v>
      </c>
      <c r="E97" s="43" t="s">
        <v>473</v>
      </c>
      <c r="F97" s="43" t="s">
        <v>373</v>
      </c>
      <c r="G97" s="43" t="s">
        <v>468</v>
      </c>
      <c r="H97" s="43" t="s">
        <v>375</v>
      </c>
      <c r="I97" s="43" t="s">
        <v>593</v>
      </c>
      <c r="J97" s="43" t="s">
        <v>594</v>
      </c>
      <c r="K97" s="47">
        <v>66000</v>
      </c>
      <c r="L97" s="47">
        <v>0</v>
      </c>
      <c r="M97" s="47">
        <v>0</v>
      </c>
      <c r="N97" s="47">
        <v>0</v>
      </c>
      <c r="O97" s="47">
        <v>0</v>
      </c>
      <c r="P97" s="47">
        <v>0</v>
      </c>
      <c r="Q97" s="47">
        <v>0</v>
      </c>
      <c r="R97" s="47">
        <v>0</v>
      </c>
      <c r="S97" s="47">
        <v>0</v>
      </c>
      <c r="T97" s="47">
        <v>0</v>
      </c>
      <c r="U97" s="47">
        <v>0</v>
      </c>
      <c r="V97" s="47">
        <v>0</v>
      </c>
      <c r="W97" s="47">
        <v>0</v>
      </c>
      <c r="X97" s="47">
        <v>0</v>
      </c>
      <c r="Y97" s="47">
        <v>0</v>
      </c>
      <c r="Z97" s="47">
        <v>0</v>
      </c>
      <c r="AA97" s="47">
        <v>0</v>
      </c>
      <c r="AB97" s="47">
        <v>0</v>
      </c>
      <c r="AC97" s="48">
        <v>-66000</v>
      </c>
      <c r="AD97" s="47">
        <v>0</v>
      </c>
      <c r="AE97" s="43" t="s">
        <v>242</v>
      </c>
      <c r="AF97" s="43" t="s">
        <v>471</v>
      </c>
      <c r="AG97" s="43" t="s">
        <v>566</v>
      </c>
      <c r="AH97" s="43" t="s">
        <v>595</v>
      </c>
      <c r="AI97" s="43" t="s">
        <v>380</v>
      </c>
      <c r="AJ97" s="43" t="s">
        <v>380</v>
      </c>
      <c r="AK97" s="43" t="s">
        <v>380</v>
      </c>
      <c r="AL97" s="43" t="s">
        <v>378</v>
      </c>
      <c r="AM97" s="43" t="s">
        <v>380</v>
      </c>
      <c r="AN97" s="43" t="s">
        <v>380</v>
      </c>
      <c r="AO97" s="43" t="s">
        <v>568</v>
      </c>
      <c r="AP97" s="43" t="s">
        <v>594</v>
      </c>
      <c r="AQ97" s="43" t="s">
        <v>383</v>
      </c>
      <c r="AR97" s="43" t="s">
        <v>384</v>
      </c>
      <c r="AS97" s="91" t="e">
        <f t="shared" si="4"/>
        <v>#DIV/0!</v>
      </c>
    </row>
    <row r="98" spans="1:45" hidden="1" x14ac:dyDescent="0.25">
      <c r="A98" s="43" t="s">
        <v>369</v>
      </c>
      <c r="B98" s="43" t="s">
        <v>370</v>
      </c>
      <c r="C98" s="43" t="s">
        <v>371</v>
      </c>
      <c r="D98" s="43" t="s">
        <v>596</v>
      </c>
      <c r="E98" s="43" t="s">
        <v>473</v>
      </c>
      <c r="F98" s="43" t="s">
        <v>373</v>
      </c>
      <c r="G98" s="43" t="s">
        <v>468</v>
      </c>
      <c r="H98" s="43" t="s">
        <v>375</v>
      </c>
      <c r="I98" s="43" t="s">
        <v>597</v>
      </c>
      <c r="J98" s="43" t="s">
        <v>598</v>
      </c>
      <c r="K98" s="47">
        <v>700000</v>
      </c>
      <c r="L98" s="47">
        <v>700000</v>
      </c>
      <c r="M98" s="47">
        <v>630000</v>
      </c>
      <c r="N98" s="47">
        <v>0</v>
      </c>
      <c r="O98" s="47">
        <v>0</v>
      </c>
      <c r="P98" s="47">
        <v>0</v>
      </c>
      <c r="Q98" s="47">
        <v>0</v>
      </c>
      <c r="R98" s="47">
        <v>0</v>
      </c>
      <c r="S98" s="47">
        <v>0</v>
      </c>
      <c r="T98" s="47">
        <v>0</v>
      </c>
      <c r="U98" s="47">
        <v>0</v>
      </c>
      <c r="V98" s="47">
        <v>630000</v>
      </c>
      <c r="W98" s="47">
        <v>700000</v>
      </c>
      <c r="X98" s="47">
        <v>630000</v>
      </c>
      <c r="Y98" s="47">
        <v>630000</v>
      </c>
      <c r="Z98" s="47">
        <v>70000</v>
      </c>
      <c r="AA98" s="47">
        <v>0</v>
      </c>
      <c r="AB98" s="47">
        <v>0</v>
      </c>
      <c r="AC98" s="47">
        <v>0</v>
      </c>
      <c r="AD98" s="47">
        <v>0</v>
      </c>
      <c r="AE98" s="43" t="s">
        <v>242</v>
      </c>
      <c r="AF98" s="43" t="s">
        <v>471</v>
      </c>
      <c r="AG98" s="43" t="s">
        <v>599</v>
      </c>
      <c r="AH98" s="43" t="s">
        <v>600</v>
      </c>
      <c r="AI98" s="43" t="s">
        <v>380</v>
      </c>
      <c r="AJ98" s="43" t="s">
        <v>380</v>
      </c>
      <c r="AK98" s="43" t="s">
        <v>380</v>
      </c>
      <c r="AL98" s="43" t="s">
        <v>378</v>
      </c>
      <c r="AM98" s="43" t="s">
        <v>380</v>
      </c>
      <c r="AN98" s="43" t="s">
        <v>380</v>
      </c>
      <c r="AO98" s="43" t="s">
        <v>601</v>
      </c>
      <c r="AP98" s="43" t="s">
        <v>598</v>
      </c>
      <c r="AQ98" s="43" t="s">
        <v>383</v>
      </c>
      <c r="AR98" s="43" t="s">
        <v>384</v>
      </c>
      <c r="AS98" s="91">
        <f t="shared" si="4"/>
        <v>0</v>
      </c>
    </row>
    <row r="99" spans="1:45" hidden="1" x14ac:dyDescent="0.25">
      <c r="A99" s="43" t="s">
        <v>369</v>
      </c>
      <c r="B99" s="43" t="s">
        <v>370</v>
      </c>
      <c r="C99" s="43" t="s">
        <v>371</v>
      </c>
      <c r="D99" s="43" t="s">
        <v>602</v>
      </c>
      <c r="E99" s="43" t="s">
        <v>473</v>
      </c>
      <c r="F99" s="43" t="s">
        <v>373</v>
      </c>
      <c r="G99" s="43" t="s">
        <v>468</v>
      </c>
      <c r="H99" s="43" t="s">
        <v>375</v>
      </c>
      <c r="I99" s="43" t="s">
        <v>603</v>
      </c>
      <c r="J99" s="43" t="s">
        <v>603</v>
      </c>
      <c r="K99" s="47">
        <v>7625000</v>
      </c>
      <c r="L99" s="47">
        <v>7625000</v>
      </c>
      <c r="M99" s="47">
        <v>7625000</v>
      </c>
      <c r="N99" s="47">
        <v>0</v>
      </c>
      <c r="O99" s="47">
        <v>0</v>
      </c>
      <c r="P99" s="47">
        <v>0</v>
      </c>
      <c r="Q99" s="47">
        <v>7474380.29</v>
      </c>
      <c r="R99" s="47">
        <v>7474380.29</v>
      </c>
      <c r="S99" s="47">
        <v>0</v>
      </c>
      <c r="T99" s="47">
        <v>7474380.29</v>
      </c>
      <c r="U99" s="47">
        <v>7474380.29</v>
      </c>
      <c r="V99" s="47">
        <v>150619.71</v>
      </c>
      <c r="W99" s="47">
        <v>150619.71</v>
      </c>
      <c r="X99" s="47">
        <v>131869.71</v>
      </c>
      <c r="Y99" s="47">
        <v>131869.71</v>
      </c>
      <c r="Z99" s="47">
        <v>18750</v>
      </c>
      <c r="AA99" s="47">
        <v>0</v>
      </c>
      <c r="AB99" s="47">
        <v>0</v>
      </c>
      <c r="AC99" s="47">
        <v>0</v>
      </c>
      <c r="AD99" s="47">
        <v>0</v>
      </c>
      <c r="AE99" s="43" t="s">
        <v>242</v>
      </c>
      <c r="AF99" s="43" t="s">
        <v>471</v>
      </c>
      <c r="AG99" s="43" t="s">
        <v>599</v>
      </c>
      <c r="AH99" s="43" t="s">
        <v>604</v>
      </c>
      <c r="AI99" s="43" t="s">
        <v>380</v>
      </c>
      <c r="AJ99" s="43" t="s">
        <v>380</v>
      </c>
      <c r="AK99" s="43" t="s">
        <v>380</v>
      </c>
      <c r="AL99" s="43" t="s">
        <v>378</v>
      </c>
      <c r="AM99" s="43" t="s">
        <v>380</v>
      </c>
      <c r="AN99" s="43" t="s">
        <v>380</v>
      </c>
      <c r="AO99" s="43" t="s">
        <v>601</v>
      </c>
      <c r="AP99" s="43" t="s">
        <v>603</v>
      </c>
      <c r="AQ99" s="43" t="s">
        <v>383</v>
      </c>
      <c r="AR99" s="43" t="s">
        <v>384</v>
      </c>
      <c r="AS99" s="91">
        <f t="shared" si="4"/>
        <v>0.98024659540983605</v>
      </c>
    </row>
    <row r="100" spans="1:45" hidden="1" x14ac:dyDescent="0.25">
      <c r="A100" s="43" t="s">
        <v>369</v>
      </c>
      <c r="B100" s="43" t="s">
        <v>370</v>
      </c>
      <c r="C100" s="43" t="s">
        <v>371</v>
      </c>
      <c r="D100" s="43" t="s">
        <v>605</v>
      </c>
      <c r="E100" s="43" t="s">
        <v>473</v>
      </c>
      <c r="F100" s="43" t="s">
        <v>373</v>
      </c>
      <c r="G100" s="43" t="s">
        <v>468</v>
      </c>
      <c r="H100" s="43" t="s">
        <v>375</v>
      </c>
      <c r="I100" s="43" t="s">
        <v>606</v>
      </c>
      <c r="J100" s="43" t="s">
        <v>607</v>
      </c>
      <c r="K100" s="47">
        <v>250000</v>
      </c>
      <c r="L100" s="47">
        <v>225000</v>
      </c>
      <c r="M100" s="47">
        <v>225000</v>
      </c>
      <c r="N100" s="47">
        <v>0</v>
      </c>
      <c r="O100" s="47">
        <v>25000</v>
      </c>
      <c r="P100" s="47">
        <v>0</v>
      </c>
      <c r="Q100" s="47">
        <v>93757.43</v>
      </c>
      <c r="R100" s="47">
        <v>93757.43</v>
      </c>
      <c r="S100" s="47">
        <v>0</v>
      </c>
      <c r="T100" s="47">
        <v>118757.43</v>
      </c>
      <c r="U100" s="47">
        <v>118757.43</v>
      </c>
      <c r="V100" s="47">
        <v>106242.57</v>
      </c>
      <c r="W100" s="47">
        <v>106242.57</v>
      </c>
      <c r="X100" s="47">
        <v>89992.54</v>
      </c>
      <c r="Y100" s="47">
        <v>89992.54</v>
      </c>
      <c r="Z100" s="47">
        <v>16250.03</v>
      </c>
      <c r="AA100" s="47">
        <v>0</v>
      </c>
      <c r="AB100" s="47">
        <v>0</v>
      </c>
      <c r="AC100" s="47">
        <v>-25000</v>
      </c>
      <c r="AD100" s="47">
        <v>0</v>
      </c>
      <c r="AE100" s="43" t="s">
        <v>242</v>
      </c>
      <c r="AF100" s="43" t="s">
        <v>471</v>
      </c>
      <c r="AG100" s="43" t="s">
        <v>599</v>
      </c>
      <c r="AH100" s="43" t="s">
        <v>608</v>
      </c>
      <c r="AI100" s="43" t="s">
        <v>380</v>
      </c>
      <c r="AJ100" s="43" t="s">
        <v>380</v>
      </c>
      <c r="AK100" s="43" t="s">
        <v>380</v>
      </c>
      <c r="AL100" s="43" t="s">
        <v>378</v>
      </c>
      <c r="AM100" s="43" t="s">
        <v>380</v>
      </c>
      <c r="AN100" s="43" t="s">
        <v>380</v>
      </c>
      <c r="AO100" s="43" t="s">
        <v>601</v>
      </c>
      <c r="AP100" s="43" t="s">
        <v>607</v>
      </c>
      <c r="AQ100" s="43" t="s">
        <v>383</v>
      </c>
      <c r="AR100" s="43" t="s">
        <v>384</v>
      </c>
      <c r="AS100" s="91">
        <f t="shared" si="4"/>
        <v>0.41669968888888886</v>
      </c>
    </row>
    <row r="101" spans="1:45" hidden="1" x14ac:dyDescent="0.25">
      <c r="A101" s="43" t="s">
        <v>369</v>
      </c>
      <c r="B101" s="43" t="s">
        <v>370</v>
      </c>
      <c r="C101" s="43" t="s">
        <v>866</v>
      </c>
      <c r="D101" s="43" t="s">
        <v>605</v>
      </c>
      <c r="E101" s="43" t="s">
        <v>473</v>
      </c>
      <c r="F101" s="43" t="s">
        <v>373</v>
      </c>
      <c r="G101" s="43" t="s">
        <v>468</v>
      </c>
      <c r="H101" s="43" t="s">
        <v>375</v>
      </c>
      <c r="I101" s="43" t="s">
        <v>606</v>
      </c>
      <c r="J101" s="43" t="s">
        <v>607</v>
      </c>
      <c r="K101" s="47">
        <v>25000</v>
      </c>
      <c r="L101" s="47">
        <v>0</v>
      </c>
      <c r="M101" s="47">
        <v>0</v>
      </c>
      <c r="N101" s="47">
        <v>0</v>
      </c>
      <c r="O101" s="47">
        <v>0</v>
      </c>
      <c r="P101" s="47">
        <v>0</v>
      </c>
      <c r="Q101" s="47">
        <v>0</v>
      </c>
      <c r="R101" s="47">
        <v>0</v>
      </c>
      <c r="S101" s="47">
        <v>0</v>
      </c>
      <c r="T101" s="47">
        <v>0</v>
      </c>
      <c r="U101" s="47">
        <v>0</v>
      </c>
      <c r="V101" s="47">
        <v>0</v>
      </c>
      <c r="W101" s="47">
        <v>0</v>
      </c>
      <c r="X101" s="47">
        <v>0</v>
      </c>
      <c r="Y101" s="47">
        <v>0</v>
      </c>
      <c r="Z101" s="47">
        <v>0</v>
      </c>
      <c r="AA101" s="47">
        <v>0</v>
      </c>
      <c r="AB101" s="47">
        <v>0</v>
      </c>
      <c r="AC101" s="48">
        <v>-25000</v>
      </c>
      <c r="AD101" s="47">
        <v>0</v>
      </c>
      <c r="AE101" s="43" t="s">
        <v>242</v>
      </c>
      <c r="AF101" s="43" t="s">
        <v>471</v>
      </c>
      <c r="AG101" s="43" t="s">
        <v>599</v>
      </c>
      <c r="AH101" s="43" t="s">
        <v>608</v>
      </c>
      <c r="AI101" s="43" t="s">
        <v>380</v>
      </c>
      <c r="AJ101" s="43" t="s">
        <v>380</v>
      </c>
      <c r="AK101" s="43" t="s">
        <v>380</v>
      </c>
      <c r="AL101" s="43" t="s">
        <v>378</v>
      </c>
      <c r="AM101" s="43" t="s">
        <v>380</v>
      </c>
      <c r="AN101" s="43" t="s">
        <v>380</v>
      </c>
      <c r="AO101" s="43" t="s">
        <v>601</v>
      </c>
      <c r="AP101" s="43" t="s">
        <v>607</v>
      </c>
      <c r="AQ101" s="43" t="s">
        <v>383</v>
      </c>
      <c r="AR101" s="43" t="s">
        <v>384</v>
      </c>
      <c r="AS101" s="91" t="e">
        <f t="shared" si="4"/>
        <v>#DIV/0!</v>
      </c>
    </row>
    <row r="102" spans="1:45" hidden="1" x14ac:dyDescent="0.25">
      <c r="A102" s="43" t="s">
        <v>369</v>
      </c>
      <c r="B102" s="43" t="s">
        <v>370</v>
      </c>
      <c r="C102" s="43" t="s">
        <v>876</v>
      </c>
      <c r="D102" s="43" t="s">
        <v>605</v>
      </c>
      <c r="E102" s="43" t="s">
        <v>473</v>
      </c>
      <c r="F102" s="43" t="s">
        <v>373</v>
      </c>
      <c r="G102" s="43" t="s">
        <v>468</v>
      </c>
      <c r="H102" s="43" t="s">
        <v>375</v>
      </c>
      <c r="I102" s="43" t="s">
        <v>606</v>
      </c>
      <c r="J102" s="43" t="s">
        <v>607</v>
      </c>
      <c r="K102" s="47">
        <v>1195000</v>
      </c>
      <c r="L102" s="47">
        <v>1195000</v>
      </c>
      <c r="M102" s="47">
        <v>1195000</v>
      </c>
      <c r="N102" s="47">
        <v>0</v>
      </c>
      <c r="O102" s="47">
        <v>129500</v>
      </c>
      <c r="P102" s="47">
        <v>0</v>
      </c>
      <c r="Q102" s="47">
        <v>230081.9</v>
      </c>
      <c r="R102" s="47">
        <v>230081.9</v>
      </c>
      <c r="S102" s="47">
        <v>0</v>
      </c>
      <c r="T102" s="47">
        <v>359581.9</v>
      </c>
      <c r="U102" s="47">
        <v>359581.9</v>
      </c>
      <c r="V102" s="47">
        <v>835418.1</v>
      </c>
      <c r="W102" s="47">
        <v>835418.1</v>
      </c>
      <c r="X102" s="47">
        <v>753043.1</v>
      </c>
      <c r="Y102" s="47">
        <v>753043.1</v>
      </c>
      <c r="Z102" s="47">
        <v>82375</v>
      </c>
      <c r="AA102" s="47">
        <v>0</v>
      </c>
      <c r="AB102" s="47">
        <v>0</v>
      </c>
      <c r="AC102" s="48">
        <v>0</v>
      </c>
      <c r="AD102" s="47">
        <v>0</v>
      </c>
      <c r="AE102" s="43" t="s">
        <v>242</v>
      </c>
      <c r="AF102" s="43" t="s">
        <v>471</v>
      </c>
      <c r="AG102" s="43" t="s">
        <v>599</v>
      </c>
      <c r="AH102" s="43" t="s">
        <v>608</v>
      </c>
      <c r="AI102" s="43" t="s">
        <v>380</v>
      </c>
      <c r="AJ102" s="43" t="s">
        <v>380</v>
      </c>
      <c r="AK102" s="43" t="s">
        <v>380</v>
      </c>
      <c r="AL102" s="43" t="s">
        <v>378</v>
      </c>
      <c r="AM102" s="43" t="s">
        <v>380</v>
      </c>
      <c r="AN102" s="43" t="s">
        <v>380</v>
      </c>
      <c r="AO102" s="43" t="s">
        <v>601</v>
      </c>
      <c r="AP102" s="43" t="s">
        <v>607</v>
      </c>
      <c r="AQ102" s="43" t="s">
        <v>383</v>
      </c>
      <c r="AR102" s="43" t="s">
        <v>384</v>
      </c>
      <c r="AS102" s="91">
        <f t="shared" si="4"/>
        <v>0.19253715481171549</v>
      </c>
    </row>
    <row r="103" spans="1:45" x14ac:dyDescent="0.25">
      <c r="E103" s="43" t="s">
        <v>614</v>
      </c>
      <c r="K103" s="47">
        <f>SUM(K104:K139)</f>
        <v>282589687</v>
      </c>
      <c r="L103" s="47">
        <f t="shared" ref="L103:Q103" si="5">SUM(L104:L139)</f>
        <v>243497120</v>
      </c>
      <c r="M103" s="47">
        <f t="shared" si="5"/>
        <v>229497119.69999999</v>
      </c>
      <c r="N103" s="47">
        <f t="shared" si="5"/>
        <v>0</v>
      </c>
      <c r="O103" s="47">
        <f t="shared" si="5"/>
        <v>7428535.8200000003</v>
      </c>
      <c r="P103" s="47">
        <f t="shared" si="5"/>
        <v>0</v>
      </c>
      <c r="Q103" s="47">
        <f t="shared" si="5"/>
        <v>160435441.62999997</v>
      </c>
      <c r="R103" s="47"/>
      <c r="S103" s="47"/>
      <c r="T103" s="47"/>
      <c r="U103" s="47"/>
      <c r="V103" s="47"/>
      <c r="W103" s="47"/>
      <c r="X103" s="47"/>
      <c r="Y103" s="47"/>
      <c r="Z103" s="47"/>
      <c r="AA103" s="47"/>
      <c r="AB103" s="47"/>
      <c r="AC103" s="48"/>
      <c r="AD103" s="47"/>
      <c r="AS103" s="91">
        <f t="shared" si="4"/>
        <v>0.65888024314209537</v>
      </c>
    </row>
    <row r="104" spans="1:45" hidden="1" x14ac:dyDescent="0.25">
      <c r="A104" s="43" t="s">
        <v>369</v>
      </c>
      <c r="B104" s="43" t="s">
        <v>370</v>
      </c>
      <c r="C104" s="43" t="s">
        <v>371</v>
      </c>
      <c r="D104" s="43" t="s">
        <v>609</v>
      </c>
      <c r="E104" s="43" t="s">
        <v>614</v>
      </c>
      <c r="F104" s="43" t="s">
        <v>373</v>
      </c>
      <c r="G104" s="43" t="s">
        <v>468</v>
      </c>
      <c r="H104" s="43" t="s">
        <v>375</v>
      </c>
      <c r="I104" s="43" t="s">
        <v>610</v>
      </c>
      <c r="J104" s="43" t="s">
        <v>611</v>
      </c>
      <c r="K104" s="47">
        <v>14000000</v>
      </c>
      <c r="L104" s="47">
        <v>8611131</v>
      </c>
      <c r="M104" s="47">
        <v>8611131</v>
      </c>
      <c r="N104" s="47">
        <v>0</v>
      </c>
      <c r="O104" s="47">
        <v>0</v>
      </c>
      <c r="P104" s="47">
        <v>0</v>
      </c>
      <c r="Q104" s="47">
        <v>8611131</v>
      </c>
      <c r="R104" s="47">
        <v>8611131</v>
      </c>
      <c r="S104" s="47">
        <v>0</v>
      </c>
      <c r="T104" s="47">
        <v>8611131</v>
      </c>
      <c r="U104" s="47">
        <v>8611131</v>
      </c>
      <c r="V104" s="47">
        <v>0</v>
      </c>
      <c r="W104" s="47">
        <v>0</v>
      </c>
      <c r="X104" s="47">
        <v>0</v>
      </c>
      <c r="Y104" s="47">
        <v>0</v>
      </c>
      <c r="Z104" s="47">
        <v>0</v>
      </c>
      <c r="AA104" s="47">
        <v>0</v>
      </c>
      <c r="AB104" s="47">
        <v>0</v>
      </c>
      <c r="AC104" s="47">
        <v>-6888869</v>
      </c>
      <c r="AD104" s="47">
        <v>1500000</v>
      </c>
      <c r="AE104" s="43" t="s">
        <v>242</v>
      </c>
      <c r="AF104" s="43" t="s">
        <v>612</v>
      </c>
      <c r="AG104" s="43" t="s">
        <v>236</v>
      </c>
      <c r="AH104" s="43" t="s">
        <v>613</v>
      </c>
      <c r="AI104" s="43" t="s">
        <v>380</v>
      </c>
      <c r="AJ104" s="43" t="s">
        <v>380</v>
      </c>
      <c r="AK104" s="43" t="s">
        <v>380</v>
      </c>
      <c r="AL104" s="43" t="s">
        <v>378</v>
      </c>
      <c r="AM104" s="43" t="s">
        <v>380</v>
      </c>
      <c r="AN104" s="43" t="s">
        <v>380</v>
      </c>
      <c r="AO104" s="43" t="s">
        <v>615</v>
      </c>
      <c r="AP104" s="43" t="s">
        <v>611</v>
      </c>
      <c r="AQ104" s="43" t="s">
        <v>383</v>
      </c>
      <c r="AR104" s="43" t="s">
        <v>384</v>
      </c>
      <c r="AS104" s="91">
        <f t="shared" si="4"/>
        <v>1</v>
      </c>
    </row>
    <row r="105" spans="1:45" hidden="1" x14ac:dyDescent="0.25">
      <c r="A105" s="43" t="s">
        <v>369</v>
      </c>
      <c r="B105" s="43" t="s">
        <v>370</v>
      </c>
      <c r="C105" s="43" t="s">
        <v>866</v>
      </c>
      <c r="D105" s="43" t="s">
        <v>609</v>
      </c>
      <c r="E105" s="43" t="s">
        <v>614</v>
      </c>
      <c r="F105" s="43" t="s">
        <v>373</v>
      </c>
      <c r="G105" s="43" t="s">
        <v>468</v>
      </c>
      <c r="H105" s="43" t="s">
        <v>375</v>
      </c>
      <c r="I105" s="43" t="s">
        <v>610</v>
      </c>
      <c r="J105" s="43" t="s">
        <v>611</v>
      </c>
      <c r="K105" s="47">
        <v>2100000</v>
      </c>
      <c r="L105" s="47">
        <v>1100000</v>
      </c>
      <c r="M105" s="47">
        <v>1100000</v>
      </c>
      <c r="N105" s="47">
        <v>0</v>
      </c>
      <c r="O105" s="47">
        <v>50000</v>
      </c>
      <c r="P105" s="47">
        <v>0</v>
      </c>
      <c r="Q105" s="47">
        <v>171675</v>
      </c>
      <c r="R105" s="47">
        <v>171675</v>
      </c>
      <c r="S105" s="47">
        <v>0</v>
      </c>
      <c r="T105" s="47">
        <v>221675</v>
      </c>
      <c r="U105" s="47">
        <v>221675</v>
      </c>
      <c r="V105" s="47">
        <v>878325</v>
      </c>
      <c r="W105" s="47">
        <v>878325</v>
      </c>
      <c r="X105" s="47">
        <v>878325</v>
      </c>
      <c r="Y105" s="47">
        <v>878325</v>
      </c>
      <c r="Z105" s="47">
        <v>0</v>
      </c>
      <c r="AA105" s="47">
        <v>0</v>
      </c>
      <c r="AB105" s="47">
        <v>0</v>
      </c>
      <c r="AC105" s="47">
        <v>-1000000</v>
      </c>
      <c r="AD105" s="47">
        <v>0</v>
      </c>
      <c r="AE105" s="43" t="s">
        <v>242</v>
      </c>
      <c r="AF105" s="43" t="s">
        <v>612</v>
      </c>
      <c r="AG105" s="43" t="s">
        <v>236</v>
      </c>
      <c r="AH105" s="43" t="s">
        <v>613</v>
      </c>
      <c r="AI105" s="43" t="s">
        <v>380</v>
      </c>
      <c r="AJ105" s="43" t="s">
        <v>380</v>
      </c>
      <c r="AK105" s="43" t="s">
        <v>380</v>
      </c>
      <c r="AL105" s="43" t="s">
        <v>378</v>
      </c>
      <c r="AM105" s="43" t="s">
        <v>380</v>
      </c>
      <c r="AN105" s="43" t="s">
        <v>380</v>
      </c>
      <c r="AO105" s="43" t="s">
        <v>615</v>
      </c>
      <c r="AP105" s="43" t="s">
        <v>611</v>
      </c>
      <c r="AQ105" s="43" t="s">
        <v>383</v>
      </c>
      <c r="AR105" s="43" t="s">
        <v>384</v>
      </c>
      <c r="AS105" s="91">
        <f t="shared" si="4"/>
        <v>0.15606818181818183</v>
      </c>
    </row>
    <row r="106" spans="1:45" hidden="1" x14ac:dyDescent="0.25">
      <c r="A106" s="43" t="s">
        <v>369</v>
      </c>
      <c r="B106" s="43" t="s">
        <v>370</v>
      </c>
      <c r="C106" s="43" t="s">
        <v>876</v>
      </c>
      <c r="D106" s="43" t="s">
        <v>609</v>
      </c>
      <c r="E106" s="43" t="s">
        <v>614</v>
      </c>
      <c r="F106" s="43" t="s">
        <v>373</v>
      </c>
      <c r="G106" s="43" t="s">
        <v>468</v>
      </c>
      <c r="H106" s="43" t="s">
        <v>375</v>
      </c>
      <c r="I106" s="43" t="s">
        <v>610</v>
      </c>
      <c r="J106" s="43" t="s">
        <v>611</v>
      </c>
      <c r="K106" s="47">
        <v>188277207</v>
      </c>
      <c r="L106" s="47">
        <v>163588338</v>
      </c>
      <c r="M106" s="47">
        <v>149588338</v>
      </c>
      <c r="N106" s="47">
        <v>0</v>
      </c>
      <c r="O106" s="47">
        <v>6015377</v>
      </c>
      <c r="P106" s="47">
        <v>0</v>
      </c>
      <c r="Q106" s="47">
        <v>94922215.280000001</v>
      </c>
      <c r="R106" s="47">
        <v>90239295.689999998</v>
      </c>
      <c r="S106" s="47">
        <v>0</v>
      </c>
      <c r="T106" s="47">
        <v>100937592.28</v>
      </c>
      <c r="U106" s="47">
        <v>100937592.28</v>
      </c>
      <c r="V106" s="47">
        <v>48650745.719999999</v>
      </c>
      <c r="W106" s="47">
        <v>62650745.719999999</v>
      </c>
      <c r="X106" s="47">
        <v>48650745.719999999</v>
      </c>
      <c r="Y106" s="47">
        <v>48650745.719999999</v>
      </c>
      <c r="Z106" s="47">
        <v>14000000</v>
      </c>
      <c r="AA106" s="47">
        <v>0</v>
      </c>
      <c r="AB106" s="47">
        <v>0</v>
      </c>
      <c r="AC106" s="48">
        <v>-24688869</v>
      </c>
      <c r="AD106" s="47">
        <v>0</v>
      </c>
      <c r="AE106" s="43" t="s">
        <v>242</v>
      </c>
      <c r="AF106" s="43" t="s">
        <v>612</v>
      </c>
      <c r="AG106" s="43" t="s">
        <v>236</v>
      </c>
      <c r="AH106" s="43" t="s">
        <v>613</v>
      </c>
      <c r="AI106" s="43" t="s">
        <v>380</v>
      </c>
      <c r="AJ106" s="43" t="s">
        <v>380</v>
      </c>
      <c r="AK106" s="43" t="s">
        <v>380</v>
      </c>
      <c r="AL106" s="43" t="s">
        <v>378</v>
      </c>
      <c r="AM106" s="43" t="s">
        <v>380</v>
      </c>
      <c r="AN106" s="43" t="s">
        <v>380</v>
      </c>
      <c r="AO106" s="43" t="s">
        <v>615</v>
      </c>
      <c r="AP106" s="43" t="s">
        <v>611</v>
      </c>
      <c r="AQ106" s="43" t="s">
        <v>383</v>
      </c>
      <c r="AR106" s="43" t="s">
        <v>384</v>
      </c>
      <c r="AS106" s="91">
        <f t="shared" si="4"/>
        <v>0.58025050220878216</v>
      </c>
    </row>
    <row r="107" spans="1:45" hidden="1" x14ac:dyDescent="0.25">
      <c r="A107" s="43" t="s">
        <v>369</v>
      </c>
      <c r="B107" s="43" t="s">
        <v>370</v>
      </c>
      <c r="C107" s="43" t="s">
        <v>371</v>
      </c>
      <c r="D107" s="43" t="s">
        <v>616</v>
      </c>
      <c r="E107" s="43" t="s">
        <v>614</v>
      </c>
      <c r="F107" s="43" t="s">
        <v>373</v>
      </c>
      <c r="G107" s="43" t="s">
        <v>468</v>
      </c>
      <c r="H107" s="43" t="s">
        <v>375</v>
      </c>
      <c r="I107" s="43" t="s">
        <v>617</v>
      </c>
      <c r="J107" s="43" t="s">
        <v>618</v>
      </c>
      <c r="K107" s="47">
        <v>2775000</v>
      </c>
      <c r="L107" s="47">
        <v>2575000</v>
      </c>
      <c r="M107" s="47">
        <v>2575000</v>
      </c>
      <c r="N107" s="47">
        <v>0</v>
      </c>
      <c r="O107" s="47">
        <v>0</v>
      </c>
      <c r="P107" s="47">
        <v>0</v>
      </c>
      <c r="Q107" s="47">
        <v>2509302.4</v>
      </c>
      <c r="R107" s="47">
        <v>2110013.6</v>
      </c>
      <c r="S107" s="47">
        <v>0</v>
      </c>
      <c r="T107" s="47">
        <v>2509302.4</v>
      </c>
      <c r="U107" s="47">
        <v>2509302.4</v>
      </c>
      <c r="V107" s="47">
        <v>65697.600000000006</v>
      </c>
      <c r="W107" s="47">
        <v>65697.600000000006</v>
      </c>
      <c r="X107" s="47">
        <v>6283.96</v>
      </c>
      <c r="Y107" s="47">
        <v>6283.96</v>
      </c>
      <c r="Z107" s="47">
        <v>59413.64</v>
      </c>
      <c r="AA107" s="47">
        <v>0</v>
      </c>
      <c r="AB107" s="47">
        <v>0</v>
      </c>
      <c r="AC107" s="47">
        <v>-200000</v>
      </c>
      <c r="AD107" s="47">
        <v>0</v>
      </c>
      <c r="AE107" s="43" t="s">
        <v>242</v>
      </c>
      <c r="AF107" s="43" t="s">
        <v>612</v>
      </c>
      <c r="AG107" s="43" t="s">
        <v>236</v>
      </c>
      <c r="AH107" s="43" t="s">
        <v>619</v>
      </c>
      <c r="AI107" s="43" t="s">
        <v>380</v>
      </c>
      <c r="AJ107" s="43" t="s">
        <v>380</v>
      </c>
      <c r="AK107" s="43" t="s">
        <v>380</v>
      </c>
      <c r="AL107" s="43" t="s">
        <v>378</v>
      </c>
      <c r="AM107" s="43" t="s">
        <v>380</v>
      </c>
      <c r="AN107" s="43" t="s">
        <v>380</v>
      </c>
      <c r="AO107" s="43" t="s">
        <v>615</v>
      </c>
      <c r="AP107" s="43" t="s">
        <v>618</v>
      </c>
      <c r="AQ107" s="43" t="s">
        <v>383</v>
      </c>
      <c r="AR107" s="43" t="s">
        <v>384</v>
      </c>
      <c r="AS107" s="91">
        <f t="shared" si="4"/>
        <v>0.97448636893203877</v>
      </c>
    </row>
    <row r="108" spans="1:45" hidden="1" x14ac:dyDescent="0.25">
      <c r="A108" s="43" t="s">
        <v>369</v>
      </c>
      <c r="B108" s="43" t="s">
        <v>370</v>
      </c>
      <c r="C108" s="43" t="s">
        <v>876</v>
      </c>
      <c r="D108" s="43" t="s">
        <v>616</v>
      </c>
      <c r="E108" s="43" t="s">
        <v>614</v>
      </c>
      <c r="F108" s="43" t="s">
        <v>373</v>
      </c>
      <c r="G108" s="43" t="s">
        <v>468</v>
      </c>
      <c r="H108" s="43" t="s">
        <v>375</v>
      </c>
      <c r="I108" s="43" t="s">
        <v>617</v>
      </c>
      <c r="J108" s="43" t="s">
        <v>618</v>
      </c>
      <c r="K108" s="47">
        <v>200000</v>
      </c>
      <c r="L108" s="47">
        <v>3065000</v>
      </c>
      <c r="M108" s="47">
        <v>3065000</v>
      </c>
      <c r="N108" s="47">
        <v>0</v>
      </c>
      <c r="O108" s="47">
        <v>0</v>
      </c>
      <c r="P108" s="47">
        <v>0</v>
      </c>
      <c r="Q108" s="47">
        <v>2648700.84</v>
      </c>
      <c r="R108" s="47">
        <v>2594383.06</v>
      </c>
      <c r="S108" s="47">
        <v>0</v>
      </c>
      <c r="T108" s="47">
        <v>2648700.84</v>
      </c>
      <c r="U108" s="47">
        <v>2648700.84</v>
      </c>
      <c r="V108" s="47">
        <v>416299.16</v>
      </c>
      <c r="W108" s="47">
        <v>416299.16</v>
      </c>
      <c r="X108" s="47">
        <v>119799.16</v>
      </c>
      <c r="Y108" s="47">
        <v>119799.16</v>
      </c>
      <c r="Z108" s="47">
        <v>296500</v>
      </c>
      <c r="AA108" s="47">
        <v>0</v>
      </c>
      <c r="AB108" s="47">
        <v>0</v>
      </c>
      <c r="AC108" s="47">
        <v>0</v>
      </c>
      <c r="AD108" s="47">
        <v>2865000</v>
      </c>
      <c r="AE108" s="43" t="s">
        <v>242</v>
      </c>
      <c r="AF108" s="43" t="s">
        <v>612</v>
      </c>
      <c r="AG108" s="43" t="s">
        <v>236</v>
      </c>
      <c r="AH108" s="43" t="s">
        <v>619</v>
      </c>
      <c r="AI108" s="43" t="s">
        <v>380</v>
      </c>
      <c r="AJ108" s="43" t="s">
        <v>380</v>
      </c>
      <c r="AK108" s="43" t="s">
        <v>380</v>
      </c>
      <c r="AL108" s="43" t="s">
        <v>378</v>
      </c>
      <c r="AM108" s="43" t="s">
        <v>380</v>
      </c>
      <c r="AN108" s="43" t="s">
        <v>380</v>
      </c>
      <c r="AO108" s="43" t="s">
        <v>615</v>
      </c>
      <c r="AP108" s="43" t="s">
        <v>618</v>
      </c>
      <c r="AQ108" s="43" t="s">
        <v>383</v>
      </c>
      <c r="AR108" s="43" t="s">
        <v>384</v>
      </c>
      <c r="AS108" s="91">
        <f t="shared" si="4"/>
        <v>0.86417645676998367</v>
      </c>
    </row>
    <row r="109" spans="1:45" hidden="1" x14ac:dyDescent="0.25">
      <c r="A109" s="43" t="s">
        <v>369</v>
      </c>
      <c r="B109" s="43" t="s">
        <v>370</v>
      </c>
      <c r="C109" s="43" t="s">
        <v>371</v>
      </c>
      <c r="D109" s="43" t="s">
        <v>620</v>
      </c>
      <c r="E109" s="43" t="s">
        <v>614</v>
      </c>
      <c r="F109" s="43" t="s">
        <v>373</v>
      </c>
      <c r="G109" s="43" t="s">
        <v>468</v>
      </c>
      <c r="H109" s="43" t="s">
        <v>375</v>
      </c>
      <c r="I109" s="43" t="s">
        <v>621</v>
      </c>
      <c r="J109" s="43" t="s">
        <v>622</v>
      </c>
      <c r="K109" s="47">
        <v>2509091</v>
      </c>
      <c r="L109" s="47">
        <v>1291760</v>
      </c>
      <c r="M109" s="47">
        <v>1291760</v>
      </c>
      <c r="N109" s="47">
        <v>0</v>
      </c>
      <c r="O109" s="47">
        <v>0</v>
      </c>
      <c r="P109" s="47">
        <v>0</v>
      </c>
      <c r="Q109" s="47">
        <v>450565.57</v>
      </c>
      <c r="R109" s="47">
        <v>326534.28999999998</v>
      </c>
      <c r="S109" s="47">
        <v>0</v>
      </c>
      <c r="T109" s="47">
        <v>450565.57</v>
      </c>
      <c r="U109" s="47">
        <v>450565.57</v>
      </c>
      <c r="V109" s="47">
        <v>841194.43</v>
      </c>
      <c r="W109" s="47">
        <v>841194.43</v>
      </c>
      <c r="X109" s="47">
        <v>841194.43</v>
      </c>
      <c r="Y109" s="47">
        <v>841194.43</v>
      </c>
      <c r="Z109" s="47">
        <v>0</v>
      </c>
      <c r="AA109" s="47">
        <v>0</v>
      </c>
      <c r="AB109" s="47">
        <v>0</v>
      </c>
      <c r="AC109" s="48">
        <v>-1217331</v>
      </c>
      <c r="AD109" s="47">
        <v>0</v>
      </c>
      <c r="AE109" s="43" t="s">
        <v>242</v>
      </c>
      <c r="AF109" s="43" t="s">
        <v>612</v>
      </c>
      <c r="AG109" s="43" t="s">
        <v>236</v>
      </c>
      <c r="AH109" s="43" t="s">
        <v>623</v>
      </c>
      <c r="AI109" s="43" t="s">
        <v>380</v>
      </c>
      <c r="AJ109" s="43" t="s">
        <v>380</v>
      </c>
      <c r="AK109" s="43" t="s">
        <v>380</v>
      </c>
      <c r="AL109" s="43" t="s">
        <v>378</v>
      </c>
      <c r="AM109" s="43" t="s">
        <v>380</v>
      </c>
      <c r="AN109" s="43" t="s">
        <v>380</v>
      </c>
      <c r="AO109" s="43" t="s">
        <v>615</v>
      </c>
      <c r="AP109" s="43" t="s">
        <v>622</v>
      </c>
      <c r="AQ109" s="43" t="s">
        <v>383</v>
      </c>
      <c r="AR109" s="43" t="s">
        <v>384</v>
      </c>
      <c r="AS109" s="91">
        <f t="shared" si="4"/>
        <v>0.34879975382423978</v>
      </c>
    </row>
    <row r="110" spans="1:45" hidden="1" x14ac:dyDescent="0.25">
      <c r="A110" s="43" t="s">
        <v>369</v>
      </c>
      <c r="B110" s="43" t="s">
        <v>370</v>
      </c>
      <c r="C110" s="43" t="s">
        <v>876</v>
      </c>
      <c r="D110" s="43" t="s">
        <v>620</v>
      </c>
      <c r="E110" s="43" t="s">
        <v>614</v>
      </c>
      <c r="F110" s="43" t="s">
        <v>373</v>
      </c>
      <c r="G110" s="43" t="s">
        <v>468</v>
      </c>
      <c r="H110" s="43" t="s">
        <v>375</v>
      </c>
      <c r="I110" s="43" t="s">
        <v>621</v>
      </c>
      <c r="J110" s="43" t="s">
        <v>622</v>
      </c>
      <c r="K110" s="47">
        <v>9945873</v>
      </c>
      <c r="L110" s="47">
        <v>4918516</v>
      </c>
      <c r="M110" s="47">
        <v>4918516</v>
      </c>
      <c r="N110" s="47">
        <v>0</v>
      </c>
      <c r="O110" s="47">
        <v>12032.39</v>
      </c>
      <c r="P110" s="47">
        <v>0</v>
      </c>
      <c r="Q110" s="47">
        <v>4607117.74</v>
      </c>
      <c r="R110" s="47">
        <v>4110827.39</v>
      </c>
      <c r="S110" s="47">
        <v>0</v>
      </c>
      <c r="T110" s="47">
        <v>4619150.13</v>
      </c>
      <c r="U110" s="47">
        <v>4619150.13</v>
      </c>
      <c r="V110" s="47">
        <v>299365.87</v>
      </c>
      <c r="W110" s="47">
        <v>299365.87</v>
      </c>
      <c r="X110" s="47">
        <v>299365.87</v>
      </c>
      <c r="Y110" s="47">
        <v>299365.87</v>
      </c>
      <c r="Z110" s="47">
        <v>0</v>
      </c>
      <c r="AA110" s="47">
        <v>0</v>
      </c>
      <c r="AB110" s="47">
        <v>0</v>
      </c>
      <c r="AC110" s="47">
        <v>-5027357</v>
      </c>
      <c r="AD110" s="47">
        <v>0</v>
      </c>
      <c r="AE110" s="43" t="s">
        <v>242</v>
      </c>
      <c r="AF110" s="43" t="s">
        <v>612</v>
      </c>
      <c r="AG110" s="43" t="s">
        <v>236</v>
      </c>
      <c r="AH110" s="43" t="s">
        <v>623</v>
      </c>
      <c r="AI110" s="43" t="s">
        <v>380</v>
      </c>
      <c r="AJ110" s="43" t="s">
        <v>380</v>
      </c>
      <c r="AK110" s="43" t="s">
        <v>380</v>
      </c>
      <c r="AL110" s="43" t="s">
        <v>378</v>
      </c>
      <c r="AM110" s="43" t="s">
        <v>380</v>
      </c>
      <c r="AN110" s="43" t="s">
        <v>380</v>
      </c>
      <c r="AO110" s="43" t="s">
        <v>615</v>
      </c>
      <c r="AP110" s="43" t="s">
        <v>622</v>
      </c>
      <c r="AQ110" s="43" t="s">
        <v>383</v>
      </c>
      <c r="AR110" s="43" t="s">
        <v>384</v>
      </c>
      <c r="AS110" s="91">
        <f t="shared" si="4"/>
        <v>0.93668857435860742</v>
      </c>
    </row>
    <row r="111" spans="1:45" hidden="1" x14ac:dyDescent="0.25">
      <c r="A111" s="43" t="s">
        <v>369</v>
      </c>
      <c r="B111" s="43" t="s">
        <v>370</v>
      </c>
      <c r="C111" s="43" t="s">
        <v>876</v>
      </c>
      <c r="D111" s="43" t="s">
        <v>884</v>
      </c>
      <c r="E111" s="43" t="s">
        <v>614</v>
      </c>
      <c r="F111" s="43" t="s">
        <v>373</v>
      </c>
      <c r="G111" s="43" t="s">
        <v>468</v>
      </c>
      <c r="H111" s="43" t="s">
        <v>375</v>
      </c>
      <c r="I111" s="43" t="s">
        <v>885</v>
      </c>
      <c r="J111" s="43" t="s">
        <v>886</v>
      </c>
      <c r="K111" s="47">
        <v>150000</v>
      </c>
      <c r="L111" s="47">
        <v>150000</v>
      </c>
      <c r="M111" s="47">
        <v>150000</v>
      </c>
      <c r="N111" s="47">
        <v>0</v>
      </c>
      <c r="O111" s="47">
        <v>0</v>
      </c>
      <c r="P111" s="47">
        <v>0</v>
      </c>
      <c r="Q111" s="47">
        <v>0</v>
      </c>
      <c r="R111" s="47">
        <v>0</v>
      </c>
      <c r="S111" s="47">
        <v>0</v>
      </c>
      <c r="T111" s="47">
        <v>0</v>
      </c>
      <c r="U111" s="47">
        <v>0</v>
      </c>
      <c r="V111" s="47">
        <v>150000</v>
      </c>
      <c r="W111" s="47">
        <v>150000</v>
      </c>
      <c r="X111" s="47">
        <v>135000</v>
      </c>
      <c r="Y111" s="47">
        <v>135000</v>
      </c>
      <c r="Z111" s="47">
        <v>15000</v>
      </c>
      <c r="AA111" s="47">
        <v>0</v>
      </c>
      <c r="AB111" s="47">
        <v>0</v>
      </c>
      <c r="AC111" s="47">
        <v>0</v>
      </c>
      <c r="AD111" s="47">
        <v>0</v>
      </c>
      <c r="AE111" s="43" t="s">
        <v>242</v>
      </c>
      <c r="AF111" s="43" t="s">
        <v>612</v>
      </c>
      <c r="AG111" s="43" t="s">
        <v>236</v>
      </c>
      <c r="AH111" s="43" t="s">
        <v>887</v>
      </c>
      <c r="AI111" s="43" t="s">
        <v>380</v>
      </c>
      <c r="AJ111" s="43" t="s">
        <v>380</v>
      </c>
      <c r="AK111" s="43" t="s">
        <v>380</v>
      </c>
      <c r="AL111" s="43" t="s">
        <v>378</v>
      </c>
      <c r="AM111" s="43" t="s">
        <v>380</v>
      </c>
      <c r="AN111" s="43" t="s">
        <v>380</v>
      </c>
      <c r="AO111" s="43" t="s">
        <v>615</v>
      </c>
      <c r="AP111" s="43" t="s">
        <v>886</v>
      </c>
      <c r="AQ111" s="43" t="s">
        <v>383</v>
      </c>
      <c r="AR111" s="43" t="s">
        <v>384</v>
      </c>
      <c r="AS111" s="91">
        <f t="shared" si="4"/>
        <v>0</v>
      </c>
    </row>
    <row r="112" spans="1:45" hidden="1" x14ac:dyDescent="0.25">
      <c r="A112" s="43" t="s">
        <v>369</v>
      </c>
      <c r="B112" s="43" t="s">
        <v>370</v>
      </c>
      <c r="C112" s="43" t="s">
        <v>371</v>
      </c>
      <c r="D112" s="43" t="s">
        <v>624</v>
      </c>
      <c r="E112" s="43" t="s">
        <v>614</v>
      </c>
      <c r="F112" s="43" t="s">
        <v>373</v>
      </c>
      <c r="G112" s="43" t="s">
        <v>468</v>
      </c>
      <c r="H112" s="43" t="s">
        <v>375</v>
      </c>
      <c r="I112" s="43" t="s">
        <v>625</v>
      </c>
      <c r="J112" s="43" t="s">
        <v>625</v>
      </c>
      <c r="K112" s="47">
        <v>800000</v>
      </c>
      <c r="L112" s="47">
        <v>320000</v>
      </c>
      <c r="M112" s="47">
        <v>320000</v>
      </c>
      <c r="N112" s="47">
        <v>0</v>
      </c>
      <c r="O112" s="47">
        <v>319613.40000000002</v>
      </c>
      <c r="P112" s="47">
        <v>0</v>
      </c>
      <c r="Q112" s="47">
        <v>0</v>
      </c>
      <c r="R112" s="47">
        <v>0</v>
      </c>
      <c r="S112" s="47">
        <v>0</v>
      </c>
      <c r="T112" s="47">
        <v>319613.40000000002</v>
      </c>
      <c r="U112" s="47">
        <v>319613.40000000002</v>
      </c>
      <c r="V112" s="47">
        <v>386.6</v>
      </c>
      <c r="W112" s="47">
        <v>386.6</v>
      </c>
      <c r="X112" s="47">
        <v>386.6</v>
      </c>
      <c r="Y112" s="47">
        <v>386.6</v>
      </c>
      <c r="Z112" s="47">
        <v>0</v>
      </c>
      <c r="AA112" s="47">
        <v>0</v>
      </c>
      <c r="AB112" s="47">
        <v>0</v>
      </c>
      <c r="AC112" s="47">
        <v>-480000</v>
      </c>
      <c r="AD112" s="47">
        <v>0</v>
      </c>
      <c r="AE112" s="43" t="s">
        <v>242</v>
      </c>
      <c r="AF112" s="43" t="s">
        <v>612</v>
      </c>
      <c r="AG112" s="43" t="s">
        <v>237</v>
      </c>
      <c r="AH112" s="43" t="s">
        <v>626</v>
      </c>
      <c r="AI112" s="43" t="s">
        <v>380</v>
      </c>
      <c r="AJ112" s="43" t="s">
        <v>380</v>
      </c>
      <c r="AK112" s="43" t="s">
        <v>380</v>
      </c>
      <c r="AL112" s="43" t="s">
        <v>378</v>
      </c>
      <c r="AM112" s="43" t="s">
        <v>380</v>
      </c>
      <c r="AN112" s="43" t="s">
        <v>380</v>
      </c>
      <c r="AO112" s="43" t="s">
        <v>627</v>
      </c>
      <c r="AP112" s="43" t="s">
        <v>625</v>
      </c>
      <c r="AQ112" s="43" t="s">
        <v>383</v>
      </c>
      <c r="AR112" s="43" t="s">
        <v>384</v>
      </c>
      <c r="AS112" s="91">
        <f t="shared" si="4"/>
        <v>0</v>
      </c>
    </row>
    <row r="113" spans="1:45" hidden="1" x14ac:dyDescent="0.25">
      <c r="A113" s="43" t="s">
        <v>369</v>
      </c>
      <c r="B113" s="43" t="s">
        <v>370</v>
      </c>
      <c r="C113" s="43" t="s">
        <v>876</v>
      </c>
      <c r="D113" s="43" t="s">
        <v>624</v>
      </c>
      <c r="E113" s="43" t="s">
        <v>614</v>
      </c>
      <c r="F113" s="43" t="s">
        <v>373</v>
      </c>
      <c r="G113" s="43" t="s">
        <v>468</v>
      </c>
      <c r="H113" s="43" t="s">
        <v>375</v>
      </c>
      <c r="I113" s="43" t="s">
        <v>625</v>
      </c>
      <c r="J113" s="43" t="s">
        <v>625</v>
      </c>
      <c r="K113" s="47">
        <v>2915876</v>
      </c>
      <c r="L113" s="47">
        <v>1299461</v>
      </c>
      <c r="M113" s="47">
        <v>1299461</v>
      </c>
      <c r="N113" s="47">
        <v>0</v>
      </c>
      <c r="O113" s="47">
        <v>0</v>
      </c>
      <c r="P113" s="47">
        <v>0</v>
      </c>
      <c r="Q113" s="47">
        <v>990869.7</v>
      </c>
      <c r="R113" s="47">
        <v>263344.84999999998</v>
      </c>
      <c r="S113" s="47">
        <v>0</v>
      </c>
      <c r="T113" s="47">
        <v>990869.7</v>
      </c>
      <c r="U113" s="47">
        <v>990869.7</v>
      </c>
      <c r="V113" s="47">
        <v>308591.3</v>
      </c>
      <c r="W113" s="47">
        <v>308591.3</v>
      </c>
      <c r="X113" s="47">
        <v>308591.3</v>
      </c>
      <c r="Y113" s="47">
        <v>308591.3</v>
      </c>
      <c r="Z113" s="47">
        <v>0</v>
      </c>
      <c r="AA113" s="47">
        <v>0</v>
      </c>
      <c r="AB113" s="47">
        <v>0</v>
      </c>
      <c r="AC113" s="48">
        <v>-1616415</v>
      </c>
      <c r="AD113" s="47">
        <v>0</v>
      </c>
      <c r="AE113" s="43" t="s">
        <v>242</v>
      </c>
      <c r="AF113" s="43" t="s">
        <v>612</v>
      </c>
      <c r="AG113" s="43" t="s">
        <v>237</v>
      </c>
      <c r="AH113" s="43" t="s">
        <v>626</v>
      </c>
      <c r="AI113" s="43" t="s">
        <v>380</v>
      </c>
      <c r="AJ113" s="43" t="s">
        <v>380</v>
      </c>
      <c r="AK113" s="43" t="s">
        <v>380</v>
      </c>
      <c r="AL113" s="43" t="s">
        <v>378</v>
      </c>
      <c r="AM113" s="43" t="s">
        <v>380</v>
      </c>
      <c r="AN113" s="43" t="s">
        <v>380</v>
      </c>
      <c r="AO113" s="43" t="s">
        <v>627</v>
      </c>
      <c r="AP113" s="43" t="s">
        <v>625</v>
      </c>
      <c r="AQ113" s="43" t="s">
        <v>383</v>
      </c>
      <c r="AR113" s="43" t="s">
        <v>384</v>
      </c>
      <c r="AS113" s="91">
        <f t="shared" si="4"/>
        <v>0.76252361556060544</v>
      </c>
    </row>
    <row r="114" spans="1:45" hidden="1" x14ac:dyDescent="0.25">
      <c r="A114" s="43" t="s">
        <v>369</v>
      </c>
      <c r="B114" s="43" t="s">
        <v>370</v>
      </c>
      <c r="C114" s="43" t="s">
        <v>371</v>
      </c>
      <c r="D114" s="43" t="s">
        <v>628</v>
      </c>
      <c r="E114" s="43" t="s">
        <v>614</v>
      </c>
      <c r="F114" s="43" t="s">
        <v>373</v>
      </c>
      <c r="G114" s="43" t="s">
        <v>468</v>
      </c>
      <c r="H114" s="43" t="s">
        <v>375</v>
      </c>
      <c r="I114" s="43" t="s">
        <v>629</v>
      </c>
      <c r="J114" s="43" t="s">
        <v>630</v>
      </c>
      <c r="K114" s="47">
        <v>0</v>
      </c>
      <c r="L114" s="47">
        <v>0</v>
      </c>
      <c r="M114" s="47">
        <v>0</v>
      </c>
      <c r="N114" s="47">
        <v>0</v>
      </c>
      <c r="O114" s="47">
        <v>0</v>
      </c>
      <c r="P114" s="47">
        <v>0</v>
      </c>
      <c r="Q114" s="47">
        <v>0</v>
      </c>
      <c r="R114" s="47">
        <v>0</v>
      </c>
      <c r="S114" s="47">
        <v>0</v>
      </c>
      <c r="T114" s="47">
        <v>0</v>
      </c>
      <c r="U114" s="47">
        <v>0</v>
      </c>
      <c r="V114" s="47">
        <v>0</v>
      </c>
      <c r="W114" s="47">
        <v>0</v>
      </c>
      <c r="X114" s="47">
        <v>0</v>
      </c>
      <c r="Y114" s="47">
        <v>0</v>
      </c>
      <c r="Z114" s="47">
        <v>0</v>
      </c>
      <c r="AA114" s="47">
        <v>0</v>
      </c>
      <c r="AB114" s="47">
        <v>0</v>
      </c>
      <c r="AC114" s="48">
        <v>-1000000</v>
      </c>
      <c r="AD114" s="47">
        <v>1000000</v>
      </c>
      <c r="AE114" s="43" t="s">
        <v>242</v>
      </c>
      <c r="AF114" s="43" t="s">
        <v>612</v>
      </c>
      <c r="AG114" s="43" t="s">
        <v>238</v>
      </c>
      <c r="AH114" s="43" t="s">
        <v>631</v>
      </c>
      <c r="AI114" s="43" t="s">
        <v>380</v>
      </c>
      <c r="AJ114" s="43" t="s">
        <v>380</v>
      </c>
      <c r="AK114" s="43" t="s">
        <v>380</v>
      </c>
      <c r="AL114" s="43" t="s">
        <v>378</v>
      </c>
      <c r="AM114" s="43" t="s">
        <v>380</v>
      </c>
      <c r="AN114" s="43" t="s">
        <v>380</v>
      </c>
      <c r="AO114" s="43" t="s">
        <v>632</v>
      </c>
      <c r="AP114" s="43" t="s">
        <v>630</v>
      </c>
      <c r="AQ114" s="43" t="s">
        <v>383</v>
      </c>
      <c r="AR114" s="43" t="s">
        <v>384</v>
      </c>
      <c r="AS114" s="91" t="e">
        <f t="shared" si="4"/>
        <v>#DIV/0!</v>
      </c>
    </row>
    <row r="115" spans="1:45" hidden="1" x14ac:dyDescent="0.25">
      <c r="A115" s="43" t="s">
        <v>369</v>
      </c>
      <c r="B115" s="43" t="s">
        <v>370</v>
      </c>
      <c r="C115" s="43" t="s">
        <v>876</v>
      </c>
      <c r="D115" s="43" t="s">
        <v>628</v>
      </c>
      <c r="E115" s="43" t="s">
        <v>614</v>
      </c>
      <c r="F115" s="43" t="s">
        <v>373</v>
      </c>
      <c r="G115" s="43" t="s">
        <v>468</v>
      </c>
      <c r="H115" s="43" t="s">
        <v>375</v>
      </c>
      <c r="I115" s="43" t="s">
        <v>629</v>
      </c>
      <c r="J115" s="43" t="s">
        <v>630</v>
      </c>
      <c r="K115" s="47">
        <v>200000</v>
      </c>
      <c r="L115" s="47">
        <v>100000</v>
      </c>
      <c r="M115" s="47">
        <v>100000</v>
      </c>
      <c r="N115" s="47">
        <v>0</v>
      </c>
      <c r="O115" s="47">
        <v>0</v>
      </c>
      <c r="P115" s="47">
        <v>0</v>
      </c>
      <c r="Q115" s="47">
        <v>95767.5</v>
      </c>
      <c r="R115" s="47">
        <v>95767.5</v>
      </c>
      <c r="S115" s="47">
        <v>0</v>
      </c>
      <c r="T115" s="47">
        <v>95767.5</v>
      </c>
      <c r="U115" s="47">
        <v>95767.5</v>
      </c>
      <c r="V115" s="47">
        <v>4232.5</v>
      </c>
      <c r="W115" s="47">
        <v>4232.5</v>
      </c>
      <c r="X115" s="47">
        <v>4232.5</v>
      </c>
      <c r="Y115" s="47">
        <v>4232.5</v>
      </c>
      <c r="Z115" s="47">
        <v>0</v>
      </c>
      <c r="AA115" s="47">
        <v>0</v>
      </c>
      <c r="AB115" s="47">
        <v>0</v>
      </c>
      <c r="AC115" s="47">
        <v>-100000</v>
      </c>
      <c r="AD115" s="47">
        <v>0</v>
      </c>
      <c r="AE115" s="43" t="s">
        <v>242</v>
      </c>
      <c r="AF115" s="43" t="s">
        <v>612</v>
      </c>
      <c r="AG115" s="43" t="s">
        <v>238</v>
      </c>
      <c r="AH115" s="43" t="s">
        <v>631</v>
      </c>
      <c r="AI115" s="43" t="s">
        <v>380</v>
      </c>
      <c r="AJ115" s="43" t="s">
        <v>380</v>
      </c>
      <c r="AK115" s="43" t="s">
        <v>380</v>
      </c>
      <c r="AL115" s="43" t="s">
        <v>378</v>
      </c>
      <c r="AM115" s="43" t="s">
        <v>380</v>
      </c>
      <c r="AN115" s="43" t="s">
        <v>380</v>
      </c>
      <c r="AO115" s="43" t="s">
        <v>632</v>
      </c>
      <c r="AP115" s="43" t="s">
        <v>630</v>
      </c>
      <c r="AQ115" s="43" t="s">
        <v>383</v>
      </c>
      <c r="AR115" s="43" t="s">
        <v>384</v>
      </c>
      <c r="AS115" s="91">
        <f t="shared" si="4"/>
        <v>0.95767500000000005</v>
      </c>
    </row>
    <row r="116" spans="1:45" hidden="1" x14ac:dyDescent="0.25">
      <c r="A116" s="43" t="s">
        <v>369</v>
      </c>
      <c r="B116" s="43" t="s">
        <v>370</v>
      </c>
      <c r="C116" s="43" t="s">
        <v>371</v>
      </c>
      <c r="D116" s="43" t="s">
        <v>633</v>
      </c>
      <c r="E116" s="43" t="s">
        <v>614</v>
      </c>
      <c r="F116" s="43" t="s">
        <v>373</v>
      </c>
      <c r="G116" s="43" t="s">
        <v>468</v>
      </c>
      <c r="H116" s="43" t="s">
        <v>375</v>
      </c>
      <c r="I116" s="43" t="s">
        <v>634</v>
      </c>
      <c r="J116" s="43" t="s">
        <v>635</v>
      </c>
      <c r="K116" s="47">
        <v>4371222</v>
      </c>
      <c r="L116" s="47">
        <v>1430611</v>
      </c>
      <c r="M116" s="47">
        <v>1430611</v>
      </c>
      <c r="N116" s="47">
        <v>0</v>
      </c>
      <c r="O116" s="47">
        <v>457332.47</v>
      </c>
      <c r="P116" s="47">
        <v>0</v>
      </c>
      <c r="Q116" s="47">
        <v>478329</v>
      </c>
      <c r="R116" s="47">
        <v>478329</v>
      </c>
      <c r="S116" s="47">
        <v>0</v>
      </c>
      <c r="T116" s="47">
        <v>935661.47</v>
      </c>
      <c r="U116" s="47">
        <v>935661.47</v>
      </c>
      <c r="V116" s="47">
        <v>494949.53</v>
      </c>
      <c r="W116" s="47">
        <v>494949.53</v>
      </c>
      <c r="X116" s="47">
        <v>494949.53</v>
      </c>
      <c r="Y116" s="47">
        <v>494949.53</v>
      </c>
      <c r="Z116" s="47">
        <v>0</v>
      </c>
      <c r="AA116" s="47">
        <v>0</v>
      </c>
      <c r="AB116" s="47">
        <v>0</v>
      </c>
      <c r="AC116" s="47">
        <v>-2940611</v>
      </c>
      <c r="AD116" s="47">
        <v>0</v>
      </c>
      <c r="AE116" s="43" t="s">
        <v>242</v>
      </c>
      <c r="AF116" s="43" t="s">
        <v>612</v>
      </c>
      <c r="AG116" s="43" t="s">
        <v>238</v>
      </c>
      <c r="AH116" s="43" t="s">
        <v>636</v>
      </c>
      <c r="AI116" s="43" t="s">
        <v>380</v>
      </c>
      <c r="AJ116" s="43" t="s">
        <v>380</v>
      </c>
      <c r="AK116" s="43" t="s">
        <v>380</v>
      </c>
      <c r="AL116" s="43" t="s">
        <v>378</v>
      </c>
      <c r="AM116" s="43" t="s">
        <v>380</v>
      </c>
      <c r="AN116" s="43" t="s">
        <v>380</v>
      </c>
      <c r="AO116" s="43" t="s">
        <v>632</v>
      </c>
      <c r="AP116" s="43" t="s">
        <v>635</v>
      </c>
      <c r="AQ116" s="43" t="s">
        <v>383</v>
      </c>
      <c r="AR116" s="43" t="s">
        <v>384</v>
      </c>
      <c r="AS116" s="91">
        <f t="shared" si="4"/>
        <v>0.33435294430142087</v>
      </c>
    </row>
    <row r="117" spans="1:45" hidden="1" x14ac:dyDescent="0.25">
      <c r="A117" s="43" t="s">
        <v>369</v>
      </c>
      <c r="B117" s="43" t="s">
        <v>370</v>
      </c>
      <c r="C117" s="43" t="s">
        <v>876</v>
      </c>
      <c r="D117" s="43" t="s">
        <v>633</v>
      </c>
      <c r="E117" s="43" t="s">
        <v>614</v>
      </c>
      <c r="F117" s="43" t="s">
        <v>373</v>
      </c>
      <c r="G117" s="43" t="s">
        <v>468</v>
      </c>
      <c r="H117" s="43" t="s">
        <v>375</v>
      </c>
      <c r="I117" s="43" t="s">
        <v>634</v>
      </c>
      <c r="J117" s="43" t="s">
        <v>635</v>
      </c>
      <c r="K117" s="47">
        <v>782517</v>
      </c>
      <c r="L117" s="47">
        <v>116434</v>
      </c>
      <c r="M117" s="47">
        <v>116434</v>
      </c>
      <c r="N117" s="47">
        <v>0</v>
      </c>
      <c r="O117" s="47">
        <v>0</v>
      </c>
      <c r="P117" s="47">
        <v>0</v>
      </c>
      <c r="Q117" s="47">
        <v>0</v>
      </c>
      <c r="R117" s="47">
        <v>0</v>
      </c>
      <c r="S117" s="47">
        <v>0</v>
      </c>
      <c r="T117" s="47">
        <v>0</v>
      </c>
      <c r="U117" s="47">
        <v>0</v>
      </c>
      <c r="V117" s="47">
        <v>116434</v>
      </c>
      <c r="W117" s="47">
        <v>116434</v>
      </c>
      <c r="X117" s="47">
        <v>116434</v>
      </c>
      <c r="Y117" s="47">
        <v>116434</v>
      </c>
      <c r="Z117" s="47">
        <v>0</v>
      </c>
      <c r="AA117" s="47">
        <v>0</v>
      </c>
      <c r="AB117" s="47">
        <v>0</v>
      </c>
      <c r="AC117" s="47">
        <v>-666083</v>
      </c>
      <c r="AD117" s="47">
        <v>0</v>
      </c>
      <c r="AE117" s="43" t="s">
        <v>242</v>
      </c>
      <c r="AF117" s="43" t="s">
        <v>612</v>
      </c>
      <c r="AG117" s="43" t="s">
        <v>238</v>
      </c>
      <c r="AH117" s="43" t="s">
        <v>636</v>
      </c>
      <c r="AI117" s="43" t="s">
        <v>380</v>
      </c>
      <c r="AJ117" s="43" t="s">
        <v>380</v>
      </c>
      <c r="AK117" s="43" t="s">
        <v>380</v>
      </c>
      <c r="AL117" s="43" t="s">
        <v>378</v>
      </c>
      <c r="AM117" s="43" t="s">
        <v>380</v>
      </c>
      <c r="AN117" s="43" t="s">
        <v>380</v>
      </c>
      <c r="AO117" s="43" t="s">
        <v>632</v>
      </c>
      <c r="AP117" s="43" t="s">
        <v>635</v>
      </c>
      <c r="AQ117" s="43" t="s">
        <v>383</v>
      </c>
      <c r="AR117" s="43" t="s">
        <v>384</v>
      </c>
      <c r="AS117" s="91">
        <f t="shared" si="4"/>
        <v>0</v>
      </c>
    </row>
    <row r="118" spans="1:45" hidden="1" x14ac:dyDescent="0.25">
      <c r="A118" s="43" t="s">
        <v>369</v>
      </c>
      <c r="B118" s="43" t="s">
        <v>370</v>
      </c>
      <c r="C118" s="43" t="s">
        <v>876</v>
      </c>
      <c r="D118" s="43" t="s">
        <v>888</v>
      </c>
      <c r="E118" s="43" t="s">
        <v>614</v>
      </c>
      <c r="F118" s="43" t="s">
        <v>373</v>
      </c>
      <c r="G118" s="43" t="s">
        <v>468</v>
      </c>
      <c r="H118" s="43" t="s">
        <v>375</v>
      </c>
      <c r="I118" s="43" t="s">
        <v>889</v>
      </c>
      <c r="J118" s="43" t="s">
        <v>890</v>
      </c>
      <c r="K118" s="47">
        <v>150000</v>
      </c>
      <c r="L118" s="47">
        <v>100000</v>
      </c>
      <c r="M118" s="47">
        <v>100000</v>
      </c>
      <c r="N118" s="47">
        <v>0</v>
      </c>
      <c r="O118" s="47">
        <v>0</v>
      </c>
      <c r="P118" s="47">
        <v>0</v>
      </c>
      <c r="Q118" s="47">
        <v>0</v>
      </c>
      <c r="R118" s="47">
        <v>0</v>
      </c>
      <c r="S118" s="47">
        <v>0</v>
      </c>
      <c r="T118" s="47">
        <v>0</v>
      </c>
      <c r="U118" s="47">
        <v>0</v>
      </c>
      <c r="V118" s="47">
        <v>100000</v>
      </c>
      <c r="W118" s="47">
        <v>100000</v>
      </c>
      <c r="X118" s="47">
        <v>90000</v>
      </c>
      <c r="Y118" s="47">
        <v>90000</v>
      </c>
      <c r="Z118" s="47">
        <v>10000</v>
      </c>
      <c r="AA118" s="47">
        <v>0</v>
      </c>
      <c r="AB118" s="47">
        <v>0</v>
      </c>
      <c r="AC118" s="47">
        <v>-50000</v>
      </c>
      <c r="AD118" s="47">
        <v>0</v>
      </c>
      <c r="AE118" s="43" t="s">
        <v>242</v>
      </c>
      <c r="AF118" s="43" t="s">
        <v>612</v>
      </c>
      <c r="AG118" s="43" t="s">
        <v>238</v>
      </c>
      <c r="AH118" s="43" t="s">
        <v>891</v>
      </c>
      <c r="AI118" s="43" t="s">
        <v>380</v>
      </c>
      <c r="AJ118" s="43" t="s">
        <v>380</v>
      </c>
      <c r="AK118" s="43" t="s">
        <v>380</v>
      </c>
      <c r="AL118" s="43" t="s">
        <v>378</v>
      </c>
      <c r="AM118" s="43" t="s">
        <v>380</v>
      </c>
      <c r="AN118" s="43" t="s">
        <v>380</v>
      </c>
      <c r="AO118" s="43" t="s">
        <v>632</v>
      </c>
      <c r="AP118" s="43" t="s">
        <v>890</v>
      </c>
      <c r="AQ118" s="43" t="s">
        <v>383</v>
      </c>
      <c r="AR118" s="43" t="s">
        <v>384</v>
      </c>
      <c r="AS118" s="91">
        <f t="shared" si="4"/>
        <v>0</v>
      </c>
    </row>
    <row r="119" spans="1:45" hidden="1" x14ac:dyDescent="0.25">
      <c r="A119" s="43" t="s">
        <v>369</v>
      </c>
      <c r="B119" s="43" t="s">
        <v>370</v>
      </c>
      <c r="C119" s="43" t="s">
        <v>876</v>
      </c>
      <c r="D119" s="43" t="s">
        <v>892</v>
      </c>
      <c r="E119" s="43" t="s">
        <v>614</v>
      </c>
      <c r="F119" s="43" t="s">
        <v>373</v>
      </c>
      <c r="G119" s="43" t="s">
        <v>468</v>
      </c>
      <c r="H119" s="43" t="s">
        <v>375</v>
      </c>
      <c r="I119" s="43" t="s">
        <v>893</v>
      </c>
      <c r="J119" s="43" t="s">
        <v>894</v>
      </c>
      <c r="K119" s="47">
        <v>50000</v>
      </c>
      <c r="L119" s="47">
        <v>0</v>
      </c>
      <c r="M119" s="47">
        <v>0</v>
      </c>
      <c r="N119" s="47">
        <v>0</v>
      </c>
      <c r="O119" s="47">
        <v>0</v>
      </c>
      <c r="P119" s="47">
        <v>0</v>
      </c>
      <c r="Q119" s="47">
        <v>0</v>
      </c>
      <c r="R119" s="47">
        <v>0</v>
      </c>
      <c r="S119" s="47">
        <v>0</v>
      </c>
      <c r="T119" s="47">
        <v>0</v>
      </c>
      <c r="U119" s="47">
        <v>0</v>
      </c>
      <c r="V119" s="47">
        <v>0</v>
      </c>
      <c r="W119" s="47">
        <v>0</v>
      </c>
      <c r="X119" s="47">
        <v>0</v>
      </c>
      <c r="Y119" s="47">
        <v>0</v>
      </c>
      <c r="Z119" s="47">
        <v>0</v>
      </c>
      <c r="AA119" s="47">
        <v>0</v>
      </c>
      <c r="AB119" s="47">
        <v>0</v>
      </c>
      <c r="AC119" s="47">
        <v>-50000</v>
      </c>
      <c r="AD119" s="47">
        <v>0</v>
      </c>
      <c r="AE119" s="43" t="s">
        <v>242</v>
      </c>
      <c r="AF119" s="43" t="s">
        <v>612</v>
      </c>
      <c r="AG119" s="43" t="s">
        <v>238</v>
      </c>
      <c r="AH119" s="43" t="s">
        <v>895</v>
      </c>
      <c r="AI119" s="43" t="s">
        <v>380</v>
      </c>
      <c r="AJ119" s="43" t="s">
        <v>380</v>
      </c>
      <c r="AK119" s="43" t="s">
        <v>380</v>
      </c>
      <c r="AL119" s="43" t="s">
        <v>378</v>
      </c>
      <c r="AM119" s="43" t="s">
        <v>896</v>
      </c>
      <c r="AN119" s="43" t="s">
        <v>380</v>
      </c>
      <c r="AO119" s="43" t="s">
        <v>632</v>
      </c>
      <c r="AP119" s="43" t="s">
        <v>894</v>
      </c>
      <c r="AQ119" s="43" t="s">
        <v>383</v>
      </c>
      <c r="AR119" s="43" t="s">
        <v>384</v>
      </c>
      <c r="AS119" s="91" t="e">
        <f t="shared" si="4"/>
        <v>#DIV/0!</v>
      </c>
    </row>
    <row r="120" spans="1:45" hidden="1" x14ac:dyDescent="0.25">
      <c r="A120" s="43" t="s">
        <v>369</v>
      </c>
      <c r="B120" s="43" t="s">
        <v>370</v>
      </c>
      <c r="C120" s="43" t="s">
        <v>371</v>
      </c>
      <c r="D120" s="43" t="s">
        <v>637</v>
      </c>
      <c r="E120" s="43" t="s">
        <v>614</v>
      </c>
      <c r="F120" s="43" t="s">
        <v>373</v>
      </c>
      <c r="G120" s="43" t="s">
        <v>468</v>
      </c>
      <c r="H120" s="43" t="s">
        <v>375</v>
      </c>
      <c r="I120" s="43" t="s">
        <v>638</v>
      </c>
      <c r="J120" s="43" t="s">
        <v>639</v>
      </c>
      <c r="K120" s="47">
        <v>0</v>
      </c>
      <c r="L120" s="47">
        <v>160000</v>
      </c>
      <c r="M120" s="47">
        <v>160000</v>
      </c>
      <c r="N120" s="47">
        <v>0</v>
      </c>
      <c r="O120" s="47">
        <v>0</v>
      </c>
      <c r="P120" s="47">
        <v>0</v>
      </c>
      <c r="Q120" s="47">
        <v>156000</v>
      </c>
      <c r="R120" s="47">
        <v>156000</v>
      </c>
      <c r="S120" s="47">
        <v>0</v>
      </c>
      <c r="T120" s="47">
        <v>156000</v>
      </c>
      <c r="U120" s="47">
        <v>156000</v>
      </c>
      <c r="V120" s="47">
        <v>4000</v>
      </c>
      <c r="W120" s="47">
        <v>4000</v>
      </c>
      <c r="X120" s="47">
        <v>4000</v>
      </c>
      <c r="Y120" s="47">
        <v>4000</v>
      </c>
      <c r="Z120" s="47">
        <v>0</v>
      </c>
      <c r="AA120" s="47">
        <v>0</v>
      </c>
      <c r="AB120" s="47">
        <v>0</v>
      </c>
      <c r="AC120" s="47">
        <v>-160000</v>
      </c>
      <c r="AD120" s="47">
        <v>320000</v>
      </c>
      <c r="AE120" s="43" t="s">
        <v>242</v>
      </c>
      <c r="AF120" s="43" t="s">
        <v>612</v>
      </c>
      <c r="AG120" s="43" t="s">
        <v>239</v>
      </c>
      <c r="AH120" s="43" t="s">
        <v>640</v>
      </c>
      <c r="AI120" s="43" t="s">
        <v>380</v>
      </c>
      <c r="AJ120" s="43" t="s">
        <v>380</v>
      </c>
      <c r="AK120" s="43" t="s">
        <v>380</v>
      </c>
      <c r="AL120" s="43" t="s">
        <v>378</v>
      </c>
      <c r="AM120" s="43" t="s">
        <v>380</v>
      </c>
      <c r="AN120" s="43" t="s">
        <v>380</v>
      </c>
      <c r="AO120" s="43" t="s">
        <v>641</v>
      </c>
      <c r="AP120" s="43" t="s">
        <v>639</v>
      </c>
      <c r="AQ120" s="43" t="s">
        <v>383</v>
      </c>
      <c r="AR120" s="43" t="s">
        <v>384</v>
      </c>
      <c r="AS120" s="91">
        <f t="shared" si="4"/>
        <v>0.97499999999999998</v>
      </c>
    </row>
    <row r="121" spans="1:45" hidden="1" x14ac:dyDescent="0.25">
      <c r="A121" s="43" t="s">
        <v>369</v>
      </c>
      <c r="B121" s="43" t="s">
        <v>370</v>
      </c>
      <c r="C121" s="43" t="s">
        <v>876</v>
      </c>
      <c r="D121" s="43" t="s">
        <v>637</v>
      </c>
      <c r="E121" s="43" t="s">
        <v>614</v>
      </c>
      <c r="F121" s="43" t="s">
        <v>373</v>
      </c>
      <c r="G121" s="43" t="s">
        <v>468</v>
      </c>
      <c r="H121" s="43" t="s">
        <v>375</v>
      </c>
      <c r="I121" s="43" t="s">
        <v>638</v>
      </c>
      <c r="J121" s="43" t="s">
        <v>639</v>
      </c>
      <c r="K121" s="47">
        <v>150000</v>
      </c>
      <c r="L121" s="47">
        <v>43750</v>
      </c>
      <c r="M121" s="47">
        <v>43750</v>
      </c>
      <c r="N121" s="47">
        <v>0</v>
      </c>
      <c r="O121" s="47">
        <v>0</v>
      </c>
      <c r="P121" s="47">
        <v>0</v>
      </c>
      <c r="Q121" s="47">
        <v>0</v>
      </c>
      <c r="R121" s="47">
        <v>0</v>
      </c>
      <c r="S121" s="47">
        <v>0</v>
      </c>
      <c r="T121" s="47">
        <v>0</v>
      </c>
      <c r="U121" s="47">
        <v>0</v>
      </c>
      <c r="V121" s="47">
        <v>43750</v>
      </c>
      <c r="W121" s="47">
        <v>43750</v>
      </c>
      <c r="X121" s="47">
        <v>43750</v>
      </c>
      <c r="Y121" s="47">
        <v>43750</v>
      </c>
      <c r="Z121" s="47">
        <v>0</v>
      </c>
      <c r="AA121" s="47">
        <v>0</v>
      </c>
      <c r="AB121" s="47">
        <v>0</v>
      </c>
      <c r="AC121" s="47">
        <v>-106250</v>
      </c>
      <c r="AD121" s="47">
        <v>0</v>
      </c>
      <c r="AE121" s="43" t="s">
        <v>242</v>
      </c>
      <c r="AF121" s="43" t="s">
        <v>612</v>
      </c>
      <c r="AG121" s="43" t="s">
        <v>239</v>
      </c>
      <c r="AH121" s="43" t="s">
        <v>640</v>
      </c>
      <c r="AI121" s="43" t="s">
        <v>380</v>
      </c>
      <c r="AJ121" s="43" t="s">
        <v>380</v>
      </c>
      <c r="AK121" s="43" t="s">
        <v>380</v>
      </c>
      <c r="AL121" s="43" t="s">
        <v>378</v>
      </c>
      <c r="AM121" s="43" t="s">
        <v>380</v>
      </c>
      <c r="AN121" s="43" t="s">
        <v>380</v>
      </c>
      <c r="AO121" s="43" t="s">
        <v>641</v>
      </c>
      <c r="AP121" s="43" t="s">
        <v>639</v>
      </c>
      <c r="AQ121" s="43" t="s">
        <v>383</v>
      </c>
      <c r="AR121" s="43" t="s">
        <v>384</v>
      </c>
      <c r="AS121" s="91">
        <f t="shared" si="4"/>
        <v>0</v>
      </c>
    </row>
    <row r="122" spans="1:45" hidden="1" x14ac:dyDescent="0.25">
      <c r="A122" s="43" t="s">
        <v>369</v>
      </c>
      <c r="B122" s="43" t="s">
        <v>370</v>
      </c>
      <c r="C122" s="43" t="s">
        <v>371</v>
      </c>
      <c r="D122" s="43" t="s">
        <v>642</v>
      </c>
      <c r="E122" s="43" t="s">
        <v>614</v>
      </c>
      <c r="F122" s="43" t="s">
        <v>373</v>
      </c>
      <c r="G122" s="43" t="s">
        <v>468</v>
      </c>
      <c r="H122" s="43" t="s">
        <v>375</v>
      </c>
      <c r="I122" s="43" t="s">
        <v>643</v>
      </c>
      <c r="J122" s="43" t="s">
        <v>644</v>
      </c>
      <c r="K122" s="47">
        <v>3000000</v>
      </c>
      <c r="L122" s="47">
        <v>0</v>
      </c>
      <c r="M122" s="47">
        <v>0</v>
      </c>
      <c r="N122" s="47">
        <v>0</v>
      </c>
      <c r="O122" s="47">
        <v>0</v>
      </c>
      <c r="P122" s="47">
        <v>0</v>
      </c>
      <c r="Q122" s="47">
        <v>0</v>
      </c>
      <c r="R122" s="47">
        <v>0</v>
      </c>
      <c r="S122" s="47">
        <v>0</v>
      </c>
      <c r="T122" s="47">
        <v>0</v>
      </c>
      <c r="U122" s="47">
        <v>0</v>
      </c>
      <c r="V122" s="47">
        <v>0</v>
      </c>
      <c r="W122" s="47">
        <v>0</v>
      </c>
      <c r="X122" s="47">
        <v>0</v>
      </c>
      <c r="Y122" s="47">
        <v>0</v>
      </c>
      <c r="Z122" s="47">
        <v>0</v>
      </c>
      <c r="AA122" s="47">
        <v>0</v>
      </c>
      <c r="AB122" s="47">
        <v>0</v>
      </c>
      <c r="AC122" s="47">
        <v>-3000000</v>
      </c>
      <c r="AD122" s="47">
        <v>0</v>
      </c>
      <c r="AE122" s="43" t="s">
        <v>242</v>
      </c>
      <c r="AF122" s="43" t="s">
        <v>612</v>
      </c>
      <c r="AG122" s="43" t="s">
        <v>239</v>
      </c>
      <c r="AH122" s="43" t="s">
        <v>645</v>
      </c>
      <c r="AI122" s="43" t="s">
        <v>380</v>
      </c>
      <c r="AJ122" s="43" t="s">
        <v>380</v>
      </c>
      <c r="AK122" s="43" t="s">
        <v>380</v>
      </c>
      <c r="AL122" s="43" t="s">
        <v>378</v>
      </c>
      <c r="AM122" s="43" t="s">
        <v>380</v>
      </c>
      <c r="AN122" s="43" t="s">
        <v>380</v>
      </c>
      <c r="AO122" s="43" t="s">
        <v>641</v>
      </c>
      <c r="AP122" s="43" t="s">
        <v>644</v>
      </c>
      <c r="AQ122" s="43" t="s">
        <v>383</v>
      </c>
      <c r="AR122" s="43" t="s">
        <v>384</v>
      </c>
      <c r="AS122" s="91" t="e">
        <f t="shared" si="4"/>
        <v>#DIV/0!</v>
      </c>
    </row>
    <row r="123" spans="1:45" hidden="1" x14ac:dyDescent="0.25">
      <c r="A123" s="43" t="s">
        <v>369</v>
      </c>
      <c r="B123" s="43" t="s">
        <v>370</v>
      </c>
      <c r="C123" s="43" t="s">
        <v>876</v>
      </c>
      <c r="D123" s="43" t="s">
        <v>642</v>
      </c>
      <c r="E123" s="43" t="s">
        <v>614</v>
      </c>
      <c r="F123" s="43" t="s">
        <v>373</v>
      </c>
      <c r="G123" s="43" t="s">
        <v>468</v>
      </c>
      <c r="H123" s="43" t="s">
        <v>375</v>
      </c>
      <c r="I123" s="43" t="s">
        <v>643</v>
      </c>
      <c r="J123" s="43" t="s">
        <v>644</v>
      </c>
      <c r="K123" s="47">
        <v>26965767</v>
      </c>
      <c r="L123" s="47">
        <v>20636518</v>
      </c>
      <c r="M123" s="47">
        <v>20636518</v>
      </c>
      <c r="N123" s="47">
        <v>0</v>
      </c>
      <c r="O123" s="47">
        <v>0</v>
      </c>
      <c r="P123" s="47">
        <v>0</v>
      </c>
      <c r="Q123" s="47">
        <v>17869995.399999999</v>
      </c>
      <c r="R123" s="47">
        <v>17869995.399999999</v>
      </c>
      <c r="S123" s="47">
        <v>0</v>
      </c>
      <c r="T123" s="47">
        <v>17869995.399999999</v>
      </c>
      <c r="U123" s="47">
        <v>17869995.399999999</v>
      </c>
      <c r="V123" s="47">
        <v>2766522.6</v>
      </c>
      <c r="W123" s="47">
        <v>2766522.6</v>
      </c>
      <c r="X123" s="47">
        <v>2766522.6</v>
      </c>
      <c r="Y123" s="47">
        <v>2766522.6</v>
      </c>
      <c r="Z123" s="47">
        <v>0</v>
      </c>
      <c r="AA123" s="47">
        <v>0</v>
      </c>
      <c r="AB123" s="47">
        <v>0</v>
      </c>
      <c r="AC123" s="47">
        <v>-6329249</v>
      </c>
      <c r="AD123" s="47">
        <v>0</v>
      </c>
      <c r="AE123" s="43" t="s">
        <v>242</v>
      </c>
      <c r="AF123" s="43" t="s">
        <v>612</v>
      </c>
      <c r="AG123" s="43" t="s">
        <v>239</v>
      </c>
      <c r="AH123" s="43" t="s">
        <v>645</v>
      </c>
      <c r="AI123" s="43" t="s">
        <v>380</v>
      </c>
      <c r="AJ123" s="43" t="s">
        <v>380</v>
      </c>
      <c r="AK123" s="43" t="s">
        <v>380</v>
      </c>
      <c r="AL123" s="43" t="s">
        <v>378</v>
      </c>
      <c r="AM123" s="43" t="s">
        <v>380</v>
      </c>
      <c r="AN123" s="43" t="s">
        <v>380</v>
      </c>
      <c r="AO123" s="43" t="s">
        <v>641</v>
      </c>
      <c r="AP123" s="43" t="s">
        <v>644</v>
      </c>
      <c r="AQ123" s="43" t="s">
        <v>383</v>
      </c>
      <c r="AR123" s="43" t="s">
        <v>384</v>
      </c>
      <c r="AS123" s="91">
        <f t="shared" si="4"/>
        <v>0.8659404362693357</v>
      </c>
    </row>
    <row r="124" spans="1:45" hidden="1" x14ac:dyDescent="0.25">
      <c r="A124" s="43" t="s">
        <v>369</v>
      </c>
      <c r="B124" s="43" t="s">
        <v>370</v>
      </c>
      <c r="C124" s="43" t="s">
        <v>371</v>
      </c>
      <c r="D124" s="43" t="s">
        <v>646</v>
      </c>
      <c r="E124" s="43" t="s">
        <v>614</v>
      </c>
      <c r="F124" s="43" t="s">
        <v>373</v>
      </c>
      <c r="G124" s="43" t="s">
        <v>468</v>
      </c>
      <c r="H124" s="43" t="s">
        <v>375</v>
      </c>
      <c r="I124" s="43" t="s">
        <v>647</v>
      </c>
      <c r="J124" s="43" t="s">
        <v>648</v>
      </c>
      <c r="K124" s="47">
        <v>780000</v>
      </c>
      <c r="L124" s="47">
        <v>430363</v>
      </c>
      <c r="M124" s="47">
        <v>430363</v>
      </c>
      <c r="N124" s="47">
        <v>0</v>
      </c>
      <c r="O124" s="47">
        <v>0</v>
      </c>
      <c r="P124" s="47">
        <v>0</v>
      </c>
      <c r="Q124" s="47">
        <v>280610.93</v>
      </c>
      <c r="R124" s="47">
        <v>280610.93</v>
      </c>
      <c r="S124" s="47">
        <v>0</v>
      </c>
      <c r="T124" s="47">
        <v>280610.93</v>
      </c>
      <c r="U124" s="47">
        <v>280610.93</v>
      </c>
      <c r="V124" s="47">
        <v>149752.07</v>
      </c>
      <c r="W124" s="47">
        <v>149752.07</v>
      </c>
      <c r="X124" s="47">
        <v>149752.07</v>
      </c>
      <c r="Y124" s="47">
        <v>149752.07</v>
      </c>
      <c r="Z124" s="47">
        <v>0</v>
      </c>
      <c r="AA124" s="47">
        <v>0</v>
      </c>
      <c r="AB124" s="47">
        <v>0</v>
      </c>
      <c r="AC124" s="47">
        <v>-349637</v>
      </c>
      <c r="AD124" s="47">
        <v>0</v>
      </c>
      <c r="AE124" s="43" t="s">
        <v>242</v>
      </c>
      <c r="AF124" s="43" t="s">
        <v>612</v>
      </c>
      <c r="AG124" s="43" t="s">
        <v>649</v>
      </c>
      <c r="AH124" s="43" t="s">
        <v>650</v>
      </c>
      <c r="AI124" s="43" t="s">
        <v>380</v>
      </c>
      <c r="AJ124" s="43" t="s">
        <v>380</v>
      </c>
      <c r="AK124" s="43" t="s">
        <v>380</v>
      </c>
      <c r="AL124" s="43" t="s">
        <v>378</v>
      </c>
      <c r="AM124" s="43" t="s">
        <v>380</v>
      </c>
      <c r="AN124" s="43" t="s">
        <v>380</v>
      </c>
      <c r="AO124" s="43" t="s">
        <v>651</v>
      </c>
      <c r="AP124" s="43" t="s">
        <v>648</v>
      </c>
      <c r="AQ124" s="43" t="s">
        <v>383</v>
      </c>
      <c r="AR124" s="43" t="s">
        <v>384</v>
      </c>
      <c r="AS124" s="91">
        <f t="shared" si="4"/>
        <v>0.65203312087702703</v>
      </c>
    </row>
    <row r="125" spans="1:45" hidden="1" x14ac:dyDescent="0.25">
      <c r="A125" s="43" t="s">
        <v>369</v>
      </c>
      <c r="B125" s="43" t="s">
        <v>370</v>
      </c>
      <c r="C125" s="43" t="s">
        <v>866</v>
      </c>
      <c r="D125" s="43" t="s">
        <v>646</v>
      </c>
      <c r="E125" s="43" t="s">
        <v>614</v>
      </c>
      <c r="F125" s="43" t="s">
        <v>373</v>
      </c>
      <c r="G125" s="43" t="s">
        <v>468</v>
      </c>
      <c r="H125" s="43" t="s">
        <v>375</v>
      </c>
      <c r="I125" s="43" t="s">
        <v>647</v>
      </c>
      <c r="J125" s="43" t="s">
        <v>648</v>
      </c>
      <c r="K125" s="47">
        <v>105000</v>
      </c>
      <c r="L125" s="47">
        <v>52500</v>
      </c>
      <c r="M125" s="47">
        <v>52500</v>
      </c>
      <c r="N125" s="47">
        <v>0</v>
      </c>
      <c r="O125" s="47">
        <v>0</v>
      </c>
      <c r="P125" s="47">
        <v>0</v>
      </c>
      <c r="Q125" s="47">
        <v>0</v>
      </c>
      <c r="R125" s="47">
        <v>0</v>
      </c>
      <c r="S125" s="47">
        <v>0</v>
      </c>
      <c r="T125" s="47">
        <v>0</v>
      </c>
      <c r="U125" s="47">
        <v>0</v>
      </c>
      <c r="V125" s="47">
        <v>52500</v>
      </c>
      <c r="W125" s="47">
        <v>52500</v>
      </c>
      <c r="X125" s="47">
        <v>52500</v>
      </c>
      <c r="Y125" s="47">
        <v>52500</v>
      </c>
      <c r="Z125" s="47">
        <v>0</v>
      </c>
      <c r="AA125" s="47">
        <v>0</v>
      </c>
      <c r="AB125" s="47">
        <v>0</v>
      </c>
      <c r="AC125" s="47">
        <v>-52500</v>
      </c>
      <c r="AD125" s="47">
        <v>0</v>
      </c>
      <c r="AE125" s="43" t="s">
        <v>242</v>
      </c>
      <c r="AF125" s="43" t="s">
        <v>612</v>
      </c>
      <c r="AG125" s="43" t="s">
        <v>649</v>
      </c>
      <c r="AH125" s="43" t="s">
        <v>650</v>
      </c>
      <c r="AI125" s="43" t="s">
        <v>380</v>
      </c>
      <c r="AJ125" s="43" t="s">
        <v>380</v>
      </c>
      <c r="AK125" s="43" t="s">
        <v>380</v>
      </c>
      <c r="AL125" s="43" t="s">
        <v>378</v>
      </c>
      <c r="AM125" s="43" t="s">
        <v>380</v>
      </c>
      <c r="AN125" s="43" t="s">
        <v>380</v>
      </c>
      <c r="AO125" s="43" t="s">
        <v>651</v>
      </c>
      <c r="AP125" s="43" t="s">
        <v>648</v>
      </c>
      <c r="AQ125" s="43" t="s">
        <v>383</v>
      </c>
      <c r="AR125" s="43" t="s">
        <v>384</v>
      </c>
      <c r="AS125" s="91">
        <f t="shared" si="4"/>
        <v>0</v>
      </c>
    </row>
    <row r="126" spans="1:45" hidden="1" x14ac:dyDescent="0.25">
      <c r="A126" s="43" t="s">
        <v>369</v>
      </c>
      <c r="B126" s="43" t="s">
        <v>370</v>
      </c>
      <c r="C126" s="43" t="s">
        <v>876</v>
      </c>
      <c r="D126" s="43" t="s">
        <v>646</v>
      </c>
      <c r="E126" s="43" t="s">
        <v>614</v>
      </c>
      <c r="F126" s="43" t="s">
        <v>373</v>
      </c>
      <c r="G126" s="43" t="s">
        <v>468</v>
      </c>
      <c r="H126" s="43" t="s">
        <v>375</v>
      </c>
      <c r="I126" s="43" t="s">
        <v>647</v>
      </c>
      <c r="J126" s="43" t="s">
        <v>648</v>
      </c>
      <c r="K126" s="47">
        <v>3897326</v>
      </c>
      <c r="L126" s="47">
        <v>2247122</v>
      </c>
      <c r="M126" s="47">
        <v>2247122</v>
      </c>
      <c r="N126" s="47">
        <v>0</v>
      </c>
      <c r="O126" s="47">
        <v>400505.11</v>
      </c>
      <c r="P126" s="47">
        <v>0</v>
      </c>
      <c r="Q126" s="47">
        <v>1323245.01</v>
      </c>
      <c r="R126" s="47">
        <v>1034833.35</v>
      </c>
      <c r="S126" s="47">
        <v>0</v>
      </c>
      <c r="T126" s="47">
        <v>1723750.12</v>
      </c>
      <c r="U126" s="47">
        <v>1723750.12</v>
      </c>
      <c r="V126" s="47">
        <v>523371.88</v>
      </c>
      <c r="W126" s="47">
        <v>523371.88</v>
      </c>
      <c r="X126" s="47">
        <v>523371.88</v>
      </c>
      <c r="Y126" s="47">
        <v>523371.88</v>
      </c>
      <c r="Z126" s="47">
        <v>0</v>
      </c>
      <c r="AA126" s="47">
        <v>0</v>
      </c>
      <c r="AB126" s="47">
        <v>0</v>
      </c>
      <c r="AC126" s="48">
        <v>-1650204</v>
      </c>
      <c r="AD126" s="47">
        <v>0</v>
      </c>
      <c r="AE126" s="43" t="s">
        <v>242</v>
      </c>
      <c r="AF126" s="43" t="s">
        <v>612</v>
      </c>
      <c r="AG126" s="43" t="s">
        <v>649</v>
      </c>
      <c r="AH126" s="43" t="s">
        <v>650</v>
      </c>
      <c r="AI126" s="43" t="s">
        <v>380</v>
      </c>
      <c r="AJ126" s="43" t="s">
        <v>380</v>
      </c>
      <c r="AK126" s="43" t="s">
        <v>380</v>
      </c>
      <c r="AL126" s="43" t="s">
        <v>378</v>
      </c>
      <c r="AM126" s="43" t="s">
        <v>380</v>
      </c>
      <c r="AN126" s="43" t="s">
        <v>380</v>
      </c>
      <c r="AO126" s="43" t="s">
        <v>651</v>
      </c>
      <c r="AP126" s="43" t="s">
        <v>648</v>
      </c>
      <c r="AQ126" s="43" t="s">
        <v>383</v>
      </c>
      <c r="AR126" s="43" t="s">
        <v>384</v>
      </c>
      <c r="AS126" s="91">
        <f t="shared" si="4"/>
        <v>0.58886211340550265</v>
      </c>
    </row>
    <row r="127" spans="1:45" hidden="1" x14ac:dyDescent="0.25">
      <c r="A127" s="43" t="s">
        <v>369</v>
      </c>
      <c r="B127" s="43" t="s">
        <v>370</v>
      </c>
      <c r="C127" s="43" t="s">
        <v>371</v>
      </c>
      <c r="D127" s="43" t="s">
        <v>652</v>
      </c>
      <c r="E127" s="43" t="s">
        <v>614</v>
      </c>
      <c r="F127" s="43" t="s">
        <v>373</v>
      </c>
      <c r="G127" s="43" t="s">
        <v>468</v>
      </c>
      <c r="H127" s="43" t="s">
        <v>375</v>
      </c>
      <c r="I127" s="43" t="s">
        <v>653</v>
      </c>
      <c r="J127" s="43" t="s">
        <v>654</v>
      </c>
      <c r="K127" s="47">
        <v>300000</v>
      </c>
      <c r="L127" s="47">
        <v>275611</v>
      </c>
      <c r="M127" s="47">
        <v>275610.7</v>
      </c>
      <c r="N127" s="47">
        <v>0</v>
      </c>
      <c r="O127" s="47">
        <v>0</v>
      </c>
      <c r="P127" s="47">
        <v>0</v>
      </c>
      <c r="Q127" s="47">
        <v>275610.7</v>
      </c>
      <c r="R127" s="47">
        <v>275610.7</v>
      </c>
      <c r="S127" s="47">
        <v>0</v>
      </c>
      <c r="T127" s="47">
        <v>275610.7</v>
      </c>
      <c r="U127" s="47">
        <v>275610.7</v>
      </c>
      <c r="V127" s="47">
        <v>0</v>
      </c>
      <c r="W127" s="47">
        <v>0.3</v>
      </c>
      <c r="X127" s="47">
        <v>0.3</v>
      </c>
      <c r="Y127" s="47">
        <v>0.3</v>
      </c>
      <c r="Z127" s="47">
        <v>0</v>
      </c>
      <c r="AA127" s="47">
        <v>0</v>
      </c>
      <c r="AB127" s="47">
        <v>0</v>
      </c>
      <c r="AC127" s="47">
        <v>-24389</v>
      </c>
      <c r="AD127" s="47">
        <v>0</v>
      </c>
      <c r="AE127" s="43" t="s">
        <v>242</v>
      </c>
      <c r="AF127" s="43" t="s">
        <v>612</v>
      </c>
      <c r="AG127" s="43" t="s">
        <v>649</v>
      </c>
      <c r="AH127" s="43" t="s">
        <v>655</v>
      </c>
      <c r="AI127" s="43" t="s">
        <v>380</v>
      </c>
      <c r="AJ127" s="43" t="s">
        <v>380</v>
      </c>
      <c r="AK127" s="43" t="s">
        <v>380</v>
      </c>
      <c r="AL127" s="43" t="s">
        <v>378</v>
      </c>
      <c r="AM127" s="43" t="s">
        <v>656</v>
      </c>
      <c r="AN127" s="43" t="s">
        <v>380</v>
      </c>
      <c r="AO127" s="43" t="s">
        <v>651</v>
      </c>
      <c r="AP127" s="43" t="s">
        <v>654</v>
      </c>
      <c r="AQ127" s="43" t="s">
        <v>383</v>
      </c>
      <c r="AR127" s="43" t="s">
        <v>384</v>
      </c>
      <c r="AS127" s="91">
        <f t="shared" si="4"/>
        <v>0.99999891150933751</v>
      </c>
    </row>
    <row r="128" spans="1:45" hidden="1" x14ac:dyDescent="0.25">
      <c r="A128" s="43" t="s">
        <v>369</v>
      </c>
      <c r="B128" s="43" t="s">
        <v>370</v>
      </c>
      <c r="C128" s="43" t="s">
        <v>876</v>
      </c>
      <c r="D128" s="43" t="s">
        <v>652</v>
      </c>
      <c r="E128" s="43" t="s">
        <v>614</v>
      </c>
      <c r="F128" s="43" t="s">
        <v>373</v>
      </c>
      <c r="G128" s="43" t="s">
        <v>468</v>
      </c>
      <c r="H128" s="43" t="s">
        <v>375</v>
      </c>
      <c r="I128" s="43" t="s">
        <v>653</v>
      </c>
      <c r="J128" s="43" t="s">
        <v>654</v>
      </c>
      <c r="K128" s="47">
        <v>0</v>
      </c>
      <c r="L128" s="47">
        <v>5607972</v>
      </c>
      <c r="M128" s="47">
        <v>5607972</v>
      </c>
      <c r="N128" s="47">
        <v>0</v>
      </c>
      <c r="O128" s="47">
        <v>0</v>
      </c>
      <c r="P128" s="47">
        <v>0</v>
      </c>
      <c r="Q128" s="47">
        <v>5040930</v>
      </c>
      <c r="R128" s="47">
        <v>5040930</v>
      </c>
      <c r="S128" s="47">
        <v>0</v>
      </c>
      <c r="T128" s="47">
        <v>5040930</v>
      </c>
      <c r="U128" s="47">
        <v>5040930</v>
      </c>
      <c r="V128" s="47">
        <v>567042</v>
      </c>
      <c r="W128" s="47">
        <v>567042</v>
      </c>
      <c r="X128" s="47">
        <v>6244.8</v>
      </c>
      <c r="Y128" s="47">
        <v>6244.8</v>
      </c>
      <c r="Z128" s="47">
        <v>560797.19999999995</v>
      </c>
      <c r="AA128" s="47">
        <v>0</v>
      </c>
      <c r="AB128" s="47">
        <v>0</v>
      </c>
      <c r="AC128" s="48">
        <v>0</v>
      </c>
      <c r="AD128" s="47">
        <v>5607972</v>
      </c>
      <c r="AE128" s="43" t="s">
        <v>242</v>
      </c>
      <c r="AF128" s="43" t="s">
        <v>612</v>
      </c>
      <c r="AG128" s="43" t="s">
        <v>649</v>
      </c>
      <c r="AH128" s="43" t="s">
        <v>655</v>
      </c>
      <c r="AI128" s="43" t="s">
        <v>380</v>
      </c>
      <c r="AJ128" s="43" t="s">
        <v>380</v>
      </c>
      <c r="AK128" s="43" t="s">
        <v>380</v>
      </c>
      <c r="AL128" s="43" t="s">
        <v>378</v>
      </c>
      <c r="AM128" s="43" t="s">
        <v>656</v>
      </c>
      <c r="AN128" s="43" t="s">
        <v>380</v>
      </c>
      <c r="AO128" s="43" t="s">
        <v>651</v>
      </c>
      <c r="AP128" s="43" t="s">
        <v>654</v>
      </c>
      <c r="AQ128" s="43" t="s">
        <v>383</v>
      </c>
      <c r="AR128" s="43" t="s">
        <v>384</v>
      </c>
      <c r="AS128" s="91">
        <f t="shared" si="4"/>
        <v>0.89888644237168092</v>
      </c>
    </row>
    <row r="129" spans="1:45" hidden="1" x14ac:dyDescent="0.25">
      <c r="A129" s="43" t="s">
        <v>369</v>
      </c>
      <c r="B129" s="43" t="s">
        <v>370</v>
      </c>
      <c r="C129" s="43" t="s">
        <v>371</v>
      </c>
      <c r="D129" s="43" t="s">
        <v>657</v>
      </c>
      <c r="E129" s="43" t="s">
        <v>614</v>
      </c>
      <c r="F129" s="43" t="s">
        <v>373</v>
      </c>
      <c r="G129" s="43" t="s">
        <v>468</v>
      </c>
      <c r="H129" s="43" t="s">
        <v>375</v>
      </c>
      <c r="I129" s="43" t="s">
        <v>658</v>
      </c>
      <c r="J129" s="43" t="s">
        <v>659</v>
      </c>
      <c r="K129" s="47">
        <v>2500000</v>
      </c>
      <c r="L129" s="47">
        <v>1346419</v>
      </c>
      <c r="M129" s="47">
        <v>1346419</v>
      </c>
      <c r="N129" s="47">
        <v>0</v>
      </c>
      <c r="O129" s="47">
        <v>0</v>
      </c>
      <c r="P129" s="47">
        <v>0</v>
      </c>
      <c r="Q129" s="47">
        <v>1030321.29</v>
      </c>
      <c r="R129" s="47">
        <v>1030321.29</v>
      </c>
      <c r="S129" s="47">
        <v>0</v>
      </c>
      <c r="T129" s="47">
        <v>1030321.29</v>
      </c>
      <c r="U129" s="47">
        <v>1030321.29</v>
      </c>
      <c r="V129" s="47">
        <v>316097.71000000002</v>
      </c>
      <c r="W129" s="47">
        <v>316097.71000000002</v>
      </c>
      <c r="X129" s="47">
        <v>316097.71000000002</v>
      </c>
      <c r="Y129" s="47">
        <v>316097.71000000002</v>
      </c>
      <c r="Z129" s="47">
        <v>0</v>
      </c>
      <c r="AA129" s="47">
        <v>0</v>
      </c>
      <c r="AB129" s="47">
        <v>0</v>
      </c>
      <c r="AC129" s="47">
        <v>-1153581</v>
      </c>
      <c r="AD129" s="47">
        <v>0</v>
      </c>
      <c r="AE129" s="43" t="s">
        <v>242</v>
      </c>
      <c r="AF129" s="43" t="s">
        <v>612</v>
      </c>
      <c r="AG129" s="43" t="s">
        <v>649</v>
      </c>
      <c r="AH129" s="43" t="s">
        <v>660</v>
      </c>
      <c r="AI129" s="43" t="s">
        <v>380</v>
      </c>
      <c r="AJ129" s="43" t="s">
        <v>380</v>
      </c>
      <c r="AK129" s="43" t="s">
        <v>380</v>
      </c>
      <c r="AL129" s="43" t="s">
        <v>378</v>
      </c>
      <c r="AM129" s="43" t="s">
        <v>380</v>
      </c>
      <c r="AN129" s="43" t="s">
        <v>380</v>
      </c>
      <c r="AO129" s="43" t="s">
        <v>651</v>
      </c>
      <c r="AP129" s="43" t="s">
        <v>659</v>
      </c>
      <c r="AQ129" s="43" t="s">
        <v>383</v>
      </c>
      <c r="AR129" s="43" t="s">
        <v>384</v>
      </c>
      <c r="AS129" s="91">
        <f t="shared" si="4"/>
        <v>0.76523080111020425</v>
      </c>
    </row>
    <row r="130" spans="1:45" hidden="1" x14ac:dyDescent="0.25">
      <c r="A130" s="43" t="s">
        <v>369</v>
      </c>
      <c r="B130" s="43" t="s">
        <v>370</v>
      </c>
      <c r="C130" s="43" t="s">
        <v>866</v>
      </c>
      <c r="D130" s="43" t="s">
        <v>657</v>
      </c>
      <c r="E130" s="43" t="s">
        <v>614</v>
      </c>
      <c r="F130" s="43" t="s">
        <v>373</v>
      </c>
      <c r="G130" s="43" t="s">
        <v>468</v>
      </c>
      <c r="H130" s="43" t="s">
        <v>375</v>
      </c>
      <c r="I130" s="43" t="s">
        <v>658</v>
      </c>
      <c r="J130" s="43" t="s">
        <v>659</v>
      </c>
      <c r="K130" s="47">
        <v>0</v>
      </c>
      <c r="L130" s="47">
        <v>0</v>
      </c>
      <c r="M130" s="47">
        <v>0</v>
      </c>
      <c r="N130" s="47">
        <v>0</v>
      </c>
      <c r="O130" s="47">
        <v>0</v>
      </c>
      <c r="P130" s="47">
        <v>0</v>
      </c>
      <c r="Q130" s="47">
        <v>0</v>
      </c>
      <c r="R130" s="47">
        <v>0</v>
      </c>
      <c r="S130" s="47">
        <v>0</v>
      </c>
      <c r="T130" s="47">
        <v>0</v>
      </c>
      <c r="U130" s="47">
        <v>0</v>
      </c>
      <c r="V130" s="47">
        <v>0</v>
      </c>
      <c r="W130" s="47">
        <v>0</v>
      </c>
      <c r="X130" s="47">
        <v>0</v>
      </c>
      <c r="Y130" s="47">
        <v>0</v>
      </c>
      <c r="Z130" s="47">
        <v>0</v>
      </c>
      <c r="AA130" s="47">
        <v>0</v>
      </c>
      <c r="AB130" s="47">
        <v>0</v>
      </c>
      <c r="AC130" s="48">
        <v>0</v>
      </c>
      <c r="AD130" s="47">
        <v>0</v>
      </c>
      <c r="AE130" s="43" t="s">
        <v>242</v>
      </c>
      <c r="AF130" s="43" t="s">
        <v>612</v>
      </c>
      <c r="AG130" s="43" t="s">
        <v>649</v>
      </c>
      <c r="AH130" s="43" t="s">
        <v>660</v>
      </c>
      <c r="AI130" s="43" t="s">
        <v>380</v>
      </c>
      <c r="AJ130" s="43" t="s">
        <v>380</v>
      </c>
      <c r="AK130" s="43" t="s">
        <v>380</v>
      </c>
      <c r="AL130" s="43" t="s">
        <v>378</v>
      </c>
      <c r="AM130" s="43" t="s">
        <v>380</v>
      </c>
      <c r="AN130" s="43" t="s">
        <v>380</v>
      </c>
      <c r="AO130" s="43" t="s">
        <v>651</v>
      </c>
      <c r="AP130" s="43" t="s">
        <v>659</v>
      </c>
      <c r="AQ130" s="43" t="s">
        <v>383</v>
      </c>
      <c r="AR130" s="43" t="s">
        <v>384</v>
      </c>
      <c r="AS130" s="91" t="e">
        <f t="shared" si="4"/>
        <v>#DIV/0!</v>
      </c>
    </row>
    <row r="131" spans="1:45" hidden="1" x14ac:dyDescent="0.25">
      <c r="A131" s="43" t="s">
        <v>369</v>
      </c>
      <c r="B131" s="43" t="s">
        <v>370</v>
      </c>
      <c r="C131" s="43" t="s">
        <v>876</v>
      </c>
      <c r="D131" s="43" t="s">
        <v>657</v>
      </c>
      <c r="E131" s="43" t="s">
        <v>614</v>
      </c>
      <c r="F131" s="43" t="s">
        <v>373</v>
      </c>
      <c r="G131" s="43" t="s">
        <v>468</v>
      </c>
      <c r="H131" s="43" t="s">
        <v>375</v>
      </c>
      <c r="I131" s="43" t="s">
        <v>658</v>
      </c>
      <c r="J131" s="43" t="s">
        <v>659</v>
      </c>
      <c r="K131" s="47">
        <v>7371666</v>
      </c>
      <c r="L131" s="47">
        <v>3848317</v>
      </c>
      <c r="M131" s="47">
        <v>3848317</v>
      </c>
      <c r="N131" s="47">
        <v>0</v>
      </c>
      <c r="O131" s="47">
        <v>91908.65</v>
      </c>
      <c r="P131" s="47">
        <v>0</v>
      </c>
      <c r="Q131" s="47">
        <v>2885135.76</v>
      </c>
      <c r="R131" s="47">
        <v>2720350.39</v>
      </c>
      <c r="S131" s="47">
        <v>0</v>
      </c>
      <c r="T131" s="47">
        <v>2977044.41</v>
      </c>
      <c r="U131" s="47">
        <v>2977044.41</v>
      </c>
      <c r="V131" s="47">
        <v>871272.59</v>
      </c>
      <c r="W131" s="47">
        <v>871272.59</v>
      </c>
      <c r="X131" s="47">
        <v>871272.59</v>
      </c>
      <c r="Y131" s="47">
        <v>871272.59</v>
      </c>
      <c r="Z131" s="47">
        <v>0</v>
      </c>
      <c r="AA131" s="47">
        <v>0</v>
      </c>
      <c r="AB131" s="47">
        <v>0</v>
      </c>
      <c r="AC131" s="48">
        <v>-3523349</v>
      </c>
      <c r="AD131" s="47">
        <v>0</v>
      </c>
      <c r="AE131" s="43" t="s">
        <v>242</v>
      </c>
      <c r="AF131" s="43" t="s">
        <v>612</v>
      </c>
      <c r="AG131" s="43" t="s">
        <v>649</v>
      </c>
      <c r="AH131" s="43" t="s">
        <v>660</v>
      </c>
      <c r="AI131" s="43" t="s">
        <v>380</v>
      </c>
      <c r="AJ131" s="43" t="s">
        <v>380</v>
      </c>
      <c r="AK131" s="43" t="s">
        <v>380</v>
      </c>
      <c r="AL131" s="43" t="s">
        <v>378</v>
      </c>
      <c r="AM131" s="43" t="s">
        <v>380</v>
      </c>
      <c r="AN131" s="43" t="s">
        <v>380</v>
      </c>
      <c r="AO131" s="43" t="s">
        <v>651</v>
      </c>
      <c r="AP131" s="43" t="s">
        <v>659</v>
      </c>
      <c r="AQ131" s="43" t="s">
        <v>383</v>
      </c>
      <c r="AR131" s="43" t="s">
        <v>384</v>
      </c>
      <c r="AS131" s="91">
        <f t="shared" si="4"/>
        <v>0.7497136436525369</v>
      </c>
    </row>
    <row r="132" spans="1:45" hidden="1" x14ac:dyDescent="0.25">
      <c r="A132" s="43" t="s">
        <v>369</v>
      </c>
      <c r="B132" s="43" t="s">
        <v>370</v>
      </c>
      <c r="C132" s="43" t="s">
        <v>876</v>
      </c>
      <c r="D132" s="43" t="s">
        <v>897</v>
      </c>
      <c r="E132" s="43" t="s">
        <v>614</v>
      </c>
      <c r="F132" s="43" t="s">
        <v>373</v>
      </c>
      <c r="G132" s="43" t="s">
        <v>468</v>
      </c>
      <c r="H132" s="43" t="s">
        <v>375</v>
      </c>
      <c r="I132" s="43" t="s">
        <v>898</v>
      </c>
      <c r="J132" s="43" t="s">
        <v>898</v>
      </c>
      <c r="K132" s="47">
        <v>5287500</v>
      </c>
      <c r="L132" s="47">
        <v>5050000</v>
      </c>
      <c r="M132" s="47">
        <v>5050000</v>
      </c>
      <c r="N132" s="47">
        <v>0</v>
      </c>
      <c r="O132" s="47">
        <v>0</v>
      </c>
      <c r="P132" s="47">
        <v>0</v>
      </c>
      <c r="Q132" s="47">
        <v>4541598.04</v>
      </c>
      <c r="R132" s="47">
        <v>4541598.04</v>
      </c>
      <c r="S132" s="47">
        <v>0</v>
      </c>
      <c r="T132" s="47">
        <v>4541598.04</v>
      </c>
      <c r="U132" s="47">
        <v>4541598.04</v>
      </c>
      <c r="V132" s="47">
        <v>508401.96</v>
      </c>
      <c r="W132" s="47">
        <v>508401.96</v>
      </c>
      <c r="X132" s="47">
        <v>349661.96</v>
      </c>
      <c r="Y132" s="47">
        <v>349661.96</v>
      </c>
      <c r="Z132" s="47">
        <v>158740</v>
      </c>
      <c r="AA132" s="47">
        <v>0</v>
      </c>
      <c r="AB132" s="47">
        <v>0</v>
      </c>
      <c r="AC132" s="48">
        <v>-237500</v>
      </c>
      <c r="AD132" s="47">
        <v>0</v>
      </c>
      <c r="AE132" s="43" t="s">
        <v>242</v>
      </c>
      <c r="AF132" s="43" t="s">
        <v>612</v>
      </c>
      <c r="AG132" s="43" t="s">
        <v>649</v>
      </c>
      <c r="AH132" s="43" t="s">
        <v>899</v>
      </c>
      <c r="AI132" s="43" t="s">
        <v>380</v>
      </c>
      <c r="AJ132" s="43" t="s">
        <v>380</v>
      </c>
      <c r="AK132" s="43" t="s">
        <v>380</v>
      </c>
      <c r="AL132" s="43" t="s">
        <v>378</v>
      </c>
      <c r="AM132" s="43" t="s">
        <v>380</v>
      </c>
      <c r="AN132" s="43" t="s">
        <v>380</v>
      </c>
      <c r="AO132" s="43" t="s">
        <v>651</v>
      </c>
      <c r="AP132" s="43" t="s">
        <v>898</v>
      </c>
      <c r="AQ132" s="43" t="s">
        <v>383</v>
      </c>
      <c r="AR132" s="43" t="s">
        <v>384</v>
      </c>
      <c r="AS132" s="91">
        <f t="shared" ref="AS132:AS179" si="6">+Q132/L132</f>
        <v>0.89932634455445548</v>
      </c>
    </row>
    <row r="133" spans="1:45" hidden="1" x14ac:dyDescent="0.25">
      <c r="A133" s="43" t="s">
        <v>369</v>
      </c>
      <c r="B133" s="43" t="s">
        <v>370</v>
      </c>
      <c r="C133" s="43" t="s">
        <v>371</v>
      </c>
      <c r="D133" s="43" t="s">
        <v>661</v>
      </c>
      <c r="E133" s="43" t="s">
        <v>614</v>
      </c>
      <c r="F133" s="43" t="s">
        <v>373</v>
      </c>
      <c r="G133" s="43" t="s">
        <v>468</v>
      </c>
      <c r="H133" s="43" t="s">
        <v>375</v>
      </c>
      <c r="I133" s="43" t="s">
        <v>662</v>
      </c>
      <c r="J133" s="43" t="s">
        <v>663</v>
      </c>
      <c r="K133" s="47">
        <v>0</v>
      </c>
      <c r="L133" s="47">
        <v>866557</v>
      </c>
      <c r="M133" s="47">
        <v>866557</v>
      </c>
      <c r="N133" s="47">
        <v>0</v>
      </c>
      <c r="O133" s="47">
        <v>0</v>
      </c>
      <c r="P133" s="47">
        <v>0</v>
      </c>
      <c r="Q133" s="47">
        <v>294731</v>
      </c>
      <c r="R133" s="47">
        <v>294731</v>
      </c>
      <c r="S133" s="47">
        <v>0</v>
      </c>
      <c r="T133" s="47">
        <v>294731</v>
      </c>
      <c r="U133" s="47">
        <v>294731</v>
      </c>
      <c r="V133" s="47">
        <v>571826</v>
      </c>
      <c r="W133" s="47">
        <v>571826</v>
      </c>
      <c r="X133" s="47">
        <v>571826</v>
      </c>
      <c r="Y133" s="47">
        <v>571826</v>
      </c>
      <c r="Z133" s="47">
        <v>0</v>
      </c>
      <c r="AA133" s="47">
        <v>0</v>
      </c>
      <c r="AB133" s="47">
        <v>0</v>
      </c>
      <c r="AC133" s="47">
        <v>0</v>
      </c>
      <c r="AD133" s="47">
        <v>866557</v>
      </c>
      <c r="AE133" s="43" t="s">
        <v>242</v>
      </c>
      <c r="AF133" s="43" t="s">
        <v>612</v>
      </c>
      <c r="AG133" s="43" t="s">
        <v>649</v>
      </c>
      <c r="AH133" s="43" t="s">
        <v>664</v>
      </c>
      <c r="AI133" s="43" t="s">
        <v>380</v>
      </c>
      <c r="AJ133" s="43" t="s">
        <v>380</v>
      </c>
      <c r="AK133" s="43" t="s">
        <v>380</v>
      </c>
      <c r="AL133" s="43" t="s">
        <v>378</v>
      </c>
      <c r="AM133" s="43" t="s">
        <v>380</v>
      </c>
      <c r="AN133" s="43" t="s">
        <v>380</v>
      </c>
      <c r="AO133" s="43" t="s">
        <v>651</v>
      </c>
      <c r="AP133" s="43" t="s">
        <v>663</v>
      </c>
      <c r="AQ133" s="43" t="s">
        <v>383</v>
      </c>
      <c r="AR133" s="43" t="s">
        <v>384</v>
      </c>
      <c r="AS133" s="91">
        <f t="shared" si="6"/>
        <v>0.34011726868515285</v>
      </c>
    </row>
    <row r="134" spans="1:45" hidden="1" x14ac:dyDescent="0.25">
      <c r="A134" s="43" t="s">
        <v>369</v>
      </c>
      <c r="B134" s="43" t="s">
        <v>370</v>
      </c>
      <c r="C134" s="43" t="s">
        <v>876</v>
      </c>
      <c r="D134" s="43" t="s">
        <v>661</v>
      </c>
      <c r="E134" s="43" t="s">
        <v>614</v>
      </c>
      <c r="F134" s="43" t="s">
        <v>373</v>
      </c>
      <c r="G134" s="43" t="s">
        <v>468</v>
      </c>
      <c r="H134" s="43" t="s">
        <v>375</v>
      </c>
      <c r="I134" s="43" t="s">
        <v>662</v>
      </c>
      <c r="J134" s="43" t="s">
        <v>663</v>
      </c>
      <c r="K134" s="47">
        <v>2450000</v>
      </c>
      <c r="L134" s="47">
        <v>14003400</v>
      </c>
      <c r="M134" s="47">
        <v>14003400</v>
      </c>
      <c r="N134" s="47">
        <v>0</v>
      </c>
      <c r="O134" s="47">
        <v>81766.8</v>
      </c>
      <c r="P134" s="47">
        <v>0</v>
      </c>
      <c r="Q134" s="47">
        <v>11251589.470000001</v>
      </c>
      <c r="R134" s="47">
        <v>10943052.859999999</v>
      </c>
      <c r="S134" s="47">
        <v>0</v>
      </c>
      <c r="T134" s="47">
        <v>11333356.27</v>
      </c>
      <c r="U134" s="47">
        <v>11333356.27</v>
      </c>
      <c r="V134" s="47">
        <v>2670043.73</v>
      </c>
      <c r="W134" s="47">
        <v>2670043.73</v>
      </c>
      <c r="X134" s="47">
        <v>2670043.73</v>
      </c>
      <c r="Y134" s="47">
        <v>2670043.73</v>
      </c>
      <c r="Z134" s="47">
        <v>0</v>
      </c>
      <c r="AA134" s="47">
        <v>0</v>
      </c>
      <c r="AB134" s="47">
        <v>0</v>
      </c>
      <c r="AC134" s="48">
        <v>0</v>
      </c>
      <c r="AD134" s="47">
        <v>11553400</v>
      </c>
      <c r="AE134" s="43" t="s">
        <v>242</v>
      </c>
      <c r="AF134" s="43" t="s">
        <v>612</v>
      </c>
      <c r="AG134" s="43" t="s">
        <v>649</v>
      </c>
      <c r="AH134" s="43" t="s">
        <v>664</v>
      </c>
      <c r="AI134" s="43" t="s">
        <v>380</v>
      </c>
      <c r="AJ134" s="43" t="s">
        <v>380</v>
      </c>
      <c r="AK134" s="43" t="s">
        <v>380</v>
      </c>
      <c r="AL134" s="43" t="s">
        <v>378</v>
      </c>
      <c r="AM134" s="43" t="s">
        <v>380</v>
      </c>
      <c r="AN134" s="43" t="s">
        <v>380</v>
      </c>
      <c r="AO134" s="43" t="s">
        <v>651</v>
      </c>
      <c r="AP134" s="43" t="s">
        <v>663</v>
      </c>
      <c r="AQ134" s="43" t="s">
        <v>383</v>
      </c>
      <c r="AR134" s="43" t="s">
        <v>384</v>
      </c>
      <c r="AS134" s="91">
        <f t="shared" si="6"/>
        <v>0.80348982889869602</v>
      </c>
    </row>
    <row r="135" spans="1:45" hidden="1" x14ac:dyDescent="0.25">
      <c r="A135" s="43" t="s">
        <v>369</v>
      </c>
      <c r="B135" s="43" t="s">
        <v>370</v>
      </c>
      <c r="C135" s="43" t="s">
        <v>371</v>
      </c>
      <c r="D135" s="43" t="s">
        <v>665</v>
      </c>
      <c r="E135" s="43" t="s">
        <v>614</v>
      </c>
      <c r="F135" s="43" t="s">
        <v>373</v>
      </c>
      <c r="G135" s="43" t="s">
        <v>468</v>
      </c>
      <c r="H135" s="43" t="s">
        <v>375</v>
      </c>
      <c r="I135" s="43" t="s">
        <v>666</v>
      </c>
      <c r="J135" s="43" t="s">
        <v>667</v>
      </c>
      <c r="K135" s="47">
        <v>0</v>
      </c>
      <c r="L135" s="47">
        <v>205000</v>
      </c>
      <c r="M135" s="47">
        <v>205000</v>
      </c>
      <c r="N135" s="47">
        <v>0</v>
      </c>
      <c r="O135" s="47">
        <v>0</v>
      </c>
      <c r="P135" s="47">
        <v>0</v>
      </c>
      <c r="Q135" s="47">
        <v>0</v>
      </c>
      <c r="R135" s="47">
        <v>0</v>
      </c>
      <c r="S135" s="47">
        <v>0</v>
      </c>
      <c r="T135" s="47">
        <v>0</v>
      </c>
      <c r="U135" s="47">
        <v>0</v>
      </c>
      <c r="V135" s="47">
        <v>205000</v>
      </c>
      <c r="W135" s="47">
        <v>205000</v>
      </c>
      <c r="X135" s="47">
        <v>170000</v>
      </c>
      <c r="Y135" s="47">
        <v>170000</v>
      </c>
      <c r="Z135" s="47">
        <v>35000</v>
      </c>
      <c r="AA135" s="47">
        <v>0</v>
      </c>
      <c r="AB135" s="47">
        <v>0</v>
      </c>
      <c r="AC135" s="47">
        <v>0</v>
      </c>
      <c r="AD135" s="47">
        <v>205000</v>
      </c>
      <c r="AE135" s="43" t="s">
        <v>242</v>
      </c>
      <c r="AF135" s="43" t="s">
        <v>612</v>
      </c>
      <c r="AG135" s="43" t="s">
        <v>649</v>
      </c>
      <c r="AH135" s="43" t="s">
        <v>668</v>
      </c>
      <c r="AI135" s="43" t="s">
        <v>380</v>
      </c>
      <c r="AJ135" s="43" t="s">
        <v>380</v>
      </c>
      <c r="AK135" s="43" t="s">
        <v>380</v>
      </c>
      <c r="AL135" s="43" t="s">
        <v>378</v>
      </c>
      <c r="AM135" s="43" t="s">
        <v>380</v>
      </c>
      <c r="AN135" s="43" t="s">
        <v>380</v>
      </c>
      <c r="AO135" s="43" t="s">
        <v>651</v>
      </c>
      <c r="AP135" s="43" t="s">
        <v>667</v>
      </c>
      <c r="AQ135" s="43" t="s">
        <v>383</v>
      </c>
      <c r="AR135" s="43" t="s">
        <v>384</v>
      </c>
      <c r="AS135" s="91">
        <f t="shared" si="6"/>
        <v>0</v>
      </c>
    </row>
    <row r="136" spans="1:45" hidden="1" x14ac:dyDescent="0.25">
      <c r="A136" s="43" t="s">
        <v>369</v>
      </c>
      <c r="B136" s="43" t="s">
        <v>370</v>
      </c>
      <c r="C136" s="43" t="s">
        <v>371</v>
      </c>
      <c r="D136" s="43" t="s">
        <v>669</v>
      </c>
      <c r="E136" s="43" t="s">
        <v>614</v>
      </c>
      <c r="F136" s="43" t="s">
        <v>373</v>
      </c>
      <c r="G136" s="43" t="s">
        <v>468</v>
      </c>
      <c r="H136" s="43" t="s">
        <v>375</v>
      </c>
      <c r="I136" s="43" t="s">
        <v>670</v>
      </c>
      <c r="J136" s="43" t="s">
        <v>671</v>
      </c>
      <c r="K136" s="47">
        <v>65000</v>
      </c>
      <c r="L136" s="47">
        <v>0</v>
      </c>
      <c r="M136" s="47">
        <v>0</v>
      </c>
      <c r="N136" s="47">
        <v>0</v>
      </c>
      <c r="O136" s="47">
        <v>0</v>
      </c>
      <c r="P136" s="47">
        <v>0</v>
      </c>
      <c r="Q136" s="47">
        <v>0</v>
      </c>
      <c r="R136" s="47">
        <v>0</v>
      </c>
      <c r="S136" s="47">
        <v>0</v>
      </c>
      <c r="T136" s="47">
        <v>0</v>
      </c>
      <c r="U136" s="47">
        <v>0</v>
      </c>
      <c r="V136" s="47">
        <v>0</v>
      </c>
      <c r="W136" s="47">
        <v>0</v>
      </c>
      <c r="X136" s="47">
        <v>0</v>
      </c>
      <c r="Y136" s="47">
        <v>0</v>
      </c>
      <c r="Z136" s="47">
        <v>0</v>
      </c>
      <c r="AA136" s="47">
        <v>0</v>
      </c>
      <c r="AB136" s="47">
        <v>0</v>
      </c>
      <c r="AC136" s="47">
        <v>-65000</v>
      </c>
      <c r="AD136" s="47">
        <v>0</v>
      </c>
      <c r="AE136" s="43" t="s">
        <v>242</v>
      </c>
      <c r="AF136" s="43" t="s">
        <v>612</v>
      </c>
      <c r="AG136" s="43" t="s">
        <v>649</v>
      </c>
      <c r="AH136" s="43" t="s">
        <v>672</v>
      </c>
      <c r="AI136" s="43" t="s">
        <v>380</v>
      </c>
      <c r="AJ136" s="43" t="s">
        <v>380</v>
      </c>
      <c r="AK136" s="43" t="s">
        <v>380</v>
      </c>
      <c r="AL136" s="43" t="s">
        <v>378</v>
      </c>
      <c r="AM136" s="43" t="s">
        <v>380</v>
      </c>
      <c r="AN136" s="43" t="s">
        <v>380</v>
      </c>
      <c r="AO136" s="43" t="s">
        <v>651</v>
      </c>
      <c r="AP136" s="43" t="s">
        <v>671</v>
      </c>
      <c r="AQ136" s="43" t="s">
        <v>383</v>
      </c>
      <c r="AR136" s="43" t="s">
        <v>384</v>
      </c>
      <c r="AS136" s="91" t="e">
        <f t="shared" si="6"/>
        <v>#DIV/0!</v>
      </c>
    </row>
    <row r="137" spans="1:45" hidden="1" x14ac:dyDescent="0.25">
      <c r="A137" s="43" t="s">
        <v>369</v>
      </c>
      <c r="B137" s="43" t="s">
        <v>370</v>
      </c>
      <c r="C137" s="43" t="s">
        <v>371</v>
      </c>
      <c r="D137" s="43" t="s">
        <v>673</v>
      </c>
      <c r="E137" s="43" t="s">
        <v>614</v>
      </c>
      <c r="F137" s="43" t="s">
        <v>373</v>
      </c>
      <c r="G137" s="43" t="s">
        <v>468</v>
      </c>
      <c r="H137" s="43" t="s">
        <v>375</v>
      </c>
      <c r="I137" s="43" t="s">
        <v>674</v>
      </c>
      <c r="J137" s="43" t="s">
        <v>675</v>
      </c>
      <c r="K137" s="47">
        <v>200000</v>
      </c>
      <c r="L137" s="47">
        <v>0</v>
      </c>
      <c r="M137" s="47">
        <v>0</v>
      </c>
      <c r="N137" s="47">
        <v>0</v>
      </c>
      <c r="O137" s="47">
        <v>0</v>
      </c>
      <c r="P137" s="47">
        <v>0</v>
      </c>
      <c r="Q137" s="47">
        <v>0</v>
      </c>
      <c r="R137" s="47">
        <v>0</v>
      </c>
      <c r="S137" s="47">
        <v>0</v>
      </c>
      <c r="T137" s="47">
        <v>0</v>
      </c>
      <c r="U137" s="47">
        <v>0</v>
      </c>
      <c r="V137" s="47">
        <v>0</v>
      </c>
      <c r="W137" s="47">
        <v>0</v>
      </c>
      <c r="X137" s="47">
        <v>0</v>
      </c>
      <c r="Y137" s="47">
        <v>0</v>
      </c>
      <c r="Z137" s="47">
        <v>0</v>
      </c>
      <c r="AA137" s="47">
        <v>0</v>
      </c>
      <c r="AB137" s="47">
        <v>0</v>
      </c>
      <c r="AC137" s="47">
        <v>-200000</v>
      </c>
      <c r="AD137" s="47">
        <v>0</v>
      </c>
      <c r="AE137" s="43" t="s">
        <v>242</v>
      </c>
      <c r="AF137" s="43" t="s">
        <v>612</v>
      </c>
      <c r="AG137" s="43" t="s">
        <v>649</v>
      </c>
      <c r="AH137" s="43" t="s">
        <v>676</v>
      </c>
      <c r="AI137" s="43" t="s">
        <v>380</v>
      </c>
      <c r="AJ137" s="43" t="s">
        <v>380</v>
      </c>
      <c r="AK137" s="43" t="s">
        <v>380</v>
      </c>
      <c r="AL137" s="43" t="s">
        <v>378</v>
      </c>
      <c r="AM137" s="43" t="s">
        <v>380</v>
      </c>
      <c r="AN137" s="43" t="s">
        <v>380</v>
      </c>
      <c r="AO137" s="43" t="s">
        <v>651</v>
      </c>
      <c r="AP137" s="43" t="s">
        <v>675</v>
      </c>
      <c r="AQ137" s="43" t="s">
        <v>383</v>
      </c>
      <c r="AR137" s="43" t="s">
        <v>384</v>
      </c>
      <c r="AS137" s="91" t="e">
        <f t="shared" si="6"/>
        <v>#DIV/0!</v>
      </c>
    </row>
    <row r="138" spans="1:45" hidden="1" x14ac:dyDescent="0.25">
      <c r="A138" s="43" t="s">
        <v>369</v>
      </c>
      <c r="B138" s="43" t="s">
        <v>370</v>
      </c>
      <c r="C138" s="43" t="s">
        <v>866</v>
      </c>
      <c r="D138" s="43" t="s">
        <v>673</v>
      </c>
      <c r="E138" s="43" t="s">
        <v>614</v>
      </c>
      <c r="F138" s="43" t="s">
        <v>373</v>
      </c>
      <c r="G138" s="43" t="s">
        <v>468</v>
      </c>
      <c r="H138" s="43" t="s">
        <v>375</v>
      </c>
      <c r="I138" s="43" t="s">
        <v>674</v>
      </c>
      <c r="J138" s="43" t="s">
        <v>675</v>
      </c>
      <c r="K138" s="47">
        <v>120000</v>
      </c>
      <c r="L138" s="47">
        <v>0</v>
      </c>
      <c r="M138" s="47">
        <v>0</v>
      </c>
      <c r="N138" s="47">
        <v>0</v>
      </c>
      <c r="O138" s="47">
        <v>0</v>
      </c>
      <c r="P138" s="47">
        <v>0</v>
      </c>
      <c r="Q138" s="47">
        <v>0</v>
      </c>
      <c r="R138" s="47">
        <v>0</v>
      </c>
      <c r="S138" s="47">
        <v>0</v>
      </c>
      <c r="T138" s="47">
        <v>0</v>
      </c>
      <c r="U138" s="47">
        <v>0</v>
      </c>
      <c r="V138" s="47">
        <v>0</v>
      </c>
      <c r="W138" s="47">
        <v>0</v>
      </c>
      <c r="X138" s="47">
        <v>0</v>
      </c>
      <c r="Y138" s="47">
        <v>0</v>
      </c>
      <c r="Z138" s="47">
        <v>0</v>
      </c>
      <c r="AA138" s="47">
        <v>0</v>
      </c>
      <c r="AB138" s="47">
        <v>0</v>
      </c>
      <c r="AC138" s="47">
        <v>-120000</v>
      </c>
      <c r="AD138" s="47">
        <v>0</v>
      </c>
      <c r="AE138" s="43" t="s">
        <v>242</v>
      </c>
      <c r="AF138" s="43" t="s">
        <v>612</v>
      </c>
      <c r="AG138" s="43" t="s">
        <v>649</v>
      </c>
      <c r="AH138" s="43" t="s">
        <v>676</v>
      </c>
      <c r="AI138" s="43" t="s">
        <v>380</v>
      </c>
      <c r="AJ138" s="43" t="s">
        <v>380</v>
      </c>
      <c r="AK138" s="43" t="s">
        <v>380</v>
      </c>
      <c r="AL138" s="43" t="s">
        <v>378</v>
      </c>
      <c r="AM138" s="43" t="s">
        <v>380</v>
      </c>
      <c r="AN138" s="43" t="s">
        <v>380</v>
      </c>
      <c r="AO138" s="43" t="s">
        <v>651</v>
      </c>
      <c r="AP138" s="43" t="s">
        <v>675</v>
      </c>
      <c r="AQ138" s="43" t="s">
        <v>383</v>
      </c>
      <c r="AR138" s="43" t="s">
        <v>384</v>
      </c>
      <c r="AS138" s="91" t="e">
        <f t="shared" si="6"/>
        <v>#DIV/0!</v>
      </c>
    </row>
    <row r="139" spans="1:45" hidden="1" x14ac:dyDescent="0.25">
      <c r="A139" s="43" t="s">
        <v>369</v>
      </c>
      <c r="B139" s="43" t="s">
        <v>370</v>
      </c>
      <c r="C139" s="43" t="s">
        <v>876</v>
      </c>
      <c r="D139" s="43" t="s">
        <v>673</v>
      </c>
      <c r="E139" s="43" t="s">
        <v>614</v>
      </c>
      <c r="F139" s="43" t="s">
        <v>373</v>
      </c>
      <c r="G139" s="43" t="s">
        <v>468</v>
      </c>
      <c r="H139" s="43" t="s">
        <v>375</v>
      </c>
      <c r="I139" s="43" t="s">
        <v>674</v>
      </c>
      <c r="J139" s="43" t="s">
        <v>675</v>
      </c>
      <c r="K139" s="47">
        <v>170642</v>
      </c>
      <c r="L139" s="47">
        <v>57340</v>
      </c>
      <c r="M139" s="47">
        <v>57340</v>
      </c>
      <c r="N139" s="47">
        <v>0</v>
      </c>
      <c r="O139" s="47">
        <v>0</v>
      </c>
      <c r="P139" s="47">
        <v>0</v>
      </c>
      <c r="Q139" s="47">
        <v>0</v>
      </c>
      <c r="R139" s="47">
        <v>0</v>
      </c>
      <c r="S139" s="47">
        <v>0</v>
      </c>
      <c r="T139" s="47">
        <v>0</v>
      </c>
      <c r="U139" s="47">
        <v>0</v>
      </c>
      <c r="V139" s="47">
        <v>57340</v>
      </c>
      <c r="W139" s="47">
        <v>57340</v>
      </c>
      <c r="X139" s="47">
        <v>57340</v>
      </c>
      <c r="Y139" s="47">
        <v>57340</v>
      </c>
      <c r="Z139" s="47">
        <v>0</v>
      </c>
      <c r="AA139" s="47">
        <v>0</v>
      </c>
      <c r="AB139" s="47">
        <v>0</v>
      </c>
      <c r="AC139" s="47">
        <v>-113302</v>
      </c>
      <c r="AD139" s="47">
        <v>0</v>
      </c>
      <c r="AE139" s="43" t="s">
        <v>242</v>
      </c>
      <c r="AF139" s="43" t="s">
        <v>612</v>
      </c>
      <c r="AG139" s="43" t="s">
        <v>649</v>
      </c>
      <c r="AH139" s="43" t="s">
        <v>676</v>
      </c>
      <c r="AI139" s="43" t="s">
        <v>380</v>
      </c>
      <c r="AJ139" s="43" t="s">
        <v>380</v>
      </c>
      <c r="AK139" s="43" t="s">
        <v>380</v>
      </c>
      <c r="AL139" s="43" t="s">
        <v>378</v>
      </c>
      <c r="AM139" s="43" t="s">
        <v>380</v>
      </c>
      <c r="AN139" s="43" t="s">
        <v>380</v>
      </c>
      <c r="AO139" s="43" t="s">
        <v>651</v>
      </c>
      <c r="AP139" s="43" t="s">
        <v>675</v>
      </c>
      <c r="AQ139" s="43" t="s">
        <v>383</v>
      </c>
      <c r="AR139" s="43" t="s">
        <v>384</v>
      </c>
      <c r="AS139" s="91">
        <f t="shared" si="6"/>
        <v>0</v>
      </c>
    </row>
    <row r="140" spans="1:45" x14ac:dyDescent="0.25">
      <c r="E140" s="43" t="s">
        <v>684</v>
      </c>
      <c r="K140" s="47">
        <f>SUM(K141:K151)</f>
        <v>176065702</v>
      </c>
      <c r="L140" s="47">
        <f t="shared" ref="L140:Q140" si="7">SUM(L141:L151)</f>
        <v>194601409</v>
      </c>
      <c r="M140" s="47">
        <f t="shared" si="7"/>
        <v>194527535.15000001</v>
      </c>
      <c r="N140" s="47">
        <f t="shared" si="7"/>
        <v>0</v>
      </c>
      <c r="O140" s="47">
        <f t="shared" si="7"/>
        <v>457692.79</v>
      </c>
      <c r="P140" s="47">
        <f t="shared" si="7"/>
        <v>0</v>
      </c>
      <c r="Q140" s="47">
        <f t="shared" si="7"/>
        <v>114787344.38</v>
      </c>
      <c r="R140" s="47"/>
      <c r="S140" s="47"/>
      <c r="T140" s="47"/>
      <c r="U140" s="47"/>
      <c r="V140" s="47"/>
      <c r="W140" s="47"/>
      <c r="X140" s="47"/>
      <c r="Y140" s="47"/>
      <c r="Z140" s="47"/>
      <c r="AA140" s="47"/>
      <c r="AB140" s="47"/>
      <c r="AC140" s="47"/>
      <c r="AD140" s="47"/>
      <c r="AS140" s="91">
        <f t="shared" si="6"/>
        <v>0.58985875266709908</v>
      </c>
    </row>
    <row r="141" spans="1:45" hidden="1" x14ac:dyDescent="0.25">
      <c r="A141" s="43" t="s">
        <v>369</v>
      </c>
      <c r="B141" s="43" t="s">
        <v>370</v>
      </c>
      <c r="C141" s="43" t="s">
        <v>371</v>
      </c>
      <c r="D141" s="43" t="s">
        <v>677</v>
      </c>
      <c r="E141" s="43" t="s">
        <v>684</v>
      </c>
      <c r="F141" s="43" t="s">
        <v>408</v>
      </c>
      <c r="G141" s="43" t="s">
        <v>678</v>
      </c>
      <c r="H141" s="43" t="s">
        <v>375</v>
      </c>
      <c r="I141" s="43" t="s">
        <v>679</v>
      </c>
      <c r="J141" s="43" t="s">
        <v>680</v>
      </c>
      <c r="K141" s="47">
        <v>2000000</v>
      </c>
      <c r="L141" s="47">
        <v>1000000</v>
      </c>
      <c r="M141" s="47">
        <v>1000000</v>
      </c>
      <c r="N141" s="47">
        <v>0</v>
      </c>
      <c r="O141" s="47">
        <v>0</v>
      </c>
      <c r="P141" s="47">
        <v>0</v>
      </c>
      <c r="Q141" s="47">
        <v>0</v>
      </c>
      <c r="R141" s="47">
        <v>0</v>
      </c>
      <c r="S141" s="47">
        <v>0</v>
      </c>
      <c r="T141" s="47">
        <v>0</v>
      </c>
      <c r="U141" s="47">
        <v>0</v>
      </c>
      <c r="V141" s="47">
        <v>1000000</v>
      </c>
      <c r="W141" s="47">
        <v>1000000</v>
      </c>
      <c r="X141" s="47">
        <v>1000000</v>
      </c>
      <c r="Y141" s="47">
        <v>1000000</v>
      </c>
      <c r="Z141" s="47">
        <v>0</v>
      </c>
      <c r="AA141" s="47">
        <v>0</v>
      </c>
      <c r="AB141" s="47">
        <v>0</v>
      </c>
      <c r="AC141" s="48">
        <v>-1000000</v>
      </c>
      <c r="AD141" s="47">
        <v>0</v>
      </c>
      <c r="AE141" s="43" t="s">
        <v>242</v>
      </c>
      <c r="AF141" s="43" t="s">
        <v>681</v>
      </c>
      <c r="AG141" s="43" t="s">
        <v>682</v>
      </c>
      <c r="AH141" s="43" t="s">
        <v>683</v>
      </c>
      <c r="AI141" s="43" t="s">
        <v>380</v>
      </c>
      <c r="AJ141" s="43" t="s">
        <v>380</v>
      </c>
      <c r="AK141" s="43" t="s">
        <v>380</v>
      </c>
      <c r="AL141" s="43" t="s">
        <v>378</v>
      </c>
      <c r="AM141" s="43" t="s">
        <v>380</v>
      </c>
      <c r="AN141" s="43" t="s">
        <v>380</v>
      </c>
      <c r="AO141" s="43" t="s">
        <v>685</v>
      </c>
      <c r="AP141" s="43" t="s">
        <v>680</v>
      </c>
      <c r="AQ141" s="43" t="s">
        <v>383</v>
      </c>
      <c r="AR141" s="43" t="s">
        <v>411</v>
      </c>
      <c r="AS141" s="91">
        <f t="shared" si="6"/>
        <v>0</v>
      </c>
    </row>
    <row r="142" spans="1:45" hidden="1" x14ac:dyDescent="0.25">
      <c r="A142" s="43" t="s">
        <v>369</v>
      </c>
      <c r="B142" s="43" t="s">
        <v>370</v>
      </c>
      <c r="C142" s="43" t="s">
        <v>876</v>
      </c>
      <c r="D142" s="43" t="s">
        <v>677</v>
      </c>
      <c r="E142" s="43" t="s">
        <v>684</v>
      </c>
      <c r="F142" s="43" t="s">
        <v>408</v>
      </c>
      <c r="G142" s="43" t="s">
        <v>678</v>
      </c>
      <c r="H142" s="43" t="s">
        <v>375</v>
      </c>
      <c r="I142" s="43" t="s">
        <v>679</v>
      </c>
      <c r="J142" s="43" t="s">
        <v>680</v>
      </c>
      <c r="K142" s="47">
        <v>13135289</v>
      </c>
      <c r="L142" s="47">
        <v>6567645</v>
      </c>
      <c r="M142" s="47">
        <v>6567645</v>
      </c>
      <c r="N142" s="47">
        <v>0</v>
      </c>
      <c r="O142" s="47">
        <v>0</v>
      </c>
      <c r="P142" s="47">
        <v>0</v>
      </c>
      <c r="Q142" s="47">
        <v>6258332.21</v>
      </c>
      <c r="R142" s="47">
        <v>6258332.21</v>
      </c>
      <c r="S142" s="47">
        <v>0</v>
      </c>
      <c r="T142" s="47">
        <v>6258332.21</v>
      </c>
      <c r="U142" s="47">
        <v>6258332.21</v>
      </c>
      <c r="V142" s="47">
        <v>309312.78999999998</v>
      </c>
      <c r="W142" s="47">
        <v>309312.78999999998</v>
      </c>
      <c r="X142" s="47">
        <v>309312.78999999998</v>
      </c>
      <c r="Y142" s="47">
        <v>309312.78999999998</v>
      </c>
      <c r="Z142" s="47">
        <v>0</v>
      </c>
      <c r="AA142" s="47">
        <v>0</v>
      </c>
      <c r="AB142" s="47">
        <v>0</v>
      </c>
      <c r="AC142" s="48">
        <v>-6567644</v>
      </c>
      <c r="AD142" s="47">
        <v>0</v>
      </c>
      <c r="AE142" s="43" t="s">
        <v>242</v>
      </c>
      <c r="AF142" s="43" t="s">
        <v>681</v>
      </c>
      <c r="AG142" s="43" t="s">
        <v>682</v>
      </c>
      <c r="AH142" s="43" t="s">
        <v>683</v>
      </c>
      <c r="AI142" s="43" t="s">
        <v>380</v>
      </c>
      <c r="AJ142" s="43" t="s">
        <v>380</v>
      </c>
      <c r="AK142" s="43" t="s">
        <v>380</v>
      </c>
      <c r="AL142" s="43" t="s">
        <v>378</v>
      </c>
      <c r="AM142" s="43" t="s">
        <v>380</v>
      </c>
      <c r="AN142" s="43" t="s">
        <v>380</v>
      </c>
      <c r="AO142" s="43" t="s">
        <v>685</v>
      </c>
      <c r="AP142" s="43" t="s">
        <v>680</v>
      </c>
      <c r="AQ142" s="43" t="s">
        <v>383</v>
      </c>
      <c r="AR142" s="43" t="s">
        <v>411</v>
      </c>
      <c r="AS142" s="91">
        <f t="shared" si="6"/>
        <v>0.95290354609605121</v>
      </c>
    </row>
    <row r="143" spans="1:45" hidden="1" x14ac:dyDescent="0.25">
      <c r="A143" s="43" t="s">
        <v>369</v>
      </c>
      <c r="B143" s="43" t="s">
        <v>370</v>
      </c>
      <c r="C143" s="43" t="s">
        <v>371</v>
      </c>
      <c r="D143" s="43" t="s">
        <v>686</v>
      </c>
      <c r="E143" s="43" t="s">
        <v>684</v>
      </c>
      <c r="F143" s="43" t="s">
        <v>408</v>
      </c>
      <c r="G143" s="43" t="s">
        <v>678</v>
      </c>
      <c r="H143" s="43" t="s">
        <v>375</v>
      </c>
      <c r="I143" s="43" t="s">
        <v>687</v>
      </c>
      <c r="J143" s="43" t="s">
        <v>688</v>
      </c>
      <c r="K143" s="47">
        <v>5000000</v>
      </c>
      <c r="L143" s="47">
        <v>2500000</v>
      </c>
      <c r="M143" s="47">
        <v>2500000</v>
      </c>
      <c r="N143" s="47">
        <v>0</v>
      </c>
      <c r="O143" s="47">
        <v>0</v>
      </c>
      <c r="P143" s="47">
        <v>0</v>
      </c>
      <c r="Q143" s="47">
        <v>0</v>
      </c>
      <c r="R143" s="47">
        <v>0</v>
      </c>
      <c r="S143" s="47">
        <v>0</v>
      </c>
      <c r="T143" s="47">
        <v>0</v>
      </c>
      <c r="U143" s="47">
        <v>0</v>
      </c>
      <c r="V143" s="47">
        <v>2500000</v>
      </c>
      <c r="W143" s="47">
        <v>2500000</v>
      </c>
      <c r="X143" s="47">
        <v>2500000</v>
      </c>
      <c r="Y143" s="47">
        <v>2500000</v>
      </c>
      <c r="Z143" s="47">
        <v>0</v>
      </c>
      <c r="AA143" s="47">
        <v>0</v>
      </c>
      <c r="AB143" s="47">
        <v>0</v>
      </c>
      <c r="AC143" s="47">
        <v>-2500000</v>
      </c>
      <c r="AD143" s="47">
        <v>0</v>
      </c>
      <c r="AE143" s="43" t="s">
        <v>242</v>
      </c>
      <c r="AF143" s="43" t="s">
        <v>681</v>
      </c>
      <c r="AG143" s="43" t="s">
        <v>682</v>
      </c>
      <c r="AH143" s="43" t="s">
        <v>689</v>
      </c>
      <c r="AI143" s="43" t="s">
        <v>380</v>
      </c>
      <c r="AJ143" s="43" t="s">
        <v>380</v>
      </c>
      <c r="AK143" s="43" t="s">
        <v>380</v>
      </c>
      <c r="AL143" s="43" t="s">
        <v>378</v>
      </c>
      <c r="AM143" s="43" t="s">
        <v>380</v>
      </c>
      <c r="AN143" s="43" t="s">
        <v>380</v>
      </c>
      <c r="AO143" s="43" t="s">
        <v>685</v>
      </c>
      <c r="AP143" s="43" t="s">
        <v>688</v>
      </c>
      <c r="AQ143" s="43" t="s">
        <v>383</v>
      </c>
      <c r="AR143" s="43" t="s">
        <v>411</v>
      </c>
      <c r="AS143" s="91">
        <f t="shared" si="6"/>
        <v>0</v>
      </c>
    </row>
    <row r="144" spans="1:45" hidden="1" x14ac:dyDescent="0.25">
      <c r="A144" s="43" t="s">
        <v>369</v>
      </c>
      <c r="B144" s="43" t="s">
        <v>370</v>
      </c>
      <c r="C144" s="43" t="s">
        <v>876</v>
      </c>
      <c r="D144" s="43" t="s">
        <v>686</v>
      </c>
      <c r="E144" s="43" t="s">
        <v>684</v>
      </c>
      <c r="F144" s="43" t="s">
        <v>408</v>
      </c>
      <c r="G144" s="43" t="s">
        <v>678</v>
      </c>
      <c r="H144" s="43" t="s">
        <v>375</v>
      </c>
      <c r="I144" s="43" t="s">
        <v>687</v>
      </c>
      <c r="J144" s="43" t="s">
        <v>688</v>
      </c>
      <c r="K144" s="47">
        <v>32629124</v>
      </c>
      <c r="L144" s="47">
        <v>25855119</v>
      </c>
      <c r="M144" s="47">
        <v>25855119</v>
      </c>
      <c r="N144" s="47">
        <v>0</v>
      </c>
      <c r="O144" s="47">
        <v>0</v>
      </c>
      <c r="P144" s="47">
        <v>0</v>
      </c>
      <c r="Q144" s="47">
        <v>23684431.800000001</v>
      </c>
      <c r="R144" s="47">
        <v>17424231.800000001</v>
      </c>
      <c r="S144" s="47">
        <v>0</v>
      </c>
      <c r="T144" s="47">
        <v>23684431.800000001</v>
      </c>
      <c r="U144" s="47">
        <v>23684431.800000001</v>
      </c>
      <c r="V144" s="47">
        <v>2170687.2000000002</v>
      </c>
      <c r="W144" s="47">
        <v>2170687.2000000002</v>
      </c>
      <c r="X144" s="47">
        <v>2170687.2000000002</v>
      </c>
      <c r="Y144" s="47">
        <v>2170687.2000000002</v>
      </c>
      <c r="Z144" s="47">
        <v>0</v>
      </c>
      <c r="AA144" s="47">
        <v>0</v>
      </c>
      <c r="AB144" s="47">
        <v>0</v>
      </c>
      <c r="AC144" s="47">
        <v>-6774005</v>
      </c>
      <c r="AD144" s="47">
        <v>0</v>
      </c>
      <c r="AE144" s="43" t="s">
        <v>242</v>
      </c>
      <c r="AF144" s="43" t="s">
        <v>681</v>
      </c>
      <c r="AG144" s="43" t="s">
        <v>682</v>
      </c>
      <c r="AH144" s="43" t="s">
        <v>689</v>
      </c>
      <c r="AI144" s="43" t="s">
        <v>380</v>
      </c>
      <c r="AJ144" s="43" t="s">
        <v>380</v>
      </c>
      <c r="AK144" s="43" t="s">
        <v>380</v>
      </c>
      <c r="AL144" s="43" t="s">
        <v>378</v>
      </c>
      <c r="AM144" s="43" t="s">
        <v>380</v>
      </c>
      <c r="AN144" s="43" t="s">
        <v>380</v>
      </c>
      <c r="AO144" s="43" t="s">
        <v>685</v>
      </c>
      <c r="AP144" s="43" t="s">
        <v>688</v>
      </c>
      <c r="AQ144" s="43" t="s">
        <v>383</v>
      </c>
      <c r="AR144" s="43" t="s">
        <v>411</v>
      </c>
      <c r="AS144" s="91">
        <f t="shared" si="6"/>
        <v>0.91604419998995168</v>
      </c>
    </row>
    <row r="145" spans="1:45" hidden="1" x14ac:dyDescent="0.25">
      <c r="A145" s="43" t="s">
        <v>369</v>
      </c>
      <c r="B145" s="43" t="s">
        <v>370</v>
      </c>
      <c r="C145" s="43" t="s">
        <v>371</v>
      </c>
      <c r="D145" s="43" t="s">
        <v>690</v>
      </c>
      <c r="E145" s="43" t="s">
        <v>684</v>
      </c>
      <c r="F145" s="43" t="s">
        <v>408</v>
      </c>
      <c r="G145" s="43" t="s">
        <v>678</v>
      </c>
      <c r="H145" s="43" t="s">
        <v>375</v>
      </c>
      <c r="I145" s="43" t="s">
        <v>691</v>
      </c>
      <c r="J145" s="43" t="s">
        <v>692</v>
      </c>
      <c r="K145" s="47">
        <v>1000000</v>
      </c>
      <c r="L145" s="47">
        <v>1000000</v>
      </c>
      <c r="M145" s="47">
        <v>1000000</v>
      </c>
      <c r="N145" s="47">
        <v>0</v>
      </c>
      <c r="O145" s="47">
        <v>0</v>
      </c>
      <c r="P145" s="47">
        <v>0</v>
      </c>
      <c r="Q145" s="47">
        <v>0</v>
      </c>
      <c r="R145" s="47">
        <v>0</v>
      </c>
      <c r="S145" s="47">
        <v>0</v>
      </c>
      <c r="T145" s="47">
        <v>0</v>
      </c>
      <c r="U145" s="47">
        <v>0</v>
      </c>
      <c r="V145" s="47">
        <v>1000000</v>
      </c>
      <c r="W145" s="47">
        <v>1000000</v>
      </c>
      <c r="X145" s="47">
        <v>0</v>
      </c>
      <c r="Y145" s="47">
        <v>0</v>
      </c>
      <c r="Z145" s="47">
        <v>1000000</v>
      </c>
      <c r="AA145" s="47">
        <v>0</v>
      </c>
      <c r="AB145" s="47">
        <v>0</v>
      </c>
      <c r="AC145" s="47">
        <v>0</v>
      </c>
      <c r="AD145" s="47">
        <v>0</v>
      </c>
      <c r="AE145" s="43" t="s">
        <v>242</v>
      </c>
      <c r="AF145" s="43" t="s">
        <v>681</v>
      </c>
      <c r="AG145" s="43" t="s">
        <v>682</v>
      </c>
      <c r="AH145" s="43" t="s">
        <v>693</v>
      </c>
      <c r="AI145" s="43" t="s">
        <v>380</v>
      </c>
      <c r="AJ145" s="43" t="s">
        <v>380</v>
      </c>
      <c r="AK145" s="43" t="s">
        <v>380</v>
      </c>
      <c r="AL145" s="43" t="s">
        <v>378</v>
      </c>
      <c r="AM145" s="43" t="s">
        <v>380</v>
      </c>
      <c r="AN145" s="43" t="s">
        <v>380</v>
      </c>
      <c r="AO145" s="43" t="s">
        <v>685</v>
      </c>
      <c r="AP145" s="43" t="s">
        <v>692</v>
      </c>
      <c r="AQ145" s="43" t="s">
        <v>383</v>
      </c>
      <c r="AR145" s="43" t="s">
        <v>411</v>
      </c>
      <c r="AS145" s="91">
        <f t="shared" si="6"/>
        <v>0</v>
      </c>
    </row>
    <row r="146" spans="1:45" hidden="1" x14ac:dyDescent="0.25">
      <c r="A146" s="43" t="s">
        <v>369</v>
      </c>
      <c r="B146" s="43" t="s">
        <v>370</v>
      </c>
      <c r="C146" s="43" t="s">
        <v>866</v>
      </c>
      <c r="D146" s="43" t="s">
        <v>690</v>
      </c>
      <c r="E146" s="43" t="s">
        <v>684</v>
      </c>
      <c r="F146" s="43" t="s">
        <v>408</v>
      </c>
      <c r="G146" s="43" t="s">
        <v>678</v>
      </c>
      <c r="H146" s="43" t="s">
        <v>375</v>
      </c>
      <c r="I146" s="43" t="s">
        <v>691</v>
      </c>
      <c r="J146" s="43" t="s">
        <v>692</v>
      </c>
      <c r="K146" s="47">
        <v>0</v>
      </c>
      <c r="L146" s="47">
        <v>0</v>
      </c>
      <c r="M146" s="47">
        <v>0</v>
      </c>
      <c r="N146" s="47">
        <v>0</v>
      </c>
      <c r="O146" s="47">
        <v>0</v>
      </c>
      <c r="P146" s="47">
        <v>0</v>
      </c>
      <c r="Q146" s="47">
        <v>0</v>
      </c>
      <c r="R146" s="47">
        <v>0</v>
      </c>
      <c r="S146" s="47">
        <v>0</v>
      </c>
      <c r="T146" s="47">
        <v>0</v>
      </c>
      <c r="U146" s="47">
        <v>0</v>
      </c>
      <c r="V146" s="47">
        <v>0</v>
      </c>
      <c r="W146" s="47">
        <v>0</v>
      </c>
      <c r="X146" s="47">
        <v>0</v>
      </c>
      <c r="Y146" s="47">
        <v>0</v>
      </c>
      <c r="Z146" s="47">
        <v>0</v>
      </c>
      <c r="AA146" s="47">
        <v>0</v>
      </c>
      <c r="AB146" s="47">
        <v>0</v>
      </c>
      <c r="AC146" s="47">
        <v>0</v>
      </c>
      <c r="AD146" s="47">
        <v>0</v>
      </c>
      <c r="AE146" s="43" t="s">
        <v>242</v>
      </c>
      <c r="AF146" s="43" t="s">
        <v>681</v>
      </c>
      <c r="AG146" s="43" t="s">
        <v>682</v>
      </c>
      <c r="AH146" s="43" t="s">
        <v>693</v>
      </c>
      <c r="AI146" s="43" t="s">
        <v>380</v>
      </c>
      <c r="AJ146" s="43" t="s">
        <v>380</v>
      </c>
      <c r="AK146" s="43" t="s">
        <v>380</v>
      </c>
      <c r="AL146" s="43" t="s">
        <v>378</v>
      </c>
      <c r="AM146" s="43" t="s">
        <v>380</v>
      </c>
      <c r="AN146" s="43" t="s">
        <v>380</v>
      </c>
      <c r="AO146" s="43" t="s">
        <v>685</v>
      </c>
      <c r="AP146" s="43" t="s">
        <v>692</v>
      </c>
      <c r="AQ146" s="43" t="s">
        <v>383</v>
      </c>
      <c r="AR146" s="43" t="s">
        <v>411</v>
      </c>
      <c r="AS146" s="91" t="e">
        <f t="shared" si="6"/>
        <v>#DIV/0!</v>
      </c>
    </row>
    <row r="147" spans="1:45" hidden="1" x14ac:dyDescent="0.25">
      <c r="A147" s="43" t="s">
        <v>369</v>
      </c>
      <c r="B147" s="43" t="s">
        <v>370</v>
      </c>
      <c r="C147" s="43" t="s">
        <v>371</v>
      </c>
      <c r="D147" s="43" t="s">
        <v>694</v>
      </c>
      <c r="E147" s="43" t="s">
        <v>684</v>
      </c>
      <c r="F147" s="43" t="s">
        <v>408</v>
      </c>
      <c r="G147" s="43" t="s">
        <v>678</v>
      </c>
      <c r="H147" s="43" t="s">
        <v>375</v>
      </c>
      <c r="I147" s="43" t="s">
        <v>695</v>
      </c>
      <c r="J147" s="43" t="s">
        <v>696</v>
      </c>
      <c r="K147" s="47">
        <v>239465</v>
      </c>
      <c r="L147" s="47">
        <v>119733</v>
      </c>
      <c r="M147" s="47">
        <v>119733</v>
      </c>
      <c r="N147" s="47">
        <v>0</v>
      </c>
      <c r="O147" s="47">
        <v>0</v>
      </c>
      <c r="P147" s="47">
        <v>0</v>
      </c>
      <c r="Q147" s="47">
        <v>0</v>
      </c>
      <c r="R147" s="47">
        <v>0</v>
      </c>
      <c r="S147" s="47">
        <v>0</v>
      </c>
      <c r="T147" s="47">
        <v>0</v>
      </c>
      <c r="U147" s="47">
        <v>0</v>
      </c>
      <c r="V147" s="47">
        <v>119733</v>
      </c>
      <c r="W147" s="47">
        <v>119733</v>
      </c>
      <c r="X147" s="47">
        <v>119733</v>
      </c>
      <c r="Y147" s="47">
        <v>119733</v>
      </c>
      <c r="Z147" s="47">
        <v>0</v>
      </c>
      <c r="AA147" s="47">
        <v>0</v>
      </c>
      <c r="AB147" s="47">
        <v>0</v>
      </c>
      <c r="AC147" s="47">
        <v>-119732</v>
      </c>
      <c r="AD147" s="47">
        <v>0</v>
      </c>
      <c r="AE147" s="43" t="s">
        <v>242</v>
      </c>
      <c r="AF147" s="43" t="s">
        <v>681</v>
      </c>
      <c r="AG147" s="43" t="s">
        <v>682</v>
      </c>
      <c r="AH147" s="43" t="s">
        <v>697</v>
      </c>
      <c r="AI147" s="43" t="s">
        <v>380</v>
      </c>
      <c r="AJ147" s="43" t="s">
        <v>380</v>
      </c>
      <c r="AK147" s="43" t="s">
        <v>380</v>
      </c>
      <c r="AL147" s="43" t="s">
        <v>378</v>
      </c>
      <c r="AM147" s="43" t="s">
        <v>380</v>
      </c>
      <c r="AN147" s="43" t="s">
        <v>380</v>
      </c>
      <c r="AO147" s="43" t="s">
        <v>685</v>
      </c>
      <c r="AP147" s="43" t="s">
        <v>696</v>
      </c>
      <c r="AQ147" s="43" t="s">
        <v>383</v>
      </c>
      <c r="AR147" s="43" t="s">
        <v>411</v>
      </c>
      <c r="AS147" s="91">
        <f t="shared" si="6"/>
        <v>0</v>
      </c>
    </row>
    <row r="148" spans="1:45" hidden="1" x14ac:dyDescent="0.25">
      <c r="A148" s="43" t="s">
        <v>369</v>
      </c>
      <c r="B148" s="43" t="s">
        <v>370</v>
      </c>
      <c r="C148" s="43" t="s">
        <v>371</v>
      </c>
      <c r="D148" s="43" t="s">
        <v>698</v>
      </c>
      <c r="E148" s="43" t="s">
        <v>684</v>
      </c>
      <c r="F148" s="43" t="s">
        <v>408</v>
      </c>
      <c r="G148" s="43" t="s">
        <v>678</v>
      </c>
      <c r="H148" s="43" t="s">
        <v>375</v>
      </c>
      <c r="I148" s="43" t="s">
        <v>699</v>
      </c>
      <c r="J148" s="43" t="s">
        <v>700</v>
      </c>
      <c r="K148" s="47">
        <v>4811824</v>
      </c>
      <c r="L148" s="47">
        <v>2405912</v>
      </c>
      <c r="M148" s="47">
        <v>2405912</v>
      </c>
      <c r="N148" s="47">
        <v>0</v>
      </c>
      <c r="O148" s="47">
        <v>0</v>
      </c>
      <c r="P148" s="47">
        <v>0</v>
      </c>
      <c r="Q148" s="47">
        <v>0</v>
      </c>
      <c r="R148" s="47">
        <v>0</v>
      </c>
      <c r="S148" s="47">
        <v>0</v>
      </c>
      <c r="T148" s="47">
        <v>0</v>
      </c>
      <c r="U148" s="47">
        <v>0</v>
      </c>
      <c r="V148" s="47">
        <v>2405912</v>
      </c>
      <c r="W148" s="47">
        <v>2405912</v>
      </c>
      <c r="X148" s="47">
        <v>2405912</v>
      </c>
      <c r="Y148" s="47">
        <v>2405912</v>
      </c>
      <c r="Z148" s="47">
        <v>0</v>
      </c>
      <c r="AA148" s="47">
        <v>0</v>
      </c>
      <c r="AB148" s="47">
        <v>0</v>
      </c>
      <c r="AC148" s="47">
        <v>-2405912</v>
      </c>
      <c r="AD148" s="47">
        <v>0</v>
      </c>
      <c r="AE148" s="43" t="s">
        <v>242</v>
      </c>
      <c r="AF148" s="43" t="s">
        <v>681</v>
      </c>
      <c r="AG148" s="43" t="s">
        <v>682</v>
      </c>
      <c r="AH148" s="43" t="s">
        <v>701</v>
      </c>
      <c r="AI148" s="43" t="s">
        <v>380</v>
      </c>
      <c r="AJ148" s="43" t="s">
        <v>380</v>
      </c>
      <c r="AK148" s="43" t="s">
        <v>380</v>
      </c>
      <c r="AL148" s="43" t="s">
        <v>378</v>
      </c>
      <c r="AM148" s="43" t="s">
        <v>380</v>
      </c>
      <c r="AN148" s="43" t="s">
        <v>380</v>
      </c>
      <c r="AO148" s="43" t="s">
        <v>685</v>
      </c>
      <c r="AP148" s="43" t="s">
        <v>700</v>
      </c>
      <c r="AQ148" s="43" t="s">
        <v>383</v>
      </c>
      <c r="AR148" s="43" t="s">
        <v>411</v>
      </c>
      <c r="AS148" s="91">
        <f t="shared" si="6"/>
        <v>0</v>
      </c>
    </row>
    <row r="149" spans="1:45" hidden="1" x14ac:dyDescent="0.25">
      <c r="A149" s="43" t="s">
        <v>369</v>
      </c>
      <c r="B149" s="43" t="s">
        <v>370</v>
      </c>
      <c r="C149" s="43" t="s">
        <v>876</v>
      </c>
      <c r="D149" s="43" t="s">
        <v>698</v>
      </c>
      <c r="E149" s="43" t="s">
        <v>684</v>
      </c>
      <c r="F149" s="43" t="s">
        <v>408</v>
      </c>
      <c r="G149" s="43" t="s">
        <v>678</v>
      </c>
      <c r="H149" s="43" t="s">
        <v>375</v>
      </c>
      <c r="I149" s="43" t="s">
        <v>699</v>
      </c>
      <c r="J149" s="43" t="s">
        <v>700</v>
      </c>
      <c r="K149" s="47">
        <v>81800000</v>
      </c>
      <c r="L149" s="47">
        <v>76500000</v>
      </c>
      <c r="M149" s="47">
        <v>76500000</v>
      </c>
      <c r="N149" s="47">
        <v>0</v>
      </c>
      <c r="O149" s="47">
        <v>0</v>
      </c>
      <c r="P149" s="47">
        <v>0</v>
      </c>
      <c r="Q149" s="47">
        <v>76293608.569999993</v>
      </c>
      <c r="R149" s="47">
        <v>76293608.569999993</v>
      </c>
      <c r="S149" s="47">
        <v>0</v>
      </c>
      <c r="T149" s="47">
        <v>76293608.569999993</v>
      </c>
      <c r="U149" s="47">
        <v>76293608.569999993</v>
      </c>
      <c r="V149" s="47">
        <v>206391.43</v>
      </c>
      <c r="W149" s="47">
        <v>206391.43</v>
      </c>
      <c r="X149" s="47">
        <v>206391.43</v>
      </c>
      <c r="Y149" s="47">
        <v>206391.43</v>
      </c>
      <c r="Z149" s="47">
        <v>0</v>
      </c>
      <c r="AA149" s="47">
        <v>0</v>
      </c>
      <c r="AB149" s="47">
        <v>0</v>
      </c>
      <c r="AC149" s="47">
        <v>-5300000</v>
      </c>
      <c r="AD149" s="47">
        <v>0</v>
      </c>
      <c r="AE149" s="43" t="s">
        <v>242</v>
      </c>
      <c r="AF149" s="43" t="s">
        <v>681</v>
      </c>
      <c r="AG149" s="43" t="s">
        <v>682</v>
      </c>
      <c r="AH149" s="43" t="s">
        <v>701</v>
      </c>
      <c r="AI149" s="43" t="s">
        <v>380</v>
      </c>
      <c r="AJ149" s="43" t="s">
        <v>380</v>
      </c>
      <c r="AK149" s="43" t="s">
        <v>380</v>
      </c>
      <c r="AL149" s="43" t="s">
        <v>378</v>
      </c>
      <c r="AM149" s="43" t="s">
        <v>380</v>
      </c>
      <c r="AN149" s="43" t="s">
        <v>380</v>
      </c>
      <c r="AO149" s="43" t="s">
        <v>685</v>
      </c>
      <c r="AP149" s="43" t="s">
        <v>700</v>
      </c>
      <c r="AQ149" s="43" t="s">
        <v>383</v>
      </c>
      <c r="AR149" s="43" t="s">
        <v>411</v>
      </c>
      <c r="AS149" s="91">
        <f t="shared" si="6"/>
        <v>0.99730207281045746</v>
      </c>
    </row>
    <row r="150" spans="1:45" hidden="1" x14ac:dyDescent="0.25">
      <c r="A150" s="43" t="s">
        <v>369</v>
      </c>
      <c r="B150" s="43" t="s">
        <v>370</v>
      </c>
      <c r="C150" s="43" t="s">
        <v>371</v>
      </c>
      <c r="D150" s="43" t="s">
        <v>702</v>
      </c>
      <c r="E150" s="43" t="s">
        <v>684</v>
      </c>
      <c r="F150" s="43" t="s">
        <v>408</v>
      </c>
      <c r="G150" s="43" t="s">
        <v>703</v>
      </c>
      <c r="H150" s="43" t="s">
        <v>375</v>
      </c>
      <c r="I150" s="43" t="s">
        <v>704</v>
      </c>
      <c r="J150" s="43" t="s">
        <v>704</v>
      </c>
      <c r="K150" s="47">
        <v>32200000</v>
      </c>
      <c r="L150" s="47">
        <v>75403000</v>
      </c>
      <c r="M150" s="47">
        <v>75403000</v>
      </c>
      <c r="N150" s="47">
        <v>0</v>
      </c>
      <c r="O150" s="47">
        <v>457692.79</v>
      </c>
      <c r="P150" s="47">
        <v>0</v>
      </c>
      <c r="Q150" s="47">
        <v>6284809.3499999996</v>
      </c>
      <c r="R150" s="47">
        <v>0</v>
      </c>
      <c r="S150" s="47">
        <v>0</v>
      </c>
      <c r="T150" s="47">
        <v>6742502.1399999997</v>
      </c>
      <c r="U150" s="47">
        <v>6742502.1399999997</v>
      </c>
      <c r="V150" s="47">
        <v>68660497.859999999</v>
      </c>
      <c r="W150" s="47">
        <v>68660497.859999999</v>
      </c>
      <c r="X150" s="47">
        <v>68660497.859999999</v>
      </c>
      <c r="Y150" s="47">
        <v>68660497.859999999</v>
      </c>
      <c r="Z150" s="47">
        <v>0</v>
      </c>
      <c r="AA150" s="47">
        <v>0</v>
      </c>
      <c r="AB150" s="47">
        <v>0</v>
      </c>
      <c r="AC150" s="48">
        <v>-54297000</v>
      </c>
      <c r="AD150" s="47">
        <v>97500000</v>
      </c>
      <c r="AE150" s="43" t="s">
        <v>242</v>
      </c>
      <c r="AF150" s="43" t="s">
        <v>681</v>
      </c>
      <c r="AG150" s="43" t="s">
        <v>705</v>
      </c>
      <c r="AH150" s="43" t="s">
        <v>706</v>
      </c>
      <c r="AI150" s="43" t="s">
        <v>380</v>
      </c>
      <c r="AJ150" s="43" t="s">
        <v>380</v>
      </c>
      <c r="AK150" s="43" t="s">
        <v>380</v>
      </c>
      <c r="AL150" s="43" t="s">
        <v>378</v>
      </c>
      <c r="AM150" s="43" t="s">
        <v>380</v>
      </c>
      <c r="AN150" s="43" t="s">
        <v>380</v>
      </c>
      <c r="AO150" s="43" t="s">
        <v>707</v>
      </c>
      <c r="AP150" s="43" t="s">
        <v>704</v>
      </c>
      <c r="AQ150" s="43" t="s">
        <v>383</v>
      </c>
      <c r="AR150" s="43" t="s">
        <v>411</v>
      </c>
      <c r="AS150" s="91">
        <f t="shared" si="6"/>
        <v>8.3349592854395707E-2</v>
      </c>
    </row>
    <row r="151" spans="1:45" hidden="1" x14ac:dyDescent="0.25">
      <c r="A151" s="43" t="s">
        <v>369</v>
      </c>
      <c r="B151" s="43" t="s">
        <v>370</v>
      </c>
      <c r="C151" s="43" t="s">
        <v>866</v>
      </c>
      <c r="D151" s="43" t="s">
        <v>702</v>
      </c>
      <c r="E151" s="43" t="s">
        <v>684</v>
      </c>
      <c r="F151" s="43" t="s">
        <v>408</v>
      </c>
      <c r="G151" s="43" t="s">
        <v>703</v>
      </c>
      <c r="H151" s="43" t="s">
        <v>375</v>
      </c>
      <c r="I151" s="43" t="s">
        <v>704</v>
      </c>
      <c r="J151" s="43" t="s">
        <v>704</v>
      </c>
      <c r="K151" s="47">
        <v>3250000</v>
      </c>
      <c r="L151" s="47">
        <v>3250000</v>
      </c>
      <c r="M151" s="47">
        <v>3176126.15</v>
      </c>
      <c r="N151" s="47">
        <v>0</v>
      </c>
      <c r="O151" s="47">
        <v>0</v>
      </c>
      <c r="P151" s="47">
        <v>0</v>
      </c>
      <c r="Q151" s="47">
        <v>2266162.4500000002</v>
      </c>
      <c r="R151" s="47">
        <v>2266162.4500000002</v>
      </c>
      <c r="S151" s="47">
        <v>0</v>
      </c>
      <c r="T151" s="47">
        <v>2266162.4500000002</v>
      </c>
      <c r="U151" s="47">
        <v>2266162.4500000002</v>
      </c>
      <c r="V151" s="47">
        <v>909963.7</v>
      </c>
      <c r="W151" s="47">
        <v>983837.55</v>
      </c>
      <c r="X151" s="47">
        <v>909963.7</v>
      </c>
      <c r="Y151" s="47">
        <v>909963.7</v>
      </c>
      <c r="Z151" s="47">
        <v>73873.850000000006</v>
      </c>
      <c r="AA151" s="47">
        <v>0</v>
      </c>
      <c r="AB151" s="47">
        <v>0</v>
      </c>
      <c r="AC151" s="47">
        <v>0</v>
      </c>
      <c r="AD151" s="47">
        <v>0</v>
      </c>
      <c r="AE151" s="43" t="s">
        <v>242</v>
      </c>
      <c r="AF151" s="43" t="s">
        <v>681</v>
      </c>
      <c r="AG151" s="43" t="s">
        <v>705</v>
      </c>
      <c r="AH151" s="43" t="s">
        <v>706</v>
      </c>
      <c r="AI151" s="43" t="s">
        <v>380</v>
      </c>
      <c r="AJ151" s="43" t="s">
        <v>380</v>
      </c>
      <c r="AK151" s="43" t="s">
        <v>380</v>
      </c>
      <c r="AL151" s="43" t="s">
        <v>378</v>
      </c>
      <c r="AM151" s="43" t="s">
        <v>380</v>
      </c>
      <c r="AN151" s="43" t="s">
        <v>380</v>
      </c>
      <c r="AO151" s="43" t="s">
        <v>707</v>
      </c>
      <c r="AP151" s="43" t="s">
        <v>704</v>
      </c>
      <c r="AQ151" s="43" t="s">
        <v>383</v>
      </c>
      <c r="AR151" s="43" t="s">
        <v>411</v>
      </c>
      <c r="AS151" s="91">
        <f t="shared" si="6"/>
        <v>0.69728075384615396</v>
      </c>
    </row>
    <row r="152" spans="1:45" x14ac:dyDescent="0.25">
      <c r="E152" s="43" t="s">
        <v>717</v>
      </c>
      <c r="K152" s="47">
        <f>SUM(K153:K178)</f>
        <v>16871131751</v>
      </c>
      <c r="L152" s="47">
        <f t="shared" ref="L152:Q152" si="8">SUM(L153:L178)</f>
        <v>15904214346</v>
      </c>
      <c r="M152" s="47">
        <f t="shared" si="8"/>
        <v>15904214345</v>
      </c>
      <c r="N152" s="47">
        <f t="shared" si="8"/>
        <v>0</v>
      </c>
      <c r="O152" s="47">
        <f t="shared" si="8"/>
        <v>34653111.729999997</v>
      </c>
      <c r="P152" s="47">
        <f t="shared" si="8"/>
        <v>0</v>
      </c>
      <c r="Q152" s="47">
        <f t="shared" si="8"/>
        <v>14905227844.449999</v>
      </c>
      <c r="R152" s="47"/>
      <c r="S152" s="47"/>
      <c r="T152" s="47"/>
      <c r="U152" s="47"/>
      <c r="V152" s="47"/>
      <c r="W152" s="47"/>
      <c r="X152" s="47"/>
      <c r="Y152" s="47"/>
      <c r="Z152" s="47"/>
      <c r="AA152" s="47"/>
      <c r="AB152" s="47"/>
      <c r="AC152" s="47"/>
      <c r="AD152" s="47"/>
      <c r="AS152" s="91">
        <f t="shared" si="6"/>
        <v>0.93718730898510227</v>
      </c>
    </row>
    <row r="153" spans="1:45" x14ac:dyDescent="0.25">
      <c r="A153" s="43" t="s">
        <v>369</v>
      </c>
      <c r="B153" s="43" t="s">
        <v>370</v>
      </c>
      <c r="C153" s="43" t="s">
        <v>371</v>
      </c>
      <c r="D153" s="43" t="s">
        <v>708</v>
      </c>
      <c r="E153" s="43" t="s">
        <v>717</v>
      </c>
      <c r="F153" s="43" t="s">
        <v>373</v>
      </c>
      <c r="G153" s="43" t="s">
        <v>709</v>
      </c>
      <c r="H153" s="43" t="s">
        <v>375</v>
      </c>
      <c r="I153" s="43" t="s">
        <v>710</v>
      </c>
      <c r="J153" s="43" t="s">
        <v>711</v>
      </c>
      <c r="K153" s="47">
        <v>383160000</v>
      </c>
      <c r="L153" s="47">
        <v>366160000</v>
      </c>
      <c r="M153" s="47">
        <v>366160000</v>
      </c>
      <c r="N153" s="47">
        <v>0</v>
      </c>
      <c r="O153" s="47">
        <v>0</v>
      </c>
      <c r="P153" s="47">
        <v>0</v>
      </c>
      <c r="Q153" s="47">
        <v>340808222</v>
      </c>
      <c r="R153" s="47">
        <v>340808222</v>
      </c>
      <c r="S153" s="47">
        <v>0</v>
      </c>
      <c r="T153" s="47">
        <v>340808222</v>
      </c>
      <c r="U153" s="47">
        <v>340808222</v>
      </c>
      <c r="V153" s="47">
        <v>25351778</v>
      </c>
      <c r="W153" s="47">
        <v>25351778</v>
      </c>
      <c r="X153" s="47">
        <v>25351778</v>
      </c>
      <c r="Y153" s="47">
        <v>25351778</v>
      </c>
      <c r="Z153" s="47">
        <v>0</v>
      </c>
      <c r="AA153" s="47">
        <v>0</v>
      </c>
      <c r="AB153" s="47">
        <v>0</v>
      </c>
      <c r="AC153" s="47">
        <v>-17000000</v>
      </c>
      <c r="AD153" s="47">
        <v>0</v>
      </c>
      <c r="AE153" s="43" t="s">
        <v>242</v>
      </c>
      <c r="AF153" s="43" t="s">
        <v>712</v>
      </c>
      <c r="AG153" s="43" t="s">
        <v>713</v>
      </c>
      <c r="AH153" s="43" t="s">
        <v>714</v>
      </c>
      <c r="AI153" s="43" t="s">
        <v>238</v>
      </c>
      <c r="AJ153" s="43" t="s">
        <v>380</v>
      </c>
      <c r="AK153" s="43" t="s">
        <v>380</v>
      </c>
      <c r="AL153" s="43" t="s">
        <v>378</v>
      </c>
      <c r="AM153" s="43" t="s">
        <v>715</v>
      </c>
      <c r="AN153" s="43" t="s">
        <v>716</v>
      </c>
      <c r="AO153" s="43" t="s">
        <v>718</v>
      </c>
      <c r="AP153" s="43" t="s">
        <v>719</v>
      </c>
      <c r="AQ153" s="43" t="s">
        <v>383</v>
      </c>
      <c r="AR153" s="43" t="s">
        <v>384</v>
      </c>
      <c r="AS153" s="91">
        <f t="shared" si="6"/>
        <v>0.93076311448547078</v>
      </c>
    </row>
    <row r="154" spans="1:45" x14ac:dyDescent="0.25">
      <c r="A154" s="43" t="s">
        <v>369</v>
      </c>
      <c r="B154" s="43" t="s">
        <v>370</v>
      </c>
      <c r="C154" s="43" t="s">
        <v>371</v>
      </c>
      <c r="D154" s="43" t="s">
        <v>720</v>
      </c>
      <c r="E154" s="43" t="s">
        <v>717</v>
      </c>
      <c r="F154" s="43" t="s">
        <v>373</v>
      </c>
      <c r="G154" s="43" t="s">
        <v>709</v>
      </c>
      <c r="H154" s="43" t="s">
        <v>375</v>
      </c>
      <c r="I154" s="43" t="s">
        <v>721</v>
      </c>
      <c r="J154" s="43" t="s">
        <v>722</v>
      </c>
      <c r="K154" s="47">
        <v>7622764831</v>
      </c>
      <c r="L154" s="47">
        <v>7243375583</v>
      </c>
      <c r="M154" s="47">
        <v>7243375583</v>
      </c>
      <c r="N154" s="47">
        <v>0</v>
      </c>
      <c r="O154" s="47">
        <v>0</v>
      </c>
      <c r="P154" s="47">
        <v>0</v>
      </c>
      <c r="Q154" s="47">
        <v>7228648125.21</v>
      </c>
      <c r="R154" s="47">
        <v>7228648125.21</v>
      </c>
      <c r="S154" s="47">
        <v>0</v>
      </c>
      <c r="T154" s="47">
        <v>7228648125.21</v>
      </c>
      <c r="U154" s="47">
        <v>7228648125.21</v>
      </c>
      <c r="V154" s="47">
        <v>14727457.789999999</v>
      </c>
      <c r="W154" s="47">
        <v>14727457.789999999</v>
      </c>
      <c r="X154" s="47">
        <v>14727457.789999999</v>
      </c>
      <c r="Y154" s="47">
        <v>14727457.789999999</v>
      </c>
      <c r="Z154" s="47">
        <v>0</v>
      </c>
      <c r="AA154" s="47">
        <v>0</v>
      </c>
      <c r="AB154" s="47">
        <v>0</v>
      </c>
      <c r="AC154" s="47">
        <v>-379389248</v>
      </c>
      <c r="AD154" s="47">
        <v>0</v>
      </c>
      <c r="AE154" s="43" t="s">
        <v>242</v>
      </c>
      <c r="AF154" s="43" t="s">
        <v>712</v>
      </c>
      <c r="AG154" s="43" t="s">
        <v>713</v>
      </c>
      <c r="AH154" s="43" t="s">
        <v>714</v>
      </c>
      <c r="AI154" s="43" t="s">
        <v>240</v>
      </c>
      <c r="AJ154" s="43" t="s">
        <v>380</v>
      </c>
      <c r="AK154" s="43" t="s">
        <v>380</v>
      </c>
      <c r="AL154" s="43" t="s">
        <v>378</v>
      </c>
      <c r="AM154" s="43" t="s">
        <v>723</v>
      </c>
      <c r="AN154" s="43" t="s">
        <v>724</v>
      </c>
      <c r="AO154" s="43" t="s">
        <v>718</v>
      </c>
      <c r="AP154" s="43" t="s">
        <v>719</v>
      </c>
      <c r="AQ154" s="43" t="s">
        <v>383</v>
      </c>
      <c r="AR154" s="43" t="s">
        <v>384</v>
      </c>
      <c r="AS154" s="91">
        <f t="shared" si="6"/>
        <v>0.99796676872250489</v>
      </c>
    </row>
    <row r="155" spans="1:45" x14ac:dyDescent="0.25">
      <c r="A155" s="43" t="s">
        <v>369</v>
      </c>
      <c r="B155" s="43" t="s">
        <v>370</v>
      </c>
      <c r="C155" s="43" t="s">
        <v>371</v>
      </c>
      <c r="D155" s="43" t="s">
        <v>725</v>
      </c>
      <c r="E155" s="43" t="s">
        <v>717</v>
      </c>
      <c r="F155" s="43" t="s">
        <v>373</v>
      </c>
      <c r="G155" s="43" t="s">
        <v>709</v>
      </c>
      <c r="H155" s="43" t="s">
        <v>375</v>
      </c>
      <c r="I155" s="43" t="s">
        <v>710</v>
      </c>
      <c r="J155" s="43" t="s">
        <v>711</v>
      </c>
      <c r="K155" s="47">
        <v>60000000</v>
      </c>
      <c r="L155" s="47">
        <v>57000000</v>
      </c>
      <c r="M155" s="47">
        <v>57000000</v>
      </c>
      <c r="N155" s="47">
        <v>0</v>
      </c>
      <c r="O155" s="47">
        <v>0</v>
      </c>
      <c r="P155" s="47">
        <v>0</v>
      </c>
      <c r="Q155" s="47">
        <v>57000000</v>
      </c>
      <c r="R155" s="47">
        <v>57000000</v>
      </c>
      <c r="S155" s="47">
        <v>0</v>
      </c>
      <c r="T155" s="47">
        <v>57000000</v>
      </c>
      <c r="U155" s="47">
        <v>57000000</v>
      </c>
      <c r="V155" s="47">
        <v>0</v>
      </c>
      <c r="W155" s="47">
        <v>0</v>
      </c>
      <c r="X155" s="47">
        <v>0</v>
      </c>
      <c r="Y155" s="47">
        <v>0</v>
      </c>
      <c r="Z155" s="47">
        <v>0</v>
      </c>
      <c r="AA155" s="47">
        <v>0</v>
      </c>
      <c r="AB155" s="47">
        <v>0</v>
      </c>
      <c r="AC155" s="47">
        <v>-3000000</v>
      </c>
      <c r="AD155" s="47">
        <v>0</v>
      </c>
      <c r="AE155" s="43" t="s">
        <v>242</v>
      </c>
      <c r="AF155" s="43" t="s">
        <v>712</v>
      </c>
      <c r="AG155" s="43" t="s">
        <v>713</v>
      </c>
      <c r="AH155" s="43" t="s">
        <v>714</v>
      </c>
      <c r="AI155" s="43" t="s">
        <v>245</v>
      </c>
      <c r="AJ155" s="43" t="s">
        <v>380</v>
      </c>
      <c r="AK155" s="43" t="s">
        <v>380</v>
      </c>
      <c r="AL155" s="43" t="s">
        <v>378</v>
      </c>
      <c r="AM155" s="43" t="s">
        <v>726</v>
      </c>
      <c r="AN155" s="43" t="s">
        <v>727</v>
      </c>
      <c r="AO155" s="43" t="s">
        <v>718</v>
      </c>
      <c r="AP155" s="43" t="s">
        <v>719</v>
      </c>
      <c r="AQ155" s="43" t="s">
        <v>383</v>
      </c>
      <c r="AR155" s="43" t="s">
        <v>384</v>
      </c>
      <c r="AS155" s="91">
        <f t="shared" si="6"/>
        <v>1</v>
      </c>
    </row>
    <row r="156" spans="1:45" x14ac:dyDescent="0.25">
      <c r="A156" s="43" t="s">
        <v>369</v>
      </c>
      <c r="B156" s="43" t="s">
        <v>370</v>
      </c>
      <c r="C156" s="43" t="s">
        <v>371</v>
      </c>
      <c r="D156" s="43" t="s">
        <v>728</v>
      </c>
      <c r="E156" s="43" t="s">
        <v>717</v>
      </c>
      <c r="F156" s="43" t="s">
        <v>373</v>
      </c>
      <c r="G156" s="43" t="s">
        <v>709</v>
      </c>
      <c r="H156" s="43" t="s">
        <v>375</v>
      </c>
      <c r="I156" s="43" t="s">
        <v>729</v>
      </c>
      <c r="J156" s="43" t="s">
        <v>730</v>
      </c>
      <c r="K156" s="47">
        <v>60000000</v>
      </c>
      <c r="L156" s="47">
        <v>57000000</v>
      </c>
      <c r="M156" s="47">
        <v>57000000</v>
      </c>
      <c r="N156" s="47">
        <v>0</v>
      </c>
      <c r="O156" s="47">
        <v>0</v>
      </c>
      <c r="P156" s="47">
        <v>0</v>
      </c>
      <c r="Q156" s="47">
        <v>37000000</v>
      </c>
      <c r="R156" s="47">
        <v>37000000</v>
      </c>
      <c r="S156" s="47">
        <v>0</v>
      </c>
      <c r="T156" s="47">
        <v>37000000</v>
      </c>
      <c r="U156" s="47">
        <v>37000000</v>
      </c>
      <c r="V156" s="47">
        <v>20000000</v>
      </c>
      <c r="W156" s="47">
        <v>20000000</v>
      </c>
      <c r="X156" s="47">
        <v>20000000</v>
      </c>
      <c r="Y156" s="47">
        <v>20000000</v>
      </c>
      <c r="Z156" s="47">
        <v>0</v>
      </c>
      <c r="AA156" s="47">
        <v>0</v>
      </c>
      <c r="AB156" s="47">
        <v>0</v>
      </c>
      <c r="AC156" s="47">
        <v>-3000000</v>
      </c>
      <c r="AD156" s="47">
        <v>0</v>
      </c>
      <c r="AE156" s="43" t="s">
        <v>242</v>
      </c>
      <c r="AF156" s="43" t="s">
        <v>712</v>
      </c>
      <c r="AG156" s="43" t="s">
        <v>713</v>
      </c>
      <c r="AH156" s="43" t="s">
        <v>714</v>
      </c>
      <c r="AI156" s="43" t="s">
        <v>408</v>
      </c>
      <c r="AJ156" s="43" t="s">
        <v>380</v>
      </c>
      <c r="AK156" s="43" t="s">
        <v>380</v>
      </c>
      <c r="AL156" s="43" t="s">
        <v>378</v>
      </c>
      <c r="AM156" s="43" t="s">
        <v>731</v>
      </c>
      <c r="AN156" s="43" t="s">
        <v>732</v>
      </c>
      <c r="AO156" s="43" t="s">
        <v>718</v>
      </c>
      <c r="AP156" s="43" t="s">
        <v>719</v>
      </c>
      <c r="AQ156" s="43" t="s">
        <v>383</v>
      </c>
      <c r="AR156" s="43" t="s">
        <v>384</v>
      </c>
      <c r="AS156" s="91">
        <f t="shared" si="6"/>
        <v>0.64912280701754388</v>
      </c>
    </row>
    <row r="157" spans="1:45" x14ac:dyDescent="0.25">
      <c r="A157" s="43" t="s">
        <v>369</v>
      </c>
      <c r="B157" s="43" t="s">
        <v>370</v>
      </c>
      <c r="C157" s="43" t="s">
        <v>371</v>
      </c>
      <c r="D157" s="43" t="s">
        <v>733</v>
      </c>
      <c r="E157" s="43" t="s">
        <v>717</v>
      </c>
      <c r="F157" s="43" t="s">
        <v>373</v>
      </c>
      <c r="G157" s="43" t="s">
        <v>709</v>
      </c>
      <c r="H157" s="43" t="s">
        <v>375</v>
      </c>
      <c r="I157" s="43" t="s">
        <v>734</v>
      </c>
      <c r="J157" s="43" t="s">
        <v>735</v>
      </c>
      <c r="K157" s="47">
        <v>78055707</v>
      </c>
      <c r="L157" s="47">
        <v>70991745</v>
      </c>
      <c r="M157" s="47">
        <v>70991745</v>
      </c>
      <c r="N157" s="47">
        <v>0</v>
      </c>
      <c r="O157" s="47">
        <v>0</v>
      </c>
      <c r="P157" s="47">
        <v>0</v>
      </c>
      <c r="Q157" s="47">
        <v>63198617.369999997</v>
      </c>
      <c r="R157" s="47">
        <v>63198617.369999997</v>
      </c>
      <c r="S157" s="47">
        <v>0</v>
      </c>
      <c r="T157" s="47">
        <v>63198617.369999997</v>
      </c>
      <c r="U157" s="47">
        <v>63198617.369999997</v>
      </c>
      <c r="V157" s="47">
        <v>7793127.6299999999</v>
      </c>
      <c r="W157" s="47">
        <v>7793127.6299999999</v>
      </c>
      <c r="X157" s="47">
        <v>7793127.6299999999</v>
      </c>
      <c r="Y157" s="47">
        <v>7793127.6299999999</v>
      </c>
      <c r="Z157" s="47">
        <v>0</v>
      </c>
      <c r="AA157" s="47">
        <v>0</v>
      </c>
      <c r="AB157" s="47">
        <v>0</v>
      </c>
      <c r="AC157" s="47">
        <v>-7063962</v>
      </c>
      <c r="AD157" s="47">
        <v>0</v>
      </c>
      <c r="AE157" s="43" t="s">
        <v>242</v>
      </c>
      <c r="AF157" s="43" t="s">
        <v>712</v>
      </c>
      <c r="AG157" s="43" t="s">
        <v>713</v>
      </c>
      <c r="AH157" s="43" t="s">
        <v>736</v>
      </c>
      <c r="AI157" s="43" t="s">
        <v>425</v>
      </c>
      <c r="AJ157" s="43" t="s">
        <v>380</v>
      </c>
      <c r="AK157" s="43" t="s">
        <v>380</v>
      </c>
      <c r="AL157" s="43" t="s">
        <v>378</v>
      </c>
      <c r="AM157" s="43" t="s">
        <v>737</v>
      </c>
      <c r="AN157" s="43" t="s">
        <v>443</v>
      </c>
      <c r="AO157" s="43" t="s">
        <v>718</v>
      </c>
      <c r="AP157" s="43" t="s">
        <v>738</v>
      </c>
      <c r="AQ157" s="43" t="s">
        <v>383</v>
      </c>
      <c r="AR157" s="43" t="s">
        <v>384</v>
      </c>
      <c r="AS157" s="91">
        <f t="shared" si="6"/>
        <v>0.89022487572322662</v>
      </c>
    </row>
    <row r="158" spans="1:45" x14ac:dyDescent="0.25">
      <c r="A158" s="43" t="s">
        <v>369</v>
      </c>
      <c r="B158" s="43" t="s">
        <v>370</v>
      </c>
      <c r="C158" s="43" t="s">
        <v>866</v>
      </c>
      <c r="D158" s="43" t="s">
        <v>874</v>
      </c>
      <c r="E158" s="43" t="s">
        <v>717</v>
      </c>
      <c r="F158" s="43" t="s">
        <v>373</v>
      </c>
      <c r="G158" s="43" t="s">
        <v>709</v>
      </c>
      <c r="H158" s="43" t="s">
        <v>375</v>
      </c>
      <c r="I158" s="43" t="s">
        <v>734</v>
      </c>
      <c r="J158" s="43" t="s">
        <v>735</v>
      </c>
      <c r="K158" s="47">
        <v>8745655</v>
      </c>
      <c r="L158" s="47">
        <v>7040601</v>
      </c>
      <c r="M158" s="47">
        <v>7040600</v>
      </c>
      <c r="N158" s="47">
        <v>0</v>
      </c>
      <c r="O158" s="47">
        <v>0</v>
      </c>
      <c r="P158" s="47">
        <v>0</v>
      </c>
      <c r="Q158" s="47">
        <v>6255800.2599999998</v>
      </c>
      <c r="R158" s="47">
        <v>6255800.2599999998</v>
      </c>
      <c r="S158" s="47">
        <v>0</v>
      </c>
      <c r="T158" s="47">
        <v>6255800.2599999998</v>
      </c>
      <c r="U158" s="47">
        <v>6255800.2599999998</v>
      </c>
      <c r="V158" s="47">
        <v>784799.74</v>
      </c>
      <c r="W158" s="47">
        <v>784800.74</v>
      </c>
      <c r="X158" s="47">
        <v>784800.74</v>
      </c>
      <c r="Y158" s="47">
        <v>784800.74</v>
      </c>
      <c r="Z158" s="47">
        <v>0</v>
      </c>
      <c r="AA158" s="47">
        <v>0</v>
      </c>
      <c r="AB158" s="47">
        <v>0</v>
      </c>
      <c r="AC158" s="48">
        <v>-1705054</v>
      </c>
      <c r="AD158" s="47">
        <v>0</v>
      </c>
      <c r="AE158" s="43" t="s">
        <v>242</v>
      </c>
      <c r="AF158" s="43" t="s">
        <v>712</v>
      </c>
      <c r="AG158" s="43" t="s">
        <v>713</v>
      </c>
      <c r="AH158" s="43" t="s">
        <v>736</v>
      </c>
      <c r="AI158" s="43" t="s">
        <v>425</v>
      </c>
      <c r="AJ158" s="43" t="s">
        <v>380</v>
      </c>
      <c r="AK158" s="43" t="s">
        <v>380</v>
      </c>
      <c r="AL158" s="43" t="s">
        <v>378</v>
      </c>
      <c r="AM158" s="43" t="s">
        <v>737</v>
      </c>
      <c r="AN158" s="43" t="s">
        <v>443</v>
      </c>
      <c r="AO158" s="43" t="s">
        <v>718</v>
      </c>
      <c r="AP158" s="43" t="s">
        <v>738</v>
      </c>
      <c r="AQ158" s="43" t="s">
        <v>383</v>
      </c>
      <c r="AR158" s="43" t="s">
        <v>384</v>
      </c>
      <c r="AS158" s="91">
        <f t="shared" si="6"/>
        <v>0.88853213809446097</v>
      </c>
    </row>
    <row r="159" spans="1:45" x14ac:dyDescent="0.25">
      <c r="A159" s="43" t="s">
        <v>369</v>
      </c>
      <c r="B159" s="43" t="s">
        <v>370</v>
      </c>
      <c r="C159" s="43" t="s">
        <v>876</v>
      </c>
      <c r="D159" s="43" t="s">
        <v>900</v>
      </c>
      <c r="E159" s="43" t="s">
        <v>717</v>
      </c>
      <c r="F159" s="43" t="s">
        <v>373</v>
      </c>
      <c r="G159" s="43" t="s">
        <v>709</v>
      </c>
      <c r="H159" s="43" t="s">
        <v>375</v>
      </c>
      <c r="I159" s="43" t="s">
        <v>734</v>
      </c>
      <c r="J159" s="43" t="s">
        <v>735</v>
      </c>
      <c r="K159" s="47">
        <v>117009763</v>
      </c>
      <c r="L159" s="47">
        <v>106915276</v>
      </c>
      <c r="M159" s="47">
        <v>106915276</v>
      </c>
      <c r="N159" s="47">
        <v>0</v>
      </c>
      <c r="O159" s="47">
        <v>0</v>
      </c>
      <c r="P159" s="47">
        <v>0</v>
      </c>
      <c r="Q159" s="47">
        <v>95036036.480000004</v>
      </c>
      <c r="R159" s="47">
        <v>95036036.480000004</v>
      </c>
      <c r="S159" s="47">
        <v>0</v>
      </c>
      <c r="T159" s="47">
        <v>95036036.480000004</v>
      </c>
      <c r="U159" s="47">
        <v>95036036.480000004</v>
      </c>
      <c r="V159" s="47">
        <v>11879239.52</v>
      </c>
      <c r="W159" s="47">
        <v>11879239.52</v>
      </c>
      <c r="X159" s="47">
        <v>11879239.52</v>
      </c>
      <c r="Y159" s="47">
        <v>11879239.52</v>
      </c>
      <c r="Z159" s="47">
        <v>0</v>
      </c>
      <c r="AA159" s="47">
        <v>0</v>
      </c>
      <c r="AB159" s="47">
        <v>0</v>
      </c>
      <c r="AC159" s="47">
        <v>-10094487</v>
      </c>
      <c r="AD159" s="47">
        <v>0</v>
      </c>
      <c r="AE159" s="43" t="s">
        <v>242</v>
      </c>
      <c r="AF159" s="43" t="s">
        <v>712</v>
      </c>
      <c r="AG159" s="43" t="s">
        <v>713</v>
      </c>
      <c r="AH159" s="43" t="s">
        <v>736</v>
      </c>
      <c r="AI159" s="43" t="s">
        <v>425</v>
      </c>
      <c r="AJ159" s="43" t="s">
        <v>380</v>
      </c>
      <c r="AK159" s="43" t="s">
        <v>380</v>
      </c>
      <c r="AL159" s="43" t="s">
        <v>378</v>
      </c>
      <c r="AM159" s="43" t="s">
        <v>737</v>
      </c>
      <c r="AN159" s="43" t="s">
        <v>443</v>
      </c>
      <c r="AO159" s="43" t="s">
        <v>718</v>
      </c>
      <c r="AP159" s="43" t="s">
        <v>738</v>
      </c>
      <c r="AQ159" s="43" t="s">
        <v>383</v>
      </c>
      <c r="AR159" s="43" t="s">
        <v>384</v>
      </c>
      <c r="AS159" s="91">
        <f t="shared" si="6"/>
        <v>0.88889109241975861</v>
      </c>
    </row>
    <row r="160" spans="1:45" x14ac:dyDescent="0.25">
      <c r="A160" s="43" t="s">
        <v>369</v>
      </c>
      <c r="B160" s="43" t="s">
        <v>370</v>
      </c>
      <c r="C160" s="43" t="s">
        <v>371</v>
      </c>
      <c r="D160" s="43" t="s">
        <v>739</v>
      </c>
      <c r="E160" s="43" t="s">
        <v>717</v>
      </c>
      <c r="F160" s="43" t="s">
        <v>373</v>
      </c>
      <c r="G160" s="43" t="s">
        <v>709</v>
      </c>
      <c r="H160" s="43" t="s">
        <v>375</v>
      </c>
      <c r="I160" s="43" t="s">
        <v>740</v>
      </c>
      <c r="J160" s="43" t="s">
        <v>741</v>
      </c>
      <c r="K160" s="47">
        <v>13839664</v>
      </c>
      <c r="L160" s="47">
        <v>12587189</v>
      </c>
      <c r="M160" s="47">
        <v>12587189</v>
      </c>
      <c r="N160" s="47">
        <v>0</v>
      </c>
      <c r="O160" s="47">
        <v>0</v>
      </c>
      <c r="P160" s="47">
        <v>0</v>
      </c>
      <c r="Q160" s="47">
        <v>12532300.359999999</v>
      </c>
      <c r="R160" s="47">
        <v>12532300.359999999</v>
      </c>
      <c r="S160" s="47">
        <v>0</v>
      </c>
      <c r="T160" s="47">
        <v>12532300.359999999</v>
      </c>
      <c r="U160" s="47">
        <v>12532300.359999999</v>
      </c>
      <c r="V160" s="47">
        <v>54888.639999999999</v>
      </c>
      <c r="W160" s="47">
        <v>54888.639999999999</v>
      </c>
      <c r="X160" s="47">
        <v>54888.639999999999</v>
      </c>
      <c r="Y160" s="47">
        <v>54888.639999999999</v>
      </c>
      <c r="Z160" s="47">
        <v>0</v>
      </c>
      <c r="AA160" s="47">
        <v>0</v>
      </c>
      <c r="AB160" s="47">
        <v>0</v>
      </c>
      <c r="AC160" s="47">
        <v>-1252475</v>
      </c>
      <c r="AD160" s="47">
        <v>0</v>
      </c>
      <c r="AE160" s="43" t="s">
        <v>242</v>
      </c>
      <c r="AF160" s="43" t="s">
        <v>712</v>
      </c>
      <c r="AG160" s="43" t="s">
        <v>713</v>
      </c>
      <c r="AH160" s="43" t="s">
        <v>736</v>
      </c>
      <c r="AI160" s="43" t="s">
        <v>237</v>
      </c>
      <c r="AJ160" s="43" t="s">
        <v>380</v>
      </c>
      <c r="AK160" s="43" t="s">
        <v>380</v>
      </c>
      <c r="AL160" s="43" t="s">
        <v>378</v>
      </c>
      <c r="AM160" s="43" t="s">
        <v>742</v>
      </c>
      <c r="AN160" s="43" t="s">
        <v>427</v>
      </c>
      <c r="AO160" s="43" t="s">
        <v>718</v>
      </c>
      <c r="AP160" s="43" t="s">
        <v>738</v>
      </c>
      <c r="AQ160" s="43" t="s">
        <v>383</v>
      </c>
      <c r="AR160" s="43" t="s">
        <v>384</v>
      </c>
      <c r="AS160" s="91">
        <f t="shared" si="6"/>
        <v>0.99563932503118846</v>
      </c>
    </row>
    <row r="161" spans="1:45" x14ac:dyDescent="0.25">
      <c r="A161" s="43" t="s">
        <v>369</v>
      </c>
      <c r="B161" s="43" t="s">
        <v>370</v>
      </c>
      <c r="C161" s="43" t="s">
        <v>866</v>
      </c>
      <c r="D161" s="43" t="s">
        <v>875</v>
      </c>
      <c r="E161" s="43" t="s">
        <v>717</v>
      </c>
      <c r="F161" s="43" t="s">
        <v>373</v>
      </c>
      <c r="G161" s="43" t="s">
        <v>709</v>
      </c>
      <c r="H161" s="43" t="s">
        <v>375</v>
      </c>
      <c r="I161" s="43" t="s">
        <v>740</v>
      </c>
      <c r="J161" s="43" t="s">
        <v>741</v>
      </c>
      <c r="K161" s="47">
        <v>1550648</v>
      </c>
      <c r="L161" s="47">
        <v>1247334</v>
      </c>
      <c r="M161" s="47">
        <v>1247334</v>
      </c>
      <c r="N161" s="47">
        <v>0</v>
      </c>
      <c r="O161" s="47">
        <v>0</v>
      </c>
      <c r="P161" s="47">
        <v>0</v>
      </c>
      <c r="Q161" s="47">
        <v>1208972</v>
      </c>
      <c r="R161" s="47">
        <v>1208972</v>
      </c>
      <c r="S161" s="47">
        <v>0</v>
      </c>
      <c r="T161" s="47">
        <v>1208972</v>
      </c>
      <c r="U161" s="47">
        <v>1208972</v>
      </c>
      <c r="V161" s="47">
        <v>38362</v>
      </c>
      <c r="W161" s="47">
        <v>38362</v>
      </c>
      <c r="X161" s="47">
        <v>38362</v>
      </c>
      <c r="Y161" s="47">
        <v>38362</v>
      </c>
      <c r="Z161" s="47">
        <v>0</v>
      </c>
      <c r="AA161" s="47">
        <v>0</v>
      </c>
      <c r="AB161" s="47">
        <v>0</v>
      </c>
      <c r="AC161" s="47">
        <v>-303314</v>
      </c>
      <c r="AD161" s="47">
        <v>0</v>
      </c>
      <c r="AE161" s="43" t="s">
        <v>242</v>
      </c>
      <c r="AF161" s="43" t="s">
        <v>712</v>
      </c>
      <c r="AG161" s="43" t="s">
        <v>713</v>
      </c>
      <c r="AH161" s="43" t="s">
        <v>736</v>
      </c>
      <c r="AI161" s="43" t="s">
        <v>237</v>
      </c>
      <c r="AJ161" s="43" t="s">
        <v>380</v>
      </c>
      <c r="AK161" s="43" t="s">
        <v>380</v>
      </c>
      <c r="AL161" s="43" t="s">
        <v>378</v>
      </c>
      <c r="AM161" s="43" t="s">
        <v>742</v>
      </c>
      <c r="AN161" s="43" t="s">
        <v>427</v>
      </c>
      <c r="AO161" s="43" t="s">
        <v>718</v>
      </c>
      <c r="AP161" s="43" t="s">
        <v>738</v>
      </c>
      <c r="AQ161" s="43" t="s">
        <v>383</v>
      </c>
      <c r="AR161" s="43" t="s">
        <v>384</v>
      </c>
      <c r="AS161" s="91">
        <f t="shared" si="6"/>
        <v>0.96924480532078816</v>
      </c>
    </row>
    <row r="162" spans="1:45" x14ac:dyDescent="0.25">
      <c r="A162" s="43" t="s">
        <v>369</v>
      </c>
      <c r="B162" s="43" t="s">
        <v>370</v>
      </c>
      <c r="C162" s="43" t="s">
        <v>876</v>
      </c>
      <c r="D162" s="43" t="s">
        <v>901</v>
      </c>
      <c r="E162" s="43" t="s">
        <v>717</v>
      </c>
      <c r="F162" s="43" t="s">
        <v>373</v>
      </c>
      <c r="G162" s="43" t="s">
        <v>709</v>
      </c>
      <c r="H162" s="43" t="s">
        <v>375</v>
      </c>
      <c r="I162" s="43" t="s">
        <v>740</v>
      </c>
      <c r="J162" s="43" t="s">
        <v>741</v>
      </c>
      <c r="K162" s="47">
        <v>20746412</v>
      </c>
      <c r="L162" s="47">
        <v>18956611</v>
      </c>
      <c r="M162" s="47">
        <v>18956611</v>
      </c>
      <c r="N162" s="47">
        <v>0</v>
      </c>
      <c r="O162" s="47">
        <v>0</v>
      </c>
      <c r="P162" s="47">
        <v>0</v>
      </c>
      <c r="Q162" s="47">
        <v>18953490</v>
      </c>
      <c r="R162" s="47">
        <v>18953490</v>
      </c>
      <c r="S162" s="47">
        <v>0</v>
      </c>
      <c r="T162" s="47">
        <v>18953490</v>
      </c>
      <c r="U162" s="47">
        <v>18953490</v>
      </c>
      <c r="V162" s="47">
        <v>3121</v>
      </c>
      <c r="W162" s="47">
        <v>3121</v>
      </c>
      <c r="X162" s="47">
        <v>3121</v>
      </c>
      <c r="Y162" s="47">
        <v>3121</v>
      </c>
      <c r="Z162" s="47">
        <v>0</v>
      </c>
      <c r="AA162" s="47">
        <v>0</v>
      </c>
      <c r="AB162" s="47">
        <v>0</v>
      </c>
      <c r="AC162" s="47">
        <v>-1789801</v>
      </c>
      <c r="AD162" s="47">
        <v>0</v>
      </c>
      <c r="AE162" s="43" t="s">
        <v>242</v>
      </c>
      <c r="AF162" s="43" t="s">
        <v>712</v>
      </c>
      <c r="AG162" s="43" t="s">
        <v>713</v>
      </c>
      <c r="AH162" s="43" t="s">
        <v>736</v>
      </c>
      <c r="AI162" s="43" t="s">
        <v>237</v>
      </c>
      <c r="AJ162" s="43" t="s">
        <v>380</v>
      </c>
      <c r="AK162" s="43" t="s">
        <v>380</v>
      </c>
      <c r="AL162" s="43" t="s">
        <v>378</v>
      </c>
      <c r="AM162" s="43" t="s">
        <v>742</v>
      </c>
      <c r="AN162" s="43" t="s">
        <v>427</v>
      </c>
      <c r="AO162" s="43" t="s">
        <v>718</v>
      </c>
      <c r="AP162" s="43" t="s">
        <v>738</v>
      </c>
      <c r="AQ162" s="43" t="s">
        <v>383</v>
      </c>
      <c r="AR162" s="43" t="s">
        <v>384</v>
      </c>
      <c r="AS162" s="91">
        <f t="shared" si="6"/>
        <v>0.99983536086698199</v>
      </c>
    </row>
    <row r="163" spans="1:45" x14ac:dyDescent="0.25">
      <c r="A163" s="43" t="s">
        <v>369</v>
      </c>
      <c r="B163" s="43" t="s">
        <v>370</v>
      </c>
      <c r="C163" s="43" t="s">
        <v>371</v>
      </c>
      <c r="D163" s="43" t="s">
        <v>743</v>
      </c>
      <c r="E163" s="43" t="s">
        <v>717</v>
      </c>
      <c r="F163" s="43" t="s">
        <v>373</v>
      </c>
      <c r="G163" s="43" t="s">
        <v>709</v>
      </c>
      <c r="H163" s="43" t="s">
        <v>375</v>
      </c>
      <c r="I163" s="43" t="s">
        <v>744</v>
      </c>
      <c r="J163" s="43" t="s">
        <v>745</v>
      </c>
      <c r="K163" s="47">
        <v>1364642973</v>
      </c>
      <c r="L163" s="47">
        <v>1245234124</v>
      </c>
      <c r="M163" s="47">
        <v>1245234124</v>
      </c>
      <c r="N163" s="47">
        <v>0</v>
      </c>
      <c r="O163" s="47">
        <v>0</v>
      </c>
      <c r="P163" s="47">
        <v>0</v>
      </c>
      <c r="Q163" s="47">
        <v>762360004.79999995</v>
      </c>
      <c r="R163" s="47">
        <v>762360004.79999995</v>
      </c>
      <c r="S163" s="47">
        <v>0</v>
      </c>
      <c r="T163" s="47">
        <v>762360004.79999995</v>
      </c>
      <c r="U163" s="47">
        <v>762360004.79999995</v>
      </c>
      <c r="V163" s="47">
        <v>482874119.19999999</v>
      </c>
      <c r="W163" s="47">
        <v>482874119.19999999</v>
      </c>
      <c r="X163" s="47">
        <v>482874119.19999999</v>
      </c>
      <c r="Y163" s="47">
        <v>482874119.19999999</v>
      </c>
      <c r="Z163" s="47">
        <v>0</v>
      </c>
      <c r="AA163" s="47">
        <v>0</v>
      </c>
      <c r="AB163" s="47">
        <v>0</v>
      </c>
      <c r="AC163" s="47">
        <v>-119408849</v>
      </c>
      <c r="AD163" s="47">
        <v>0</v>
      </c>
      <c r="AE163" s="43" t="s">
        <v>242</v>
      </c>
      <c r="AF163" s="43" t="s">
        <v>712</v>
      </c>
      <c r="AG163" s="43" t="s">
        <v>713</v>
      </c>
      <c r="AH163" s="43" t="s">
        <v>736</v>
      </c>
      <c r="AI163" s="43" t="s">
        <v>238</v>
      </c>
      <c r="AJ163" s="43" t="s">
        <v>380</v>
      </c>
      <c r="AK163" s="43" t="s">
        <v>380</v>
      </c>
      <c r="AL163" s="43" t="s">
        <v>378</v>
      </c>
      <c r="AM163" s="43" t="s">
        <v>746</v>
      </c>
      <c r="AN163" s="43" t="s">
        <v>747</v>
      </c>
      <c r="AO163" s="43" t="s">
        <v>718</v>
      </c>
      <c r="AP163" s="43" t="s">
        <v>738</v>
      </c>
      <c r="AQ163" s="43" t="s">
        <v>383</v>
      </c>
      <c r="AR163" s="43" t="s">
        <v>384</v>
      </c>
      <c r="AS163" s="91">
        <f t="shared" si="6"/>
        <v>0.61222222400323489</v>
      </c>
    </row>
    <row r="164" spans="1:45" x14ac:dyDescent="0.25">
      <c r="A164" s="43" t="s">
        <v>369</v>
      </c>
      <c r="B164" s="43" t="s">
        <v>370</v>
      </c>
      <c r="C164" s="43" t="s">
        <v>371</v>
      </c>
      <c r="D164" s="43" t="s">
        <v>748</v>
      </c>
      <c r="E164" s="43" t="s">
        <v>717</v>
      </c>
      <c r="F164" s="43" t="s">
        <v>373</v>
      </c>
      <c r="G164" s="43" t="s">
        <v>709</v>
      </c>
      <c r="H164" s="43" t="s">
        <v>749</v>
      </c>
      <c r="I164" s="43" t="s">
        <v>750</v>
      </c>
      <c r="J164" s="43" t="s">
        <v>751</v>
      </c>
      <c r="K164" s="47">
        <v>16200000</v>
      </c>
      <c r="L164" s="47">
        <v>14985000</v>
      </c>
      <c r="M164" s="47">
        <v>14985000</v>
      </c>
      <c r="N164" s="47">
        <v>0</v>
      </c>
      <c r="O164" s="47">
        <v>0</v>
      </c>
      <c r="P164" s="47">
        <v>0</v>
      </c>
      <c r="Q164" s="47">
        <v>14985000</v>
      </c>
      <c r="R164" s="47">
        <v>14985000</v>
      </c>
      <c r="S164" s="47">
        <v>0</v>
      </c>
      <c r="T164" s="47">
        <v>14985000</v>
      </c>
      <c r="U164" s="47">
        <v>14985000</v>
      </c>
      <c r="V164" s="47">
        <v>0</v>
      </c>
      <c r="W164" s="47">
        <v>0</v>
      </c>
      <c r="X164" s="47">
        <v>0</v>
      </c>
      <c r="Y164" s="47">
        <v>0</v>
      </c>
      <c r="Z164" s="47">
        <v>0</v>
      </c>
      <c r="AA164" s="47">
        <v>0</v>
      </c>
      <c r="AB164" s="47">
        <v>0</v>
      </c>
      <c r="AC164" s="47">
        <v>-1215000</v>
      </c>
      <c r="AD164" s="47">
        <v>0</v>
      </c>
      <c r="AE164" s="43" t="s">
        <v>242</v>
      </c>
      <c r="AF164" s="43" t="s">
        <v>712</v>
      </c>
      <c r="AG164" s="43" t="s">
        <v>713</v>
      </c>
      <c r="AH164" s="43" t="s">
        <v>736</v>
      </c>
      <c r="AI164" s="43" t="s">
        <v>244</v>
      </c>
      <c r="AJ164" s="43" t="s">
        <v>380</v>
      </c>
      <c r="AK164" s="43" t="s">
        <v>380</v>
      </c>
      <c r="AL164" s="43" t="s">
        <v>378</v>
      </c>
      <c r="AM164" s="43" t="s">
        <v>752</v>
      </c>
      <c r="AN164" s="43" t="s">
        <v>753</v>
      </c>
      <c r="AO164" s="43" t="s">
        <v>718</v>
      </c>
      <c r="AP164" s="43" t="s">
        <v>738</v>
      </c>
      <c r="AQ164" s="43" t="s">
        <v>383</v>
      </c>
      <c r="AR164" s="43" t="s">
        <v>384</v>
      </c>
      <c r="AS164" s="91">
        <f t="shared" si="6"/>
        <v>1</v>
      </c>
    </row>
    <row r="165" spans="1:45" x14ac:dyDescent="0.25">
      <c r="A165" s="43" t="s">
        <v>369</v>
      </c>
      <c r="B165" s="43" t="s">
        <v>370</v>
      </c>
      <c r="C165" s="43" t="s">
        <v>371</v>
      </c>
      <c r="D165" s="43" t="s">
        <v>754</v>
      </c>
      <c r="E165" s="43" t="s">
        <v>717</v>
      </c>
      <c r="F165" s="43" t="s">
        <v>373</v>
      </c>
      <c r="G165" s="43" t="s">
        <v>709</v>
      </c>
      <c r="H165" s="43" t="s">
        <v>755</v>
      </c>
      <c r="I165" s="43" t="s">
        <v>756</v>
      </c>
      <c r="J165" s="43" t="s">
        <v>757</v>
      </c>
      <c r="K165" s="47">
        <v>2300000000</v>
      </c>
      <c r="L165" s="47">
        <v>2157497500</v>
      </c>
      <c r="M165" s="47">
        <v>2157497500</v>
      </c>
      <c r="N165" s="47">
        <v>0</v>
      </c>
      <c r="O165" s="47">
        <v>0</v>
      </c>
      <c r="P165" s="47">
        <v>0</v>
      </c>
      <c r="Q165" s="47">
        <v>2157497500</v>
      </c>
      <c r="R165" s="47">
        <v>2157497500</v>
      </c>
      <c r="S165" s="47">
        <v>0</v>
      </c>
      <c r="T165" s="47">
        <v>2157497500</v>
      </c>
      <c r="U165" s="47">
        <v>2157497500</v>
      </c>
      <c r="V165" s="47">
        <v>0</v>
      </c>
      <c r="W165" s="47">
        <v>0</v>
      </c>
      <c r="X165" s="47">
        <v>0</v>
      </c>
      <c r="Y165" s="47">
        <v>0</v>
      </c>
      <c r="Z165" s="47">
        <v>0</v>
      </c>
      <c r="AA165" s="47">
        <v>0</v>
      </c>
      <c r="AB165" s="47">
        <v>0</v>
      </c>
      <c r="AC165" s="47">
        <v>-142502500</v>
      </c>
      <c r="AD165" s="47">
        <v>0</v>
      </c>
      <c r="AE165" s="43" t="s">
        <v>242</v>
      </c>
      <c r="AF165" s="43" t="s">
        <v>712</v>
      </c>
      <c r="AG165" s="43" t="s">
        <v>713</v>
      </c>
      <c r="AH165" s="43" t="s">
        <v>736</v>
      </c>
      <c r="AI165" s="43" t="s">
        <v>758</v>
      </c>
      <c r="AJ165" s="43" t="s">
        <v>380</v>
      </c>
      <c r="AK165" s="43" t="s">
        <v>380</v>
      </c>
      <c r="AL165" s="43" t="s">
        <v>378</v>
      </c>
      <c r="AM165" s="43" t="s">
        <v>759</v>
      </c>
      <c r="AN165" s="43" t="s">
        <v>760</v>
      </c>
      <c r="AO165" s="43" t="s">
        <v>718</v>
      </c>
      <c r="AP165" s="43" t="s">
        <v>738</v>
      </c>
      <c r="AQ165" s="43" t="s">
        <v>383</v>
      </c>
      <c r="AR165" s="43" t="s">
        <v>384</v>
      </c>
      <c r="AS165" s="91">
        <f t="shared" si="6"/>
        <v>1</v>
      </c>
    </row>
    <row r="166" spans="1:45" x14ac:dyDescent="0.25">
      <c r="A166" s="43" t="s">
        <v>369</v>
      </c>
      <c r="B166" s="43" t="s">
        <v>370</v>
      </c>
      <c r="C166" s="43" t="s">
        <v>371</v>
      </c>
      <c r="D166" s="43" t="s">
        <v>761</v>
      </c>
      <c r="E166" s="43" t="s">
        <v>717</v>
      </c>
      <c r="F166" s="43" t="s">
        <v>373</v>
      </c>
      <c r="G166" s="43" t="s">
        <v>709</v>
      </c>
      <c r="H166" s="43" t="s">
        <v>375</v>
      </c>
      <c r="I166" s="43" t="s">
        <v>762</v>
      </c>
      <c r="J166" s="43" t="s">
        <v>763</v>
      </c>
      <c r="K166" s="47">
        <v>3913000000</v>
      </c>
      <c r="L166" s="47">
        <v>3581262500</v>
      </c>
      <c r="M166" s="47">
        <v>3581262500</v>
      </c>
      <c r="N166" s="47">
        <v>0</v>
      </c>
      <c r="O166" s="47">
        <v>0</v>
      </c>
      <c r="P166" s="47">
        <v>0</v>
      </c>
      <c r="Q166" s="47">
        <v>3230089035.5500002</v>
      </c>
      <c r="R166" s="47">
        <v>3230089035.5500002</v>
      </c>
      <c r="S166" s="47">
        <v>0</v>
      </c>
      <c r="T166" s="47">
        <v>3230089035.5500002</v>
      </c>
      <c r="U166" s="47">
        <v>3230089035.5500002</v>
      </c>
      <c r="V166" s="47">
        <v>351173464.44999999</v>
      </c>
      <c r="W166" s="47">
        <v>351173464.44999999</v>
      </c>
      <c r="X166" s="47">
        <v>351173464.44999999</v>
      </c>
      <c r="Y166" s="47">
        <v>351173464.44999999</v>
      </c>
      <c r="Z166" s="47">
        <v>0</v>
      </c>
      <c r="AA166" s="47">
        <v>0</v>
      </c>
      <c r="AB166" s="47">
        <v>0</v>
      </c>
      <c r="AC166" s="47">
        <v>-331737500</v>
      </c>
      <c r="AD166" s="47">
        <v>0</v>
      </c>
      <c r="AE166" s="43" t="s">
        <v>242</v>
      </c>
      <c r="AF166" s="43" t="s">
        <v>712</v>
      </c>
      <c r="AG166" s="43" t="s">
        <v>713</v>
      </c>
      <c r="AH166" s="43" t="s">
        <v>736</v>
      </c>
      <c r="AI166" s="43" t="s">
        <v>764</v>
      </c>
      <c r="AJ166" s="43" t="s">
        <v>380</v>
      </c>
      <c r="AK166" s="43" t="s">
        <v>380</v>
      </c>
      <c r="AL166" s="43" t="s">
        <v>378</v>
      </c>
      <c r="AM166" s="43" t="s">
        <v>765</v>
      </c>
      <c r="AN166" s="43" t="s">
        <v>766</v>
      </c>
      <c r="AO166" s="43" t="s">
        <v>718</v>
      </c>
      <c r="AP166" s="43" t="s">
        <v>738</v>
      </c>
      <c r="AQ166" s="43" t="s">
        <v>383</v>
      </c>
      <c r="AR166" s="43" t="s">
        <v>384</v>
      </c>
      <c r="AS166" s="91">
        <f t="shared" si="6"/>
        <v>0.90194143421488937</v>
      </c>
    </row>
    <row r="167" spans="1:45" x14ac:dyDescent="0.25">
      <c r="A167" s="43" t="s">
        <v>369</v>
      </c>
      <c r="B167" s="43" t="s">
        <v>370</v>
      </c>
      <c r="C167" s="43" t="s">
        <v>371</v>
      </c>
      <c r="D167" s="43" t="s">
        <v>767</v>
      </c>
      <c r="E167" s="43" t="s">
        <v>717</v>
      </c>
      <c r="F167" s="43" t="s">
        <v>373</v>
      </c>
      <c r="G167" s="43" t="s">
        <v>709</v>
      </c>
      <c r="H167" s="43" t="s">
        <v>375</v>
      </c>
      <c r="I167" s="43" t="s">
        <v>768</v>
      </c>
      <c r="J167" s="43" t="s">
        <v>769</v>
      </c>
      <c r="K167" s="47">
        <v>300000000</v>
      </c>
      <c r="L167" s="47">
        <v>291964285</v>
      </c>
      <c r="M167" s="47">
        <v>291964285</v>
      </c>
      <c r="N167" s="47">
        <v>0</v>
      </c>
      <c r="O167" s="47">
        <v>0</v>
      </c>
      <c r="P167" s="47">
        <v>0</v>
      </c>
      <c r="Q167" s="47">
        <v>291964284.99000001</v>
      </c>
      <c r="R167" s="47">
        <v>291964284.99000001</v>
      </c>
      <c r="S167" s="47">
        <v>0</v>
      </c>
      <c r="T167" s="47">
        <v>291964284.99000001</v>
      </c>
      <c r="U167" s="47">
        <v>291964284.99000001</v>
      </c>
      <c r="V167" s="47">
        <v>0.01</v>
      </c>
      <c r="W167" s="47">
        <v>0.01</v>
      </c>
      <c r="X167" s="47">
        <v>0.01</v>
      </c>
      <c r="Y167" s="47">
        <v>0.01</v>
      </c>
      <c r="Z167" s="47">
        <v>0</v>
      </c>
      <c r="AA167" s="47">
        <v>0</v>
      </c>
      <c r="AB167" s="47">
        <v>0</v>
      </c>
      <c r="AC167" s="47">
        <v>-8035715</v>
      </c>
      <c r="AD167" s="47">
        <v>0</v>
      </c>
      <c r="AE167" s="43" t="s">
        <v>242</v>
      </c>
      <c r="AF167" s="43" t="s">
        <v>712</v>
      </c>
      <c r="AG167" s="43" t="s">
        <v>713</v>
      </c>
      <c r="AH167" s="43" t="s">
        <v>736</v>
      </c>
      <c r="AI167" s="43" t="s">
        <v>770</v>
      </c>
      <c r="AJ167" s="43" t="s">
        <v>380</v>
      </c>
      <c r="AK167" s="43" t="s">
        <v>380</v>
      </c>
      <c r="AL167" s="43" t="s">
        <v>378</v>
      </c>
      <c r="AM167" s="43" t="s">
        <v>771</v>
      </c>
      <c r="AN167" s="43" t="s">
        <v>772</v>
      </c>
      <c r="AO167" s="43" t="s">
        <v>718</v>
      </c>
      <c r="AP167" s="43" t="s">
        <v>738</v>
      </c>
      <c r="AQ167" s="43" t="s">
        <v>383</v>
      </c>
      <c r="AR167" s="43" t="s">
        <v>384</v>
      </c>
      <c r="AS167" s="91">
        <f t="shared" si="6"/>
        <v>0.99999999996574929</v>
      </c>
    </row>
    <row r="168" spans="1:45" x14ac:dyDescent="0.25">
      <c r="A168" s="43" t="s">
        <v>369</v>
      </c>
      <c r="B168" s="43" t="s">
        <v>370</v>
      </c>
      <c r="C168" s="43" t="s">
        <v>371</v>
      </c>
      <c r="D168" s="43" t="s">
        <v>773</v>
      </c>
      <c r="E168" s="43" t="s">
        <v>717</v>
      </c>
      <c r="F168" s="43" t="s">
        <v>373</v>
      </c>
      <c r="G168" s="43" t="s">
        <v>774</v>
      </c>
      <c r="H168" s="43" t="s">
        <v>375</v>
      </c>
      <c r="I168" s="43" t="s">
        <v>775</v>
      </c>
      <c r="J168" s="43" t="s">
        <v>775</v>
      </c>
      <c r="K168" s="47">
        <v>299891286</v>
      </c>
      <c r="L168" s="47">
        <v>299891286</v>
      </c>
      <c r="M168" s="47">
        <v>299891286</v>
      </c>
      <c r="N168" s="47">
        <v>0</v>
      </c>
      <c r="O168" s="47">
        <v>26727059.149999999</v>
      </c>
      <c r="P168" s="47">
        <v>0</v>
      </c>
      <c r="Q168" s="47">
        <v>273164226.50999999</v>
      </c>
      <c r="R168" s="47">
        <v>273164226.50999999</v>
      </c>
      <c r="S168" s="47">
        <v>0</v>
      </c>
      <c r="T168" s="47">
        <v>299891285.66000003</v>
      </c>
      <c r="U168" s="47">
        <v>299891285.66000003</v>
      </c>
      <c r="V168" s="47">
        <v>0.34</v>
      </c>
      <c r="W168" s="47">
        <v>0.34</v>
      </c>
      <c r="X168" s="47">
        <v>0.34</v>
      </c>
      <c r="Y168" s="47">
        <v>0.34</v>
      </c>
      <c r="Z168" s="47">
        <v>0</v>
      </c>
      <c r="AA168" s="47">
        <v>0</v>
      </c>
      <c r="AB168" s="47">
        <v>0</v>
      </c>
      <c r="AC168" s="47">
        <v>0</v>
      </c>
      <c r="AD168" s="47">
        <v>0</v>
      </c>
      <c r="AE168" s="43" t="s">
        <v>242</v>
      </c>
      <c r="AF168" s="43" t="s">
        <v>712</v>
      </c>
      <c r="AG168" s="43" t="s">
        <v>776</v>
      </c>
      <c r="AH168" s="43" t="s">
        <v>777</v>
      </c>
      <c r="AI168" s="43" t="s">
        <v>380</v>
      </c>
      <c r="AJ168" s="43" t="s">
        <v>380</v>
      </c>
      <c r="AK168" s="43" t="s">
        <v>380</v>
      </c>
      <c r="AL168" s="43" t="s">
        <v>378</v>
      </c>
      <c r="AM168" s="43" t="s">
        <v>380</v>
      </c>
      <c r="AN168" s="43" t="s">
        <v>380</v>
      </c>
      <c r="AO168" s="43" t="s">
        <v>778</v>
      </c>
      <c r="AP168" s="43" t="s">
        <v>775</v>
      </c>
      <c r="AQ168" s="43" t="s">
        <v>383</v>
      </c>
      <c r="AR168" s="43" t="s">
        <v>384</v>
      </c>
      <c r="AS168" s="91">
        <f t="shared" si="6"/>
        <v>0.91087750549043955</v>
      </c>
    </row>
    <row r="169" spans="1:45" x14ac:dyDescent="0.25">
      <c r="A169" s="43" t="s">
        <v>369</v>
      </c>
      <c r="B169" s="43" t="s">
        <v>370</v>
      </c>
      <c r="C169" s="43" t="s">
        <v>371</v>
      </c>
      <c r="D169" s="43" t="s">
        <v>779</v>
      </c>
      <c r="E169" s="43" t="s">
        <v>717</v>
      </c>
      <c r="F169" s="43" t="s">
        <v>373</v>
      </c>
      <c r="G169" s="43" t="s">
        <v>774</v>
      </c>
      <c r="H169" s="43" t="s">
        <v>375</v>
      </c>
      <c r="I169" s="43" t="s">
        <v>780</v>
      </c>
      <c r="J169" s="43" t="s">
        <v>780</v>
      </c>
      <c r="K169" s="47">
        <v>21000000</v>
      </c>
      <c r="L169" s="47">
        <v>21000000</v>
      </c>
      <c r="M169" s="47">
        <v>21000000</v>
      </c>
      <c r="N169" s="47">
        <v>0</v>
      </c>
      <c r="O169" s="47">
        <v>0</v>
      </c>
      <c r="P169" s="47">
        <v>0</v>
      </c>
      <c r="Q169" s="47">
        <v>20856032</v>
      </c>
      <c r="R169" s="47">
        <v>20856032</v>
      </c>
      <c r="S169" s="47">
        <v>0</v>
      </c>
      <c r="T169" s="47">
        <v>20856032</v>
      </c>
      <c r="U169" s="47">
        <v>20856032</v>
      </c>
      <c r="V169" s="47">
        <v>143968</v>
      </c>
      <c r="W169" s="47">
        <v>143968</v>
      </c>
      <c r="X169" s="47">
        <v>143968</v>
      </c>
      <c r="Y169" s="47">
        <v>143968</v>
      </c>
      <c r="Z169" s="47">
        <v>0</v>
      </c>
      <c r="AA169" s="47">
        <v>0</v>
      </c>
      <c r="AB169" s="47">
        <v>0</v>
      </c>
      <c r="AC169" s="47">
        <v>0</v>
      </c>
      <c r="AD169" s="47">
        <v>0</v>
      </c>
      <c r="AE169" s="43" t="s">
        <v>242</v>
      </c>
      <c r="AF169" s="43" t="s">
        <v>712</v>
      </c>
      <c r="AG169" s="43" t="s">
        <v>776</v>
      </c>
      <c r="AH169" s="43" t="s">
        <v>781</v>
      </c>
      <c r="AI169" s="43" t="s">
        <v>380</v>
      </c>
      <c r="AJ169" s="43" t="s">
        <v>380</v>
      </c>
      <c r="AK169" s="43" t="s">
        <v>380</v>
      </c>
      <c r="AL169" s="43" t="s">
        <v>378</v>
      </c>
      <c r="AM169" s="43" t="s">
        <v>380</v>
      </c>
      <c r="AN169" s="43" t="s">
        <v>380</v>
      </c>
      <c r="AO169" s="43" t="s">
        <v>778</v>
      </c>
      <c r="AP169" s="43" t="s">
        <v>780</v>
      </c>
      <c r="AQ169" s="43" t="s">
        <v>383</v>
      </c>
      <c r="AR169" s="43" t="s">
        <v>384</v>
      </c>
      <c r="AS169" s="91">
        <f t="shared" si="6"/>
        <v>0.993144380952381</v>
      </c>
    </row>
    <row r="170" spans="1:45" x14ac:dyDescent="0.25">
      <c r="A170" s="43" t="s">
        <v>369</v>
      </c>
      <c r="B170" s="43" t="s">
        <v>370</v>
      </c>
      <c r="C170" s="43" t="s">
        <v>866</v>
      </c>
      <c r="D170" s="43" t="s">
        <v>779</v>
      </c>
      <c r="E170" s="43" t="s">
        <v>717</v>
      </c>
      <c r="F170" s="43" t="s">
        <v>373</v>
      </c>
      <c r="G170" s="43" t="s">
        <v>774</v>
      </c>
      <c r="H170" s="43" t="s">
        <v>375</v>
      </c>
      <c r="I170" s="43" t="s">
        <v>780</v>
      </c>
      <c r="J170" s="43" t="s">
        <v>780</v>
      </c>
      <c r="K170" s="47">
        <v>5831708</v>
      </c>
      <c r="L170" s="47">
        <v>5691708</v>
      </c>
      <c r="M170" s="47">
        <v>5691708</v>
      </c>
      <c r="N170" s="47">
        <v>0</v>
      </c>
      <c r="O170" s="47">
        <v>0</v>
      </c>
      <c r="P170" s="47">
        <v>0</v>
      </c>
      <c r="Q170" s="47">
        <v>1263087</v>
      </c>
      <c r="R170" s="47">
        <v>1263087</v>
      </c>
      <c r="S170" s="47">
        <v>0</v>
      </c>
      <c r="T170" s="47">
        <v>1263087</v>
      </c>
      <c r="U170" s="47">
        <v>1263087</v>
      </c>
      <c r="V170" s="47">
        <v>4428621</v>
      </c>
      <c r="W170" s="47">
        <v>4428621</v>
      </c>
      <c r="X170" s="47">
        <v>4428621</v>
      </c>
      <c r="Y170" s="47">
        <v>4428621</v>
      </c>
      <c r="Z170" s="47">
        <v>0</v>
      </c>
      <c r="AA170" s="47">
        <v>0</v>
      </c>
      <c r="AB170" s="47">
        <v>0</v>
      </c>
      <c r="AC170" s="48">
        <v>-140000</v>
      </c>
      <c r="AD170" s="47">
        <v>0</v>
      </c>
      <c r="AE170" s="43" t="s">
        <v>242</v>
      </c>
      <c r="AF170" s="43" t="s">
        <v>712</v>
      </c>
      <c r="AG170" s="43" t="s">
        <v>776</v>
      </c>
      <c r="AH170" s="43" t="s">
        <v>781</v>
      </c>
      <c r="AI170" s="43" t="s">
        <v>380</v>
      </c>
      <c r="AJ170" s="43" t="s">
        <v>380</v>
      </c>
      <c r="AK170" s="43" t="s">
        <v>380</v>
      </c>
      <c r="AL170" s="43" t="s">
        <v>378</v>
      </c>
      <c r="AM170" s="43" t="s">
        <v>380</v>
      </c>
      <c r="AN170" s="43" t="s">
        <v>380</v>
      </c>
      <c r="AO170" s="43" t="s">
        <v>778</v>
      </c>
      <c r="AP170" s="43" t="s">
        <v>780</v>
      </c>
      <c r="AQ170" s="43" t="s">
        <v>383</v>
      </c>
      <c r="AR170" s="43" t="s">
        <v>384</v>
      </c>
      <c r="AS170" s="91">
        <f t="shared" si="6"/>
        <v>0.2219170414223639</v>
      </c>
    </row>
    <row r="171" spans="1:45" x14ac:dyDescent="0.25">
      <c r="A171" s="43" t="s">
        <v>369</v>
      </c>
      <c r="B171" s="43" t="s">
        <v>370</v>
      </c>
      <c r="C171" s="43" t="s">
        <v>876</v>
      </c>
      <c r="D171" s="43" t="s">
        <v>779</v>
      </c>
      <c r="E171" s="43" t="s">
        <v>717</v>
      </c>
      <c r="F171" s="43" t="s">
        <v>373</v>
      </c>
      <c r="G171" s="43" t="s">
        <v>774</v>
      </c>
      <c r="H171" s="43" t="s">
        <v>375</v>
      </c>
      <c r="I171" s="43" t="s">
        <v>780</v>
      </c>
      <c r="J171" s="43" t="s">
        <v>780</v>
      </c>
      <c r="K171" s="47">
        <v>22849750</v>
      </c>
      <c r="L171" s="47">
        <v>42235350</v>
      </c>
      <c r="M171" s="47">
        <v>42235350</v>
      </c>
      <c r="N171" s="47">
        <v>0</v>
      </c>
      <c r="O171" s="47">
        <v>0</v>
      </c>
      <c r="P171" s="47">
        <v>0</v>
      </c>
      <c r="Q171" s="47">
        <v>41490309.5</v>
      </c>
      <c r="R171" s="47">
        <v>41490309.5</v>
      </c>
      <c r="S171" s="47">
        <v>0</v>
      </c>
      <c r="T171" s="47">
        <v>41490309.5</v>
      </c>
      <c r="U171" s="47">
        <v>41490309.5</v>
      </c>
      <c r="V171" s="47">
        <v>745040.5</v>
      </c>
      <c r="W171" s="47">
        <v>745040.5</v>
      </c>
      <c r="X171" s="47">
        <v>745040.5</v>
      </c>
      <c r="Y171" s="47">
        <v>745040.5</v>
      </c>
      <c r="Z171" s="47">
        <v>0</v>
      </c>
      <c r="AA171" s="47">
        <v>0</v>
      </c>
      <c r="AB171" s="47">
        <v>0</v>
      </c>
      <c r="AC171" s="48">
        <v>0</v>
      </c>
      <c r="AD171" s="47">
        <v>19385600</v>
      </c>
      <c r="AE171" s="43" t="s">
        <v>242</v>
      </c>
      <c r="AF171" s="43" t="s">
        <v>712</v>
      </c>
      <c r="AG171" s="43" t="s">
        <v>776</v>
      </c>
      <c r="AH171" s="43" t="s">
        <v>781</v>
      </c>
      <c r="AI171" s="43" t="s">
        <v>380</v>
      </c>
      <c r="AJ171" s="43" t="s">
        <v>380</v>
      </c>
      <c r="AK171" s="43" t="s">
        <v>380</v>
      </c>
      <c r="AL171" s="43" t="s">
        <v>378</v>
      </c>
      <c r="AM171" s="43" t="s">
        <v>380</v>
      </c>
      <c r="AN171" s="43" t="s">
        <v>380</v>
      </c>
      <c r="AO171" s="43" t="s">
        <v>778</v>
      </c>
      <c r="AP171" s="43" t="s">
        <v>780</v>
      </c>
      <c r="AQ171" s="43" t="s">
        <v>383</v>
      </c>
      <c r="AR171" s="43" t="s">
        <v>384</v>
      </c>
      <c r="AS171" s="91">
        <f t="shared" si="6"/>
        <v>0.98235978866044671</v>
      </c>
    </row>
    <row r="172" spans="1:45" x14ac:dyDescent="0.25">
      <c r="A172" s="43" t="s">
        <v>369</v>
      </c>
      <c r="B172" s="43" t="s">
        <v>370</v>
      </c>
      <c r="C172" s="43" t="s">
        <v>876</v>
      </c>
      <c r="D172" s="43" t="s">
        <v>902</v>
      </c>
      <c r="E172" s="43" t="s">
        <v>717</v>
      </c>
      <c r="F172" s="43" t="s">
        <v>373</v>
      </c>
      <c r="G172" s="43" t="s">
        <v>774</v>
      </c>
      <c r="H172" s="43" t="s">
        <v>375</v>
      </c>
      <c r="I172" s="43" t="s">
        <v>903</v>
      </c>
      <c r="J172" s="43" t="s">
        <v>904</v>
      </c>
      <c r="K172" s="47">
        <v>0</v>
      </c>
      <c r="L172" s="47">
        <v>41334900</v>
      </c>
      <c r="M172" s="47">
        <v>41334900</v>
      </c>
      <c r="N172" s="47">
        <v>0</v>
      </c>
      <c r="O172" s="47">
        <v>0</v>
      </c>
      <c r="P172" s="47">
        <v>0</v>
      </c>
      <c r="Q172" s="47">
        <v>0</v>
      </c>
      <c r="R172" s="47">
        <v>0</v>
      </c>
      <c r="S172" s="47">
        <v>0</v>
      </c>
      <c r="T172" s="47">
        <v>0</v>
      </c>
      <c r="U172" s="47">
        <v>0</v>
      </c>
      <c r="V172" s="47">
        <v>41334900</v>
      </c>
      <c r="W172" s="47">
        <v>41334900</v>
      </c>
      <c r="X172" s="47">
        <v>41334900</v>
      </c>
      <c r="Y172" s="47">
        <v>41334900</v>
      </c>
      <c r="Z172" s="47">
        <v>0</v>
      </c>
      <c r="AA172" s="47">
        <v>0</v>
      </c>
      <c r="AB172" s="47">
        <v>0</v>
      </c>
      <c r="AC172" s="47">
        <v>-41334900</v>
      </c>
      <c r="AD172" s="47">
        <v>82669800</v>
      </c>
      <c r="AE172" s="43" t="s">
        <v>242</v>
      </c>
      <c r="AF172" s="43" t="s">
        <v>712</v>
      </c>
      <c r="AG172" s="43" t="s">
        <v>905</v>
      </c>
      <c r="AH172" s="43" t="s">
        <v>906</v>
      </c>
      <c r="AI172" s="43" t="s">
        <v>425</v>
      </c>
      <c r="AJ172" s="43" t="s">
        <v>380</v>
      </c>
      <c r="AK172" s="43" t="s">
        <v>380</v>
      </c>
      <c r="AL172" s="43" t="s">
        <v>378</v>
      </c>
      <c r="AM172" s="43" t="s">
        <v>907</v>
      </c>
      <c r="AN172" s="43" t="s">
        <v>908</v>
      </c>
      <c r="AO172" s="43" t="s">
        <v>909</v>
      </c>
      <c r="AP172" s="43" t="s">
        <v>910</v>
      </c>
      <c r="AQ172" s="43" t="s">
        <v>383</v>
      </c>
      <c r="AR172" s="43" t="s">
        <v>384</v>
      </c>
      <c r="AS172" s="91">
        <f t="shared" si="6"/>
        <v>0</v>
      </c>
    </row>
    <row r="173" spans="1:45" x14ac:dyDescent="0.25">
      <c r="A173" s="43" t="s">
        <v>369</v>
      </c>
      <c r="B173" s="43" t="s">
        <v>370</v>
      </c>
      <c r="C173" s="43" t="s">
        <v>371</v>
      </c>
      <c r="D173" s="43" t="s">
        <v>782</v>
      </c>
      <c r="E173" s="43" t="s">
        <v>717</v>
      </c>
      <c r="F173" s="43" t="s">
        <v>373</v>
      </c>
      <c r="G173" s="43" t="s">
        <v>774</v>
      </c>
      <c r="H173" s="43" t="s">
        <v>375</v>
      </c>
      <c r="I173" s="43" t="s">
        <v>783</v>
      </c>
      <c r="J173" s="43" t="s">
        <v>783</v>
      </c>
      <c r="K173" s="47">
        <v>50000000</v>
      </c>
      <c r="L173" s="47">
        <v>50000000</v>
      </c>
      <c r="M173" s="47">
        <v>50000000</v>
      </c>
      <c r="N173" s="47">
        <v>0</v>
      </c>
      <c r="O173" s="47">
        <v>7926052.5800000001</v>
      </c>
      <c r="P173" s="47">
        <v>0</v>
      </c>
      <c r="Q173" s="47">
        <v>39073947.420000002</v>
      </c>
      <c r="R173" s="47">
        <v>39073947.420000002</v>
      </c>
      <c r="S173" s="47">
        <v>0</v>
      </c>
      <c r="T173" s="47">
        <v>47000000</v>
      </c>
      <c r="U173" s="47">
        <v>47000000</v>
      </c>
      <c r="V173" s="47">
        <v>3000000</v>
      </c>
      <c r="W173" s="47">
        <v>3000000</v>
      </c>
      <c r="X173" s="47">
        <v>0</v>
      </c>
      <c r="Y173" s="47">
        <v>0</v>
      </c>
      <c r="Z173" s="47">
        <v>3000000</v>
      </c>
      <c r="AA173" s="47">
        <v>0</v>
      </c>
      <c r="AB173" s="47">
        <v>0</v>
      </c>
      <c r="AC173" s="47">
        <v>0</v>
      </c>
      <c r="AD173" s="47">
        <v>0</v>
      </c>
      <c r="AE173" s="43" t="s">
        <v>242</v>
      </c>
      <c r="AF173" s="43" t="s">
        <v>712</v>
      </c>
      <c r="AG173" s="43" t="s">
        <v>784</v>
      </c>
      <c r="AH173" s="43" t="s">
        <v>785</v>
      </c>
      <c r="AI173" s="43" t="s">
        <v>380</v>
      </c>
      <c r="AJ173" s="43" t="s">
        <v>380</v>
      </c>
      <c r="AK173" s="43" t="s">
        <v>380</v>
      </c>
      <c r="AL173" s="43" t="s">
        <v>378</v>
      </c>
      <c r="AM173" s="43" t="s">
        <v>380</v>
      </c>
      <c r="AN173" s="43" t="s">
        <v>380</v>
      </c>
      <c r="AO173" s="43" t="s">
        <v>786</v>
      </c>
      <c r="AP173" s="43" t="s">
        <v>783</v>
      </c>
      <c r="AQ173" s="43" t="s">
        <v>383</v>
      </c>
      <c r="AR173" s="43" t="s">
        <v>384</v>
      </c>
      <c r="AS173" s="91">
        <f t="shared" si="6"/>
        <v>0.78147894839999998</v>
      </c>
    </row>
    <row r="174" spans="1:45" x14ac:dyDescent="0.25">
      <c r="A174" s="43" t="s">
        <v>369</v>
      </c>
      <c r="B174" s="43" t="s">
        <v>370</v>
      </c>
      <c r="C174" s="43" t="s">
        <v>371</v>
      </c>
      <c r="D174" s="43" t="s">
        <v>787</v>
      </c>
      <c r="E174" s="43" t="s">
        <v>717</v>
      </c>
      <c r="F174" s="43" t="s">
        <v>373</v>
      </c>
      <c r="G174" s="43" t="s">
        <v>788</v>
      </c>
      <c r="H174" s="43" t="s">
        <v>375</v>
      </c>
      <c r="I174" s="43" t="s">
        <v>789</v>
      </c>
      <c r="J174" s="43" t="s">
        <v>790</v>
      </c>
      <c r="K174" s="47">
        <v>91903211</v>
      </c>
      <c r="L174" s="47">
        <v>91903211</v>
      </c>
      <c r="M174" s="47">
        <v>91903211</v>
      </c>
      <c r="N174" s="47">
        <v>0</v>
      </c>
      <c r="O174" s="47">
        <v>0</v>
      </c>
      <c r="P174" s="47">
        <v>0</v>
      </c>
      <c r="Q174" s="47">
        <v>91903211</v>
      </c>
      <c r="R174" s="47">
        <v>91903211</v>
      </c>
      <c r="S174" s="47">
        <v>0</v>
      </c>
      <c r="T174" s="47">
        <v>91903211</v>
      </c>
      <c r="U174" s="47">
        <v>91903211</v>
      </c>
      <c r="V174" s="47">
        <v>0</v>
      </c>
      <c r="W174" s="47">
        <v>0</v>
      </c>
      <c r="X174" s="47">
        <v>0</v>
      </c>
      <c r="Y174" s="47">
        <v>0</v>
      </c>
      <c r="Z174" s="47">
        <v>0</v>
      </c>
      <c r="AA174" s="47">
        <v>0</v>
      </c>
      <c r="AB174" s="47">
        <v>0</v>
      </c>
      <c r="AC174" s="47">
        <v>0</v>
      </c>
      <c r="AD174" s="47">
        <v>0</v>
      </c>
      <c r="AE174" s="43" t="s">
        <v>242</v>
      </c>
      <c r="AF174" s="43" t="s">
        <v>712</v>
      </c>
      <c r="AG174" s="43" t="s">
        <v>791</v>
      </c>
      <c r="AH174" s="43" t="s">
        <v>792</v>
      </c>
      <c r="AI174" s="43" t="s">
        <v>793</v>
      </c>
      <c r="AJ174" s="43" t="s">
        <v>380</v>
      </c>
      <c r="AK174" s="43" t="s">
        <v>380</v>
      </c>
      <c r="AL174" s="43" t="s">
        <v>378</v>
      </c>
      <c r="AM174" s="43" t="s">
        <v>794</v>
      </c>
      <c r="AN174" s="43" t="s">
        <v>795</v>
      </c>
      <c r="AO174" s="43" t="s">
        <v>796</v>
      </c>
      <c r="AP174" s="43" t="s">
        <v>797</v>
      </c>
      <c r="AQ174" s="43" t="s">
        <v>383</v>
      </c>
      <c r="AR174" s="43" t="s">
        <v>384</v>
      </c>
      <c r="AS174" s="91">
        <f t="shared" si="6"/>
        <v>1</v>
      </c>
    </row>
    <row r="175" spans="1:45" x14ac:dyDescent="0.25">
      <c r="A175" s="43" t="s">
        <v>369</v>
      </c>
      <c r="B175" s="43" t="s">
        <v>370</v>
      </c>
      <c r="C175" s="43" t="s">
        <v>371</v>
      </c>
      <c r="D175" s="43" t="s">
        <v>798</v>
      </c>
      <c r="E175" s="43" t="s">
        <v>717</v>
      </c>
      <c r="F175" s="43" t="s">
        <v>373</v>
      </c>
      <c r="G175" s="43" t="s">
        <v>788</v>
      </c>
      <c r="H175" s="43" t="s">
        <v>749</v>
      </c>
      <c r="I175" s="43" t="s">
        <v>799</v>
      </c>
      <c r="J175" s="43" t="s">
        <v>800</v>
      </c>
      <c r="K175" s="47">
        <v>30550000</v>
      </c>
      <c r="L175" s="47">
        <v>30550000</v>
      </c>
      <c r="M175" s="47">
        <v>30550000</v>
      </c>
      <c r="N175" s="47">
        <v>0</v>
      </c>
      <c r="O175" s="47">
        <v>0</v>
      </c>
      <c r="P175" s="47">
        <v>0</v>
      </c>
      <c r="Q175" s="47">
        <v>30550000</v>
      </c>
      <c r="R175" s="47">
        <v>30550000</v>
      </c>
      <c r="S175" s="47">
        <v>0</v>
      </c>
      <c r="T175" s="47">
        <v>30550000</v>
      </c>
      <c r="U175" s="47">
        <v>30550000</v>
      </c>
      <c r="V175" s="47">
        <v>0</v>
      </c>
      <c r="W175" s="47">
        <v>0</v>
      </c>
      <c r="X175" s="47">
        <v>0</v>
      </c>
      <c r="Y175" s="47">
        <v>0</v>
      </c>
      <c r="Z175" s="47">
        <v>0</v>
      </c>
      <c r="AA175" s="47">
        <v>0</v>
      </c>
      <c r="AB175" s="47">
        <v>0</v>
      </c>
      <c r="AC175" s="47">
        <v>0</v>
      </c>
      <c r="AD175" s="47">
        <v>0</v>
      </c>
      <c r="AE175" s="43" t="s">
        <v>242</v>
      </c>
      <c r="AF175" s="43" t="s">
        <v>712</v>
      </c>
      <c r="AG175" s="43" t="s">
        <v>791</v>
      </c>
      <c r="AH175" s="43" t="s">
        <v>792</v>
      </c>
      <c r="AI175" s="43" t="s">
        <v>801</v>
      </c>
      <c r="AJ175" s="43" t="s">
        <v>380</v>
      </c>
      <c r="AK175" s="43" t="s">
        <v>380</v>
      </c>
      <c r="AL175" s="43" t="s">
        <v>378</v>
      </c>
      <c r="AM175" s="43" t="s">
        <v>802</v>
      </c>
      <c r="AN175" s="43" t="s">
        <v>803</v>
      </c>
      <c r="AO175" s="43" t="s">
        <v>796</v>
      </c>
      <c r="AP175" s="43" t="s">
        <v>797</v>
      </c>
      <c r="AQ175" s="43" t="s">
        <v>383</v>
      </c>
      <c r="AR175" s="43" t="s">
        <v>384</v>
      </c>
      <c r="AS175" s="91">
        <f t="shared" si="6"/>
        <v>1</v>
      </c>
    </row>
    <row r="176" spans="1:45" x14ac:dyDescent="0.25">
      <c r="A176" s="43" t="s">
        <v>369</v>
      </c>
      <c r="B176" s="43" t="s">
        <v>370</v>
      </c>
      <c r="C176" s="43" t="s">
        <v>371</v>
      </c>
      <c r="D176" s="43" t="s">
        <v>804</v>
      </c>
      <c r="E176" s="43" t="s">
        <v>717</v>
      </c>
      <c r="F176" s="43" t="s">
        <v>373</v>
      </c>
      <c r="G176" s="43" t="s">
        <v>788</v>
      </c>
      <c r="H176" s="43" t="s">
        <v>375</v>
      </c>
      <c r="I176" s="43" t="s">
        <v>805</v>
      </c>
      <c r="J176" s="43" t="s">
        <v>806</v>
      </c>
      <c r="K176" s="47">
        <v>27495000</v>
      </c>
      <c r="L176" s="47">
        <v>27495000</v>
      </c>
      <c r="M176" s="47">
        <v>27495000</v>
      </c>
      <c r="N176" s="47">
        <v>0</v>
      </c>
      <c r="O176" s="47">
        <v>0</v>
      </c>
      <c r="P176" s="47">
        <v>0</v>
      </c>
      <c r="Q176" s="47">
        <v>27494500</v>
      </c>
      <c r="R176" s="47">
        <v>27494500</v>
      </c>
      <c r="S176" s="47">
        <v>0</v>
      </c>
      <c r="T176" s="47">
        <v>27494500</v>
      </c>
      <c r="U176" s="47">
        <v>27494500</v>
      </c>
      <c r="V176" s="47">
        <v>500</v>
      </c>
      <c r="W176" s="47">
        <v>500</v>
      </c>
      <c r="X176" s="47">
        <v>500</v>
      </c>
      <c r="Y176" s="47">
        <v>500</v>
      </c>
      <c r="Z176" s="47">
        <v>0</v>
      </c>
      <c r="AA176" s="47">
        <v>0</v>
      </c>
      <c r="AB176" s="47">
        <v>0</v>
      </c>
      <c r="AC176" s="47">
        <v>0</v>
      </c>
      <c r="AD176" s="47">
        <v>0</v>
      </c>
      <c r="AE176" s="43" t="s">
        <v>242</v>
      </c>
      <c r="AF176" s="43" t="s">
        <v>712</v>
      </c>
      <c r="AG176" s="43" t="s">
        <v>791</v>
      </c>
      <c r="AH176" s="43" t="s">
        <v>792</v>
      </c>
      <c r="AI176" s="43" t="s">
        <v>807</v>
      </c>
      <c r="AJ176" s="43" t="s">
        <v>380</v>
      </c>
      <c r="AK176" s="43" t="s">
        <v>380</v>
      </c>
      <c r="AL176" s="43" t="s">
        <v>378</v>
      </c>
      <c r="AM176" s="43" t="s">
        <v>808</v>
      </c>
      <c r="AN176" s="43" t="s">
        <v>809</v>
      </c>
      <c r="AO176" s="43" t="s">
        <v>796</v>
      </c>
      <c r="AP176" s="43" t="s">
        <v>797</v>
      </c>
      <c r="AQ176" s="43" t="s">
        <v>383</v>
      </c>
      <c r="AR176" s="43" t="s">
        <v>384</v>
      </c>
      <c r="AS176" s="91">
        <f t="shared" si="6"/>
        <v>0.99998181487543192</v>
      </c>
    </row>
    <row r="177" spans="1:45" x14ac:dyDescent="0.25">
      <c r="A177" s="43" t="s">
        <v>369</v>
      </c>
      <c r="B177" s="43" t="s">
        <v>370</v>
      </c>
      <c r="C177" s="43" t="s">
        <v>371</v>
      </c>
      <c r="D177" s="43" t="s">
        <v>810</v>
      </c>
      <c r="E177" s="43" t="s">
        <v>717</v>
      </c>
      <c r="F177" s="43" t="s">
        <v>373</v>
      </c>
      <c r="G177" s="43" t="s">
        <v>788</v>
      </c>
      <c r="H177" s="43" t="s">
        <v>375</v>
      </c>
      <c r="I177" s="43" t="s">
        <v>811</v>
      </c>
      <c r="J177" s="43" t="s">
        <v>812</v>
      </c>
      <c r="K177" s="47">
        <v>47413600</v>
      </c>
      <c r="L177" s="47">
        <v>47413600</v>
      </c>
      <c r="M177" s="47">
        <v>47413600</v>
      </c>
      <c r="N177" s="47">
        <v>0</v>
      </c>
      <c r="O177" s="47">
        <v>0</v>
      </c>
      <c r="P177" s="47">
        <v>0</v>
      </c>
      <c r="Q177" s="47">
        <v>47413600</v>
      </c>
      <c r="R177" s="47">
        <v>43462334</v>
      </c>
      <c r="S177" s="47">
        <v>0</v>
      </c>
      <c r="T177" s="47">
        <v>47413600</v>
      </c>
      <c r="U177" s="47">
        <v>47413600</v>
      </c>
      <c r="V177" s="47">
        <v>0</v>
      </c>
      <c r="W177" s="47">
        <v>0</v>
      </c>
      <c r="X177" s="47">
        <v>0</v>
      </c>
      <c r="Y177" s="47">
        <v>0</v>
      </c>
      <c r="Z177" s="47">
        <v>0</v>
      </c>
      <c r="AA177" s="47">
        <v>0</v>
      </c>
      <c r="AB177" s="47">
        <v>0</v>
      </c>
      <c r="AC177" s="47">
        <v>0</v>
      </c>
      <c r="AD177" s="47">
        <v>0</v>
      </c>
      <c r="AE177" s="43" t="s">
        <v>242</v>
      </c>
      <c r="AF177" s="43" t="s">
        <v>712</v>
      </c>
      <c r="AG177" s="43" t="s">
        <v>791</v>
      </c>
      <c r="AH177" s="43" t="s">
        <v>792</v>
      </c>
      <c r="AI177" s="43" t="s">
        <v>813</v>
      </c>
      <c r="AJ177" s="43" t="s">
        <v>380</v>
      </c>
      <c r="AK177" s="43" t="s">
        <v>380</v>
      </c>
      <c r="AL177" s="43" t="s">
        <v>378</v>
      </c>
      <c r="AM177" s="43" t="s">
        <v>814</v>
      </c>
      <c r="AN177" s="43" t="s">
        <v>815</v>
      </c>
      <c r="AO177" s="43" t="s">
        <v>796</v>
      </c>
      <c r="AP177" s="43" t="s">
        <v>797</v>
      </c>
      <c r="AQ177" s="43" t="s">
        <v>383</v>
      </c>
      <c r="AR177" s="43" t="s">
        <v>384</v>
      </c>
      <c r="AS177" s="91">
        <f t="shared" si="6"/>
        <v>1</v>
      </c>
    </row>
    <row r="178" spans="1:45" x14ac:dyDescent="0.25">
      <c r="A178" s="43" t="s">
        <v>369</v>
      </c>
      <c r="B178" s="43" t="s">
        <v>370</v>
      </c>
      <c r="C178" s="43" t="s">
        <v>371</v>
      </c>
      <c r="D178" s="43" t="s">
        <v>816</v>
      </c>
      <c r="E178" s="43" t="s">
        <v>717</v>
      </c>
      <c r="F178" s="43" t="s">
        <v>373</v>
      </c>
      <c r="G178" s="43" t="s">
        <v>788</v>
      </c>
      <c r="H178" s="43" t="s">
        <v>375</v>
      </c>
      <c r="I178" s="43" t="s">
        <v>817</v>
      </c>
      <c r="J178" s="43" t="s">
        <v>818</v>
      </c>
      <c r="K178" s="47">
        <v>14481543</v>
      </c>
      <c r="L178" s="47">
        <v>14481543</v>
      </c>
      <c r="M178" s="47">
        <v>14481543</v>
      </c>
      <c r="N178" s="47">
        <v>0</v>
      </c>
      <c r="O178" s="47">
        <v>0</v>
      </c>
      <c r="P178" s="47">
        <v>0</v>
      </c>
      <c r="Q178" s="47">
        <v>14481542</v>
      </c>
      <c r="R178" s="47">
        <v>14481542</v>
      </c>
      <c r="S178" s="47">
        <v>0</v>
      </c>
      <c r="T178" s="47">
        <v>14481542</v>
      </c>
      <c r="U178" s="47">
        <v>14481542</v>
      </c>
      <c r="V178" s="47">
        <v>1</v>
      </c>
      <c r="W178" s="47">
        <v>1</v>
      </c>
      <c r="X178" s="47">
        <v>1</v>
      </c>
      <c r="Y178" s="47">
        <v>1</v>
      </c>
      <c r="Z178" s="47">
        <v>0</v>
      </c>
      <c r="AA178" s="47">
        <v>0</v>
      </c>
      <c r="AB178" s="47">
        <v>0</v>
      </c>
      <c r="AC178" s="48">
        <v>0</v>
      </c>
      <c r="AD178" s="47">
        <v>0</v>
      </c>
      <c r="AE178" s="43" t="s">
        <v>242</v>
      </c>
      <c r="AF178" s="43" t="s">
        <v>712</v>
      </c>
      <c r="AG178" s="43" t="s">
        <v>791</v>
      </c>
      <c r="AH178" s="43" t="s">
        <v>792</v>
      </c>
      <c r="AI178" s="43" t="s">
        <v>819</v>
      </c>
      <c r="AJ178" s="43" t="s">
        <v>380</v>
      </c>
      <c r="AK178" s="43" t="s">
        <v>380</v>
      </c>
      <c r="AL178" s="43" t="s">
        <v>378</v>
      </c>
      <c r="AM178" s="43" t="s">
        <v>820</v>
      </c>
      <c r="AN178" s="43" t="s">
        <v>821</v>
      </c>
      <c r="AO178" s="43" t="s">
        <v>796</v>
      </c>
      <c r="AP178" s="43" t="s">
        <v>797</v>
      </c>
      <c r="AQ178" s="43" t="s">
        <v>383</v>
      </c>
      <c r="AR178" s="43" t="s">
        <v>384</v>
      </c>
      <c r="AS178" s="91">
        <f t="shared" si="6"/>
        <v>0.9999999309465849</v>
      </c>
    </row>
    <row r="179" spans="1:45" x14ac:dyDescent="0.25">
      <c r="E179" s="43" t="s">
        <v>831</v>
      </c>
      <c r="K179" s="47">
        <f>SUM(K180:K188)</f>
        <v>1564509411</v>
      </c>
      <c r="L179" s="47">
        <f t="shared" ref="L179:Q179" si="9">SUM(L180:L188)</f>
        <v>857962426</v>
      </c>
      <c r="M179" s="47">
        <f t="shared" si="9"/>
        <v>857962426</v>
      </c>
      <c r="N179" s="47">
        <f t="shared" si="9"/>
        <v>0</v>
      </c>
      <c r="O179" s="47">
        <f t="shared" si="9"/>
        <v>0</v>
      </c>
      <c r="P179" s="47">
        <f t="shared" si="9"/>
        <v>0</v>
      </c>
      <c r="Q179" s="47">
        <f t="shared" si="9"/>
        <v>569825138.28999996</v>
      </c>
      <c r="R179" s="47"/>
      <c r="S179" s="47"/>
      <c r="T179" s="47"/>
      <c r="U179" s="47"/>
      <c r="V179" s="47"/>
      <c r="W179" s="47"/>
      <c r="X179" s="47"/>
      <c r="Y179" s="47"/>
      <c r="Z179" s="47"/>
      <c r="AA179" s="47"/>
      <c r="AB179" s="47"/>
      <c r="AC179" s="48"/>
      <c r="AD179" s="47"/>
      <c r="AS179" s="91">
        <f t="shared" si="6"/>
        <v>0.6641609481042704</v>
      </c>
    </row>
    <row r="180" spans="1:45" x14ac:dyDescent="0.25">
      <c r="A180" s="43" t="s">
        <v>369</v>
      </c>
      <c r="B180" s="43" t="s">
        <v>370</v>
      </c>
      <c r="C180" s="43" t="s">
        <v>371</v>
      </c>
      <c r="D180" s="43" t="s">
        <v>822</v>
      </c>
      <c r="E180" s="43" t="s">
        <v>831</v>
      </c>
      <c r="F180" s="43" t="s">
        <v>408</v>
      </c>
      <c r="G180" s="43" t="s">
        <v>823</v>
      </c>
      <c r="H180" s="43" t="s">
        <v>375</v>
      </c>
      <c r="I180" s="43" t="s">
        <v>824</v>
      </c>
      <c r="J180" s="43" t="s">
        <v>825</v>
      </c>
      <c r="K180" s="47">
        <v>97500000</v>
      </c>
      <c r="L180" s="47">
        <v>0</v>
      </c>
      <c r="M180" s="47">
        <v>0</v>
      </c>
      <c r="N180" s="47">
        <v>0</v>
      </c>
      <c r="O180" s="47">
        <v>0</v>
      </c>
      <c r="P180" s="47">
        <v>0</v>
      </c>
      <c r="Q180" s="47">
        <v>0</v>
      </c>
      <c r="R180" s="47">
        <v>0</v>
      </c>
      <c r="S180" s="47">
        <v>0</v>
      </c>
      <c r="T180" s="47">
        <v>0</v>
      </c>
      <c r="U180" s="47">
        <v>0</v>
      </c>
      <c r="V180" s="47">
        <v>0</v>
      </c>
      <c r="W180" s="47">
        <v>0</v>
      </c>
      <c r="X180" s="47">
        <v>0</v>
      </c>
      <c r="Y180" s="47">
        <v>0</v>
      </c>
      <c r="Z180" s="47">
        <v>0</v>
      </c>
      <c r="AA180" s="47">
        <v>0</v>
      </c>
      <c r="AB180" s="47">
        <v>0</v>
      </c>
      <c r="AC180" s="48">
        <v>-97500000</v>
      </c>
      <c r="AD180" s="47">
        <v>0</v>
      </c>
      <c r="AE180" s="43" t="s">
        <v>242</v>
      </c>
      <c r="AF180" s="43" t="s">
        <v>826</v>
      </c>
      <c r="AG180" s="43" t="s">
        <v>827</v>
      </c>
      <c r="AH180" s="43" t="s">
        <v>828</v>
      </c>
      <c r="AI180" s="43" t="s">
        <v>425</v>
      </c>
      <c r="AJ180" s="43" t="s">
        <v>380</v>
      </c>
      <c r="AK180" s="43" t="s">
        <v>380</v>
      </c>
      <c r="AL180" s="43" t="s">
        <v>378</v>
      </c>
      <c r="AM180" s="43" t="s">
        <v>829</v>
      </c>
      <c r="AN180" s="43" t="s">
        <v>830</v>
      </c>
      <c r="AO180" s="43" t="s">
        <v>832</v>
      </c>
      <c r="AP180" s="43" t="s">
        <v>833</v>
      </c>
      <c r="AQ180" s="43" t="s">
        <v>383</v>
      </c>
      <c r="AR180" s="43" t="s">
        <v>411</v>
      </c>
      <c r="AS180" s="91">
        <v>0</v>
      </c>
    </row>
    <row r="181" spans="1:45" x14ac:dyDescent="0.25">
      <c r="A181" s="43" t="s">
        <v>369</v>
      </c>
      <c r="B181" s="43" t="s">
        <v>370</v>
      </c>
      <c r="C181" s="43" t="s">
        <v>371</v>
      </c>
      <c r="D181" s="43" t="s">
        <v>848</v>
      </c>
      <c r="E181" s="43" t="s">
        <v>831</v>
      </c>
      <c r="F181" s="43" t="s">
        <v>408</v>
      </c>
      <c r="G181" s="43" t="s">
        <v>823</v>
      </c>
      <c r="H181" s="43" t="s">
        <v>375</v>
      </c>
      <c r="I181" s="43" t="s">
        <v>762</v>
      </c>
      <c r="J181" s="43" t="s">
        <v>763</v>
      </c>
      <c r="K181" s="47">
        <v>660762426</v>
      </c>
      <c r="L181" s="47">
        <v>660762426</v>
      </c>
      <c r="M181" s="47">
        <v>660762426</v>
      </c>
      <c r="N181" s="47">
        <v>0</v>
      </c>
      <c r="O181" s="47">
        <v>0</v>
      </c>
      <c r="P181" s="47">
        <v>0</v>
      </c>
      <c r="Q181" s="47">
        <v>563575138.28999996</v>
      </c>
      <c r="R181" s="47">
        <v>563575138.28999996</v>
      </c>
      <c r="S181" s="47">
        <v>0</v>
      </c>
      <c r="T181" s="47">
        <v>563575138.28999996</v>
      </c>
      <c r="U181" s="47">
        <v>563575138.28999996</v>
      </c>
      <c r="V181" s="47">
        <v>97187287.709999993</v>
      </c>
      <c r="W181" s="47">
        <v>97187287.709999993</v>
      </c>
      <c r="X181" s="47">
        <v>97187287.709999993</v>
      </c>
      <c r="Y181" s="47">
        <v>97187287.709999993</v>
      </c>
      <c r="Z181" s="47">
        <v>0</v>
      </c>
      <c r="AA181" s="47">
        <v>0</v>
      </c>
      <c r="AB181" s="47">
        <v>0</v>
      </c>
      <c r="AC181" s="47">
        <v>0</v>
      </c>
      <c r="AD181" s="47">
        <v>0</v>
      </c>
      <c r="AE181" s="43" t="s">
        <v>242</v>
      </c>
      <c r="AF181" s="43" t="s">
        <v>826</v>
      </c>
      <c r="AG181" s="43" t="s">
        <v>827</v>
      </c>
      <c r="AH181" s="43" t="s">
        <v>836</v>
      </c>
      <c r="AI181" s="43" t="s">
        <v>408</v>
      </c>
      <c r="AJ181" s="43" t="s">
        <v>380</v>
      </c>
      <c r="AK181" s="43" t="s">
        <v>380</v>
      </c>
      <c r="AL181" s="43" t="s">
        <v>378</v>
      </c>
      <c r="AM181" s="43" t="s">
        <v>849</v>
      </c>
      <c r="AN181" s="43" t="s">
        <v>380</v>
      </c>
      <c r="AO181" s="43" t="s">
        <v>832</v>
      </c>
      <c r="AP181" s="43" t="s">
        <v>839</v>
      </c>
      <c r="AQ181" s="43" t="s">
        <v>383</v>
      </c>
      <c r="AR181" s="43" t="s">
        <v>411</v>
      </c>
      <c r="AS181" s="91">
        <f t="shared" ref="AS181:AS188" si="10">+Q181/L181</f>
        <v>0.8529164433602342</v>
      </c>
    </row>
    <row r="182" spans="1:45" x14ac:dyDescent="0.25">
      <c r="A182" s="43" t="s">
        <v>369</v>
      </c>
      <c r="B182" s="43" t="s">
        <v>370</v>
      </c>
      <c r="C182" s="43" t="s">
        <v>876</v>
      </c>
      <c r="D182" s="43" t="s">
        <v>911</v>
      </c>
      <c r="E182" s="43" t="s">
        <v>831</v>
      </c>
      <c r="F182" s="43" t="s">
        <v>408</v>
      </c>
      <c r="G182" s="43" t="s">
        <v>853</v>
      </c>
      <c r="H182" s="43" t="s">
        <v>375</v>
      </c>
      <c r="I182" s="43" t="s">
        <v>912</v>
      </c>
      <c r="J182" s="43" t="s">
        <v>913</v>
      </c>
      <c r="K182" s="47">
        <v>486600000</v>
      </c>
      <c r="L182" s="47">
        <v>0</v>
      </c>
      <c r="M182" s="47">
        <v>0</v>
      </c>
      <c r="N182" s="47">
        <v>0</v>
      </c>
      <c r="O182" s="47">
        <v>0</v>
      </c>
      <c r="P182" s="47">
        <v>0</v>
      </c>
      <c r="Q182" s="47">
        <v>0</v>
      </c>
      <c r="R182" s="47">
        <v>0</v>
      </c>
      <c r="S182" s="47">
        <v>0</v>
      </c>
      <c r="T182" s="47">
        <v>0</v>
      </c>
      <c r="U182" s="47">
        <v>0</v>
      </c>
      <c r="V182" s="47">
        <v>0</v>
      </c>
      <c r="W182" s="47">
        <v>0</v>
      </c>
      <c r="X182" s="47">
        <v>0</v>
      </c>
      <c r="Y182" s="47">
        <v>0</v>
      </c>
      <c r="Z182" s="47">
        <v>0</v>
      </c>
      <c r="AA182" s="47">
        <v>0</v>
      </c>
      <c r="AB182" s="47">
        <v>0</v>
      </c>
      <c r="AC182" s="47">
        <v>-486600000</v>
      </c>
      <c r="AD182" s="47">
        <v>0</v>
      </c>
      <c r="AE182" s="43" t="s">
        <v>242</v>
      </c>
      <c r="AF182" s="43" t="s">
        <v>826</v>
      </c>
      <c r="AG182" s="43" t="s">
        <v>914</v>
      </c>
      <c r="AH182" s="43" t="s">
        <v>915</v>
      </c>
      <c r="AI182" s="43" t="s">
        <v>425</v>
      </c>
      <c r="AJ182" s="43" t="s">
        <v>380</v>
      </c>
      <c r="AK182" s="43" t="s">
        <v>380</v>
      </c>
      <c r="AL182" s="43" t="s">
        <v>378</v>
      </c>
      <c r="AM182" s="43" t="s">
        <v>916</v>
      </c>
      <c r="AN182" s="43" t="s">
        <v>917</v>
      </c>
      <c r="AO182" s="43" t="s">
        <v>918</v>
      </c>
      <c r="AP182" s="43" t="s">
        <v>918</v>
      </c>
      <c r="AQ182" s="43" t="s">
        <v>383</v>
      </c>
      <c r="AR182" s="43" t="s">
        <v>411</v>
      </c>
      <c r="AS182" s="91">
        <v>0</v>
      </c>
    </row>
    <row r="183" spans="1:45" x14ac:dyDescent="0.25">
      <c r="A183" s="43" t="s">
        <v>369</v>
      </c>
      <c r="B183" s="43" t="s">
        <v>370</v>
      </c>
      <c r="C183" s="43" t="s">
        <v>876</v>
      </c>
      <c r="D183" s="43" t="s">
        <v>919</v>
      </c>
      <c r="E183" s="43" t="s">
        <v>831</v>
      </c>
      <c r="F183" s="43" t="s">
        <v>408</v>
      </c>
      <c r="G183" s="43" t="s">
        <v>853</v>
      </c>
      <c r="H183" s="43" t="s">
        <v>375</v>
      </c>
      <c r="I183" s="43" t="s">
        <v>912</v>
      </c>
      <c r="J183" s="43" t="s">
        <v>913</v>
      </c>
      <c r="K183" s="47">
        <v>130746985</v>
      </c>
      <c r="L183" s="47">
        <v>0</v>
      </c>
      <c r="M183" s="47">
        <v>0</v>
      </c>
      <c r="N183" s="47">
        <v>0</v>
      </c>
      <c r="O183" s="47">
        <v>0</v>
      </c>
      <c r="P183" s="47">
        <v>0</v>
      </c>
      <c r="Q183" s="47">
        <v>0</v>
      </c>
      <c r="R183" s="47">
        <v>0</v>
      </c>
      <c r="S183" s="47">
        <v>0</v>
      </c>
      <c r="T183" s="47">
        <v>0</v>
      </c>
      <c r="U183" s="47">
        <v>0</v>
      </c>
      <c r="V183" s="47">
        <v>0</v>
      </c>
      <c r="W183" s="47">
        <v>0</v>
      </c>
      <c r="X183" s="47">
        <v>0</v>
      </c>
      <c r="Y183" s="47">
        <v>0</v>
      </c>
      <c r="Z183" s="47">
        <v>0</v>
      </c>
      <c r="AA183" s="47">
        <v>0</v>
      </c>
      <c r="AB183" s="47">
        <v>0</v>
      </c>
      <c r="AC183" s="47">
        <v>-130746985</v>
      </c>
      <c r="AD183" s="47">
        <v>0</v>
      </c>
      <c r="AE183" s="43" t="s">
        <v>242</v>
      </c>
      <c r="AF183" s="43" t="s">
        <v>826</v>
      </c>
      <c r="AG183" s="43" t="s">
        <v>914</v>
      </c>
      <c r="AH183" s="43" t="s">
        <v>915</v>
      </c>
      <c r="AI183" s="43" t="s">
        <v>236</v>
      </c>
      <c r="AJ183" s="43" t="s">
        <v>380</v>
      </c>
      <c r="AK183" s="43" t="s">
        <v>380</v>
      </c>
      <c r="AL183" s="43" t="s">
        <v>378</v>
      </c>
      <c r="AM183" s="43" t="s">
        <v>920</v>
      </c>
      <c r="AN183" s="43" t="s">
        <v>921</v>
      </c>
      <c r="AO183" s="43" t="s">
        <v>918</v>
      </c>
      <c r="AP183" s="43" t="s">
        <v>918</v>
      </c>
      <c r="AQ183" s="43" t="s">
        <v>383</v>
      </c>
      <c r="AR183" s="43" t="s">
        <v>411</v>
      </c>
      <c r="AS183" s="91">
        <v>0</v>
      </c>
    </row>
    <row r="184" spans="1:45" x14ac:dyDescent="0.25">
      <c r="A184" s="43" t="s">
        <v>369</v>
      </c>
      <c r="B184" s="43" t="s">
        <v>370</v>
      </c>
      <c r="C184" s="43" t="s">
        <v>371</v>
      </c>
      <c r="D184" s="43" t="s">
        <v>852</v>
      </c>
      <c r="E184" s="43" t="s">
        <v>831</v>
      </c>
      <c r="F184" s="43" t="s">
        <v>408</v>
      </c>
      <c r="G184" s="43" t="s">
        <v>853</v>
      </c>
      <c r="H184" s="43" t="s">
        <v>375</v>
      </c>
      <c r="I184" s="43" t="s">
        <v>854</v>
      </c>
      <c r="J184" s="43" t="s">
        <v>855</v>
      </c>
      <c r="K184" s="47">
        <v>600000</v>
      </c>
      <c r="L184" s="47">
        <v>600000</v>
      </c>
      <c r="M184" s="47">
        <v>600000</v>
      </c>
      <c r="N184" s="47">
        <v>0</v>
      </c>
      <c r="O184" s="47">
        <v>0</v>
      </c>
      <c r="P184" s="47">
        <v>0</v>
      </c>
      <c r="Q184" s="47">
        <v>0</v>
      </c>
      <c r="R184" s="47">
        <v>0</v>
      </c>
      <c r="S184" s="47">
        <v>0</v>
      </c>
      <c r="T184" s="47">
        <v>0</v>
      </c>
      <c r="U184" s="47">
        <v>0</v>
      </c>
      <c r="V184" s="47">
        <v>600000</v>
      </c>
      <c r="W184" s="47">
        <v>600000</v>
      </c>
      <c r="X184" s="47">
        <v>600000</v>
      </c>
      <c r="Y184" s="47">
        <v>600000</v>
      </c>
      <c r="Z184" s="47">
        <v>0</v>
      </c>
      <c r="AA184" s="47">
        <v>0</v>
      </c>
      <c r="AB184" s="47">
        <v>0</v>
      </c>
      <c r="AC184" s="48">
        <v>0</v>
      </c>
      <c r="AD184" s="47">
        <v>0</v>
      </c>
      <c r="AE184" s="43" t="s">
        <v>242</v>
      </c>
      <c r="AF184" s="43" t="s">
        <v>826</v>
      </c>
      <c r="AG184" s="43" t="s">
        <v>856</v>
      </c>
      <c r="AH184" s="43" t="s">
        <v>857</v>
      </c>
      <c r="AI184" s="43" t="s">
        <v>858</v>
      </c>
      <c r="AJ184" s="43" t="s">
        <v>380</v>
      </c>
      <c r="AK184" s="43" t="s">
        <v>380</v>
      </c>
      <c r="AL184" s="43" t="s">
        <v>378</v>
      </c>
      <c r="AM184" s="43" t="s">
        <v>859</v>
      </c>
      <c r="AN184" s="43" t="s">
        <v>860</v>
      </c>
      <c r="AO184" s="43" t="s">
        <v>861</v>
      </c>
      <c r="AP184" s="43" t="s">
        <v>862</v>
      </c>
      <c r="AQ184" s="43" t="s">
        <v>383</v>
      </c>
      <c r="AR184" s="43" t="s">
        <v>411</v>
      </c>
      <c r="AS184" s="91">
        <f t="shared" si="10"/>
        <v>0</v>
      </c>
    </row>
    <row r="185" spans="1:45" x14ac:dyDescent="0.25">
      <c r="A185" s="43" t="s">
        <v>369</v>
      </c>
      <c r="B185" s="43" t="s">
        <v>370</v>
      </c>
      <c r="C185" s="43" t="s">
        <v>371</v>
      </c>
      <c r="D185" s="43" t="s">
        <v>863</v>
      </c>
      <c r="E185" s="43" t="s">
        <v>831</v>
      </c>
      <c r="F185" s="43" t="s">
        <v>408</v>
      </c>
      <c r="G185" s="43" t="s">
        <v>853</v>
      </c>
      <c r="H185" s="43" t="s">
        <v>375</v>
      </c>
      <c r="I185" s="43" t="s">
        <v>854</v>
      </c>
      <c r="J185" s="43" t="s">
        <v>855</v>
      </c>
      <c r="K185" s="47">
        <v>31800000</v>
      </c>
      <c r="L185" s="47">
        <v>31800000</v>
      </c>
      <c r="M185" s="47">
        <v>31800000</v>
      </c>
      <c r="N185" s="47">
        <v>0</v>
      </c>
      <c r="O185" s="47">
        <v>0</v>
      </c>
      <c r="P185" s="47">
        <v>0</v>
      </c>
      <c r="Q185" s="47">
        <v>0</v>
      </c>
      <c r="R185" s="47">
        <v>0</v>
      </c>
      <c r="S185" s="47">
        <v>0</v>
      </c>
      <c r="T185" s="47">
        <v>0</v>
      </c>
      <c r="U185" s="47">
        <v>0</v>
      </c>
      <c r="V185" s="47">
        <v>31800000</v>
      </c>
      <c r="W185" s="47">
        <v>31800000</v>
      </c>
      <c r="X185" s="47">
        <v>31800000</v>
      </c>
      <c r="Y185" s="47">
        <v>31800000</v>
      </c>
      <c r="Z185" s="47">
        <v>0</v>
      </c>
      <c r="AA185" s="47">
        <v>0</v>
      </c>
      <c r="AB185" s="47">
        <v>0</v>
      </c>
      <c r="AC185" s="48">
        <v>0</v>
      </c>
      <c r="AD185" s="47">
        <v>0</v>
      </c>
      <c r="AE185" s="43" t="s">
        <v>242</v>
      </c>
      <c r="AF185" s="43" t="s">
        <v>826</v>
      </c>
      <c r="AG185" s="43" t="s">
        <v>856</v>
      </c>
      <c r="AH185" s="43" t="s">
        <v>857</v>
      </c>
      <c r="AI185" s="43" t="s">
        <v>864</v>
      </c>
      <c r="AJ185" s="43" t="s">
        <v>380</v>
      </c>
      <c r="AK185" s="43" t="s">
        <v>380</v>
      </c>
      <c r="AL185" s="43" t="s">
        <v>378</v>
      </c>
      <c r="AM185" s="43" t="s">
        <v>865</v>
      </c>
      <c r="AN185" s="43" t="s">
        <v>860</v>
      </c>
      <c r="AO185" s="43" t="s">
        <v>861</v>
      </c>
      <c r="AP185" s="43" t="s">
        <v>862</v>
      </c>
      <c r="AQ185" s="43" t="s">
        <v>383</v>
      </c>
      <c r="AR185" s="43" t="s">
        <v>411</v>
      </c>
      <c r="AS185" s="91">
        <f t="shared" si="10"/>
        <v>0</v>
      </c>
    </row>
    <row r="186" spans="1:45" x14ac:dyDescent="0.25">
      <c r="A186" s="43" t="s">
        <v>369</v>
      </c>
      <c r="B186" s="43" t="s">
        <v>370</v>
      </c>
      <c r="C186" s="43" t="s">
        <v>876</v>
      </c>
      <c r="D186" s="43" t="s">
        <v>922</v>
      </c>
      <c r="E186" s="43" t="s">
        <v>831</v>
      </c>
      <c r="F186" s="43" t="s">
        <v>373</v>
      </c>
      <c r="G186" s="43" t="s">
        <v>853</v>
      </c>
      <c r="H186" s="43" t="s">
        <v>375</v>
      </c>
      <c r="I186" s="43" t="s">
        <v>903</v>
      </c>
      <c r="J186" s="43" t="s">
        <v>904</v>
      </c>
      <c r="K186" s="47">
        <v>0</v>
      </c>
      <c r="L186" s="47">
        <v>8300000</v>
      </c>
      <c r="M186" s="47">
        <v>8300000</v>
      </c>
      <c r="N186" s="47">
        <v>0</v>
      </c>
      <c r="O186" s="47">
        <v>0</v>
      </c>
      <c r="P186" s="47">
        <v>0</v>
      </c>
      <c r="Q186" s="47">
        <v>0</v>
      </c>
      <c r="R186" s="47">
        <v>0</v>
      </c>
      <c r="S186" s="47">
        <v>0</v>
      </c>
      <c r="T186" s="47">
        <v>0</v>
      </c>
      <c r="U186" s="47">
        <v>0</v>
      </c>
      <c r="V186" s="47">
        <v>8300000</v>
      </c>
      <c r="W186" s="47">
        <v>8300000</v>
      </c>
      <c r="X186" s="47">
        <v>8300000</v>
      </c>
      <c r="Y186" s="47">
        <v>8300000</v>
      </c>
      <c r="Z186" s="47">
        <v>0</v>
      </c>
      <c r="AA186" s="47">
        <v>0</v>
      </c>
      <c r="AB186" s="47">
        <v>0</v>
      </c>
      <c r="AC186" s="48">
        <v>0</v>
      </c>
      <c r="AD186" s="47">
        <v>8300000</v>
      </c>
      <c r="AE186" s="43" t="s">
        <v>242</v>
      </c>
      <c r="AF186" s="43" t="s">
        <v>826</v>
      </c>
      <c r="AG186" s="43" t="s">
        <v>856</v>
      </c>
      <c r="AH186" s="43" t="s">
        <v>923</v>
      </c>
      <c r="AI186" s="43" t="s">
        <v>924</v>
      </c>
      <c r="AJ186" s="43" t="s">
        <v>380</v>
      </c>
      <c r="AK186" s="43" t="s">
        <v>380</v>
      </c>
      <c r="AL186" s="43" t="s">
        <v>378</v>
      </c>
      <c r="AM186" s="43" t="s">
        <v>907</v>
      </c>
      <c r="AN186" s="43" t="s">
        <v>908</v>
      </c>
      <c r="AO186" s="43" t="s">
        <v>861</v>
      </c>
      <c r="AP186" s="43" t="s">
        <v>925</v>
      </c>
      <c r="AQ186" s="43" t="s">
        <v>383</v>
      </c>
      <c r="AR186" s="43" t="s">
        <v>384</v>
      </c>
      <c r="AS186" s="91">
        <f t="shared" si="10"/>
        <v>0</v>
      </c>
    </row>
    <row r="187" spans="1:45" x14ac:dyDescent="0.25">
      <c r="A187" s="43" t="s">
        <v>369</v>
      </c>
      <c r="B187" s="43" t="s">
        <v>370</v>
      </c>
      <c r="C187" s="43" t="s">
        <v>876</v>
      </c>
      <c r="D187" s="43" t="s">
        <v>926</v>
      </c>
      <c r="E187" s="43" t="s">
        <v>831</v>
      </c>
      <c r="F187" s="43" t="s">
        <v>408</v>
      </c>
      <c r="G187" s="43" t="s">
        <v>853</v>
      </c>
      <c r="H187" s="43" t="s">
        <v>749</v>
      </c>
      <c r="I187" s="43" t="s">
        <v>927</v>
      </c>
      <c r="J187" s="43" t="s">
        <v>928</v>
      </c>
      <c r="K187" s="47">
        <v>150000000</v>
      </c>
      <c r="L187" s="47">
        <v>150000000</v>
      </c>
      <c r="M187" s="47">
        <v>150000000</v>
      </c>
      <c r="N187" s="47">
        <v>0</v>
      </c>
      <c r="O187" s="47">
        <v>0</v>
      </c>
      <c r="P187" s="47">
        <v>0</v>
      </c>
      <c r="Q187" s="47">
        <v>0</v>
      </c>
      <c r="R187" s="47">
        <v>0</v>
      </c>
      <c r="S187" s="47">
        <v>0</v>
      </c>
      <c r="T187" s="47">
        <v>0</v>
      </c>
      <c r="U187" s="47">
        <v>0</v>
      </c>
      <c r="V187" s="47">
        <v>150000000</v>
      </c>
      <c r="W187" s="47">
        <v>150000000</v>
      </c>
      <c r="X187" s="47">
        <v>135000000</v>
      </c>
      <c r="Y187" s="47">
        <v>135000000</v>
      </c>
      <c r="Z187" s="47">
        <v>15000000</v>
      </c>
      <c r="AA187" s="47">
        <v>0</v>
      </c>
      <c r="AB187" s="47">
        <v>0</v>
      </c>
      <c r="AC187" s="47">
        <v>0</v>
      </c>
      <c r="AD187" s="47">
        <v>0</v>
      </c>
      <c r="AE187" s="43" t="s">
        <v>242</v>
      </c>
      <c r="AF187" s="43" t="s">
        <v>826</v>
      </c>
      <c r="AG187" s="43" t="s">
        <v>856</v>
      </c>
      <c r="AH187" s="43" t="s">
        <v>923</v>
      </c>
      <c r="AI187" s="43" t="s">
        <v>929</v>
      </c>
      <c r="AJ187" s="43" t="s">
        <v>380</v>
      </c>
      <c r="AK187" s="43" t="s">
        <v>380</v>
      </c>
      <c r="AL187" s="43" t="s">
        <v>378</v>
      </c>
      <c r="AM187" s="43" t="s">
        <v>930</v>
      </c>
      <c r="AN187" s="43" t="s">
        <v>931</v>
      </c>
      <c r="AO187" s="43" t="s">
        <v>861</v>
      </c>
      <c r="AP187" s="43" t="s">
        <v>925</v>
      </c>
      <c r="AQ187" s="43" t="s">
        <v>383</v>
      </c>
      <c r="AR187" s="43" t="s">
        <v>411</v>
      </c>
      <c r="AS187" s="91">
        <f t="shared" si="10"/>
        <v>0</v>
      </c>
    </row>
    <row r="188" spans="1:45" x14ac:dyDescent="0.25">
      <c r="A188" s="43" t="s">
        <v>369</v>
      </c>
      <c r="B188" s="43" t="s">
        <v>370</v>
      </c>
      <c r="C188" s="43" t="s">
        <v>876</v>
      </c>
      <c r="D188" s="43" t="s">
        <v>932</v>
      </c>
      <c r="E188" s="43" t="s">
        <v>831</v>
      </c>
      <c r="F188" s="43" t="s">
        <v>408</v>
      </c>
      <c r="G188" s="43" t="s">
        <v>853</v>
      </c>
      <c r="H188" s="43" t="s">
        <v>375</v>
      </c>
      <c r="I188" s="43" t="s">
        <v>933</v>
      </c>
      <c r="J188" s="43" t="s">
        <v>934</v>
      </c>
      <c r="K188" s="47">
        <v>6500000</v>
      </c>
      <c r="L188" s="47">
        <v>6500000</v>
      </c>
      <c r="M188" s="47">
        <v>6500000</v>
      </c>
      <c r="N188" s="47">
        <v>0</v>
      </c>
      <c r="O188" s="47">
        <v>0</v>
      </c>
      <c r="P188" s="47">
        <v>0</v>
      </c>
      <c r="Q188" s="47">
        <v>6250000</v>
      </c>
      <c r="R188" s="47">
        <v>6250000</v>
      </c>
      <c r="S188" s="47">
        <v>0</v>
      </c>
      <c r="T188" s="47">
        <v>6250000</v>
      </c>
      <c r="U188" s="47">
        <v>6250000</v>
      </c>
      <c r="V188" s="47">
        <v>250000</v>
      </c>
      <c r="W188" s="47">
        <v>250000</v>
      </c>
      <c r="X188" s="47">
        <v>250000</v>
      </c>
      <c r="Y188" s="47">
        <v>250000</v>
      </c>
      <c r="Z188" s="47">
        <v>0</v>
      </c>
      <c r="AA188" s="47">
        <v>0</v>
      </c>
      <c r="AB188" s="47">
        <v>0</v>
      </c>
      <c r="AC188" s="47">
        <v>0</v>
      </c>
      <c r="AD188" s="47">
        <v>0</v>
      </c>
      <c r="AE188" s="43" t="s">
        <v>242</v>
      </c>
      <c r="AF188" s="43" t="s">
        <v>826</v>
      </c>
      <c r="AG188" s="43" t="s">
        <v>856</v>
      </c>
      <c r="AH188" s="43" t="s">
        <v>923</v>
      </c>
      <c r="AI188" s="43" t="s">
        <v>935</v>
      </c>
      <c r="AJ188" s="43" t="s">
        <v>380</v>
      </c>
      <c r="AK188" s="43" t="s">
        <v>380</v>
      </c>
      <c r="AL188" s="43" t="s">
        <v>378</v>
      </c>
      <c r="AM188" s="43" t="s">
        <v>936</v>
      </c>
      <c r="AN188" s="43" t="s">
        <v>937</v>
      </c>
      <c r="AO188" s="43" t="s">
        <v>861</v>
      </c>
      <c r="AP188" s="43" t="s">
        <v>925</v>
      </c>
      <c r="AQ188" s="43" t="s">
        <v>383</v>
      </c>
      <c r="AR188" s="43" t="s">
        <v>411</v>
      </c>
      <c r="AS188" s="91">
        <f t="shared" si="10"/>
        <v>0.96153846153846156</v>
      </c>
    </row>
    <row r="189" spans="1:45" x14ac:dyDescent="0.25">
      <c r="K189" s="47"/>
      <c r="L189" s="47"/>
      <c r="M189" s="47"/>
      <c r="N189" s="47"/>
      <c r="O189" s="47"/>
      <c r="P189" s="47"/>
      <c r="Q189" s="47"/>
      <c r="R189" s="47"/>
      <c r="S189" s="47"/>
      <c r="T189" s="47"/>
      <c r="U189" s="47"/>
      <c r="V189" s="47"/>
      <c r="W189" s="47"/>
      <c r="X189" s="47"/>
      <c r="Y189" s="47"/>
      <c r="Z189" s="47"/>
      <c r="AA189" s="47"/>
      <c r="AB189" s="47"/>
      <c r="AC189" s="47"/>
      <c r="AD189" s="47"/>
    </row>
    <row r="190" spans="1:45" x14ac:dyDescent="0.25">
      <c r="K190" s="47"/>
      <c r="L190" s="47"/>
      <c r="M190" s="47"/>
      <c r="N190" s="47"/>
      <c r="O190" s="47"/>
      <c r="P190" s="47"/>
      <c r="Q190" s="47"/>
      <c r="R190" s="47"/>
      <c r="S190" s="47"/>
      <c r="T190" s="47"/>
      <c r="U190" s="47"/>
      <c r="V190" s="47"/>
      <c r="W190" s="47"/>
      <c r="X190" s="47"/>
      <c r="Y190" s="47"/>
      <c r="Z190" s="47"/>
      <c r="AA190" s="47"/>
      <c r="AB190" s="47"/>
      <c r="AC190" s="47"/>
      <c r="AD190" s="47"/>
    </row>
    <row r="191" spans="1:45" x14ac:dyDescent="0.25">
      <c r="K191" s="47"/>
      <c r="L191" s="47"/>
      <c r="M191" s="47"/>
      <c r="N191" s="47"/>
      <c r="O191" s="47"/>
      <c r="P191" s="47"/>
      <c r="Q191" s="47"/>
      <c r="R191" s="47"/>
      <c r="S191" s="47"/>
      <c r="T191" s="47"/>
      <c r="U191" s="47"/>
      <c r="V191" s="47"/>
      <c r="W191" s="47"/>
      <c r="X191" s="47"/>
      <c r="Y191" s="47"/>
      <c r="Z191" s="47"/>
      <c r="AA191" s="47"/>
      <c r="AB191" s="47"/>
      <c r="AC191" s="47"/>
      <c r="AD191" s="47"/>
    </row>
    <row r="192" spans="1:45" x14ac:dyDescent="0.25">
      <c r="K192" s="47"/>
      <c r="L192" s="47"/>
      <c r="M192" s="47"/>
      <c r="N192" s="47"/>
      <c r="O192" s="47"/>
      <c r="P192" s="47"/>
      <c r="Q192" s="47"/>
      <c r="R192" s="47"/>
      <c r="S192" s="47"/>
      <c r="T192" s="47"/>
      <c r="U192" s="47"/>
      <c r="V192" s="47"/>
      <c r="W192" s="47"/>
      <c r="X192" s="47"/>
      <c r="Y192" s="47"/>
      <c r="Z192" s="47"/>
      <c r="AA192" s="47"/>
      <c r="AB192" s="47"/>
      <c r="AC192" s="48"/>
      <c r="AD192" s="47"/>
    </row>
    <row r="193" spans="11:30" x14ac:dyDescent="0.25">
      <c r="K193" s="47"/>
      <c r="L193" s="47"/>
      <c r="M193" s="47"/>
      <c r="N193" s="47"/>
      <c r="O193" s="47"/>
      <c r="P193" s="47"/>
      <c r="Q193" s="47"/>
      <c r="R193" s="47"/>
      <c r="S193" s="47"/>
      <c r="T193" s="47"/>
      <c r="U193" s="47"/>
      <c r="V193" s="47"/>
      <c r="W193" s="47"/>
      <c r="X193" s="47"/>
      <c r="Y193" s="47"/>
      <c r="Z193" s="47"/>
      <c r="AA193" s="47"/>
      <c r="AB193" s="47"/>
      <c r="AC193" s="47"/>
      <c r="AD193" s="47"/>
    </row>
    <row r="194" spans="11:30" x14ac:dyDescent="0.25">
      <c r="K194" s="47"/>
      <c r="L194" s="47"/>
      <c r="M194" s="47"/>
      <c r="N194" s="47"/>
      <c r="O194" s="47"/>
      <c r="P194" s="47"/>
      <c r="Q194" s="47"/>
      <c r="R194" s="47"/>
      <c r="S194" s="47"/>
      <c r="T194" s="47"/>
      <c r="U194" s="47"/>
      <c r="V194" s="47"/>
      <c r="W194" s="47"/>
      <c r="X194" s="47"/>
      <c r="Y194" s="47"/>
      <c r="Z194" s="47"/>
      <c r="AA194" s="47"/>
      <c r="AB194" s="47"/>
      <c r="AC194" s="48"/>
      <c r="AD194" s="47"/>
    </row>
    <row r="195" spans="11:30" x14ac:dyDescent="0.25">
      <c r="K195" s="47"/>
      <c r="L195" s="47"/>
      <c r="M195" s="47"/>
      <c r="N195" s="47"/>
      <c r="O195" s="47"/>
      <c r="P195" s="47"/>
      <c r="Q195" s="47"/>
      <c r="R195" s="47"/>
      <c r="S195" s="47"/>
      <c r="T195" s="47"/>
      <c r="U195" s="47"/>
      <c r="V195" s="47"/>
      <c r="W195" s="47"/>
      <c r="X195" s="47"/>
      <c r="Y195" s="47"/>
      <c r="Z195" s="47"/>
      <c r="AA195" s="47"/>
      <c r="AB195" s="47"/>
      <c r="AC195" s="47"/>
      <c r="AD195" s="47"/>
    </row>
    <row r="196" spans="11:30" x14ac:dyDescent="0.25">
      <c r="K196" s="47"/>
      <c r="L196" s="47"/>
      <c r="M196" s="47"/>
      <c r="N196" s="47"/>
      <c r="O196" s="47"/>
      <c r="P196" s="47"/>
      <c r="Q196" s="47"/>
      <c r="R196" s="47"/>
      <c r="S196" s="47"/>
      <c r="T196" s="47"/>
      <c r="U196" s="47"/>
      <c r="V196" s="47"/>
      <c r="W196" s="47"/>
      <c r="X196" s="47"/>
      <c r="Y196" s="47"/>
      <c r="Z196" s="47"/>
      <c r="AA196" s="47"/>
      <c r="AB196" s="47"/>
      <c r="AC196" s="47"/>
      <c r="AD196" s="47"/>
    </row>
    <row r="197" spans="11:30" x14ac:dyDescent="0.25">
      <c r="K197" s="47"/>
      <c r="L197" s="47"/>
      <c r="M197" s="47"/>
      <c r="N197" s="47"/>
      <c r="O197" s="47"/>
      <c r="P197" s="47"/>
      <c r="Q197" s="47"/>
      <c r="R197" s="47"/>
      <c r="S197" s="47"/>
      <c r="T197" s="47"/>
      <c r="U197" s="47"/>
      <c r="V197" s="47"/>
      <c r="W197" s="47"/>
      <c r="X197" s="47"/>
      <c r="Y197" s="47"/>
      <c r="Z197" s="47"/>
      <c r="AA197" s="47"/>
      <c r="AB197" s="47"/>
      <c r="AC197" s="48"/>
      <c r="AD197" s="47"/>
    </row>
    <row r="198" spans="11:30" x14ac:dyDescent="0.25">
      <c r="K198" s="47"/>
      <c r="L198" s="47"/>
      <c r="M198" s="47"/>
      <c r="N198" s="47"/>
      <c r="O198" s="47"/>
      <c r="P198" s="47"/>
      <c r="Q198" s="47"/>
      <c r="R198" s="47"/>
      <c r="S198" s="47"/>
      <c r="T198" s="47"/>
      <c r="U198" s="47"/>
      <c r="V198" s="47"/>
      <c r="W198" s="47"/>
      <c r="X198" s="47"/>
      <c r="Y198" s="47"/>
      <c r="Z198" s="47"/>
      <c r="AA198" s="47"/>
      <c r="AB198" s="47"/>
      <c r="AC198" s="48"/>
      <c r="AD198" s="47"/>
    </row>
    <row r="199" spans="11:30" x14ac:dyDescent="0.25">
      <c r="K199" s="47"/>
      <c r="L199" s="47"/>
      <c r="M199" s="47"/>
      <c r="N199" s="47"/>
      <c r="O199" s="47"/>
      <c r="P199" s="47"/>
      <c r="Q199" s="47"/>
      <c r="R199" s="47"/>
      <c r="S199" s="47"/>
      <c r="T199" s="47"/>
      <c r="U199" s="47"/>
      <c r="V199" s="47"/>
      <c r="W199" s="47"/>
      <c r="X199" s="47"/>
      <c r="Y199" s="47"/>
      <c r="Z199" s="47"/>
      <c r="AA199" s="47"/>
      <c r="AB199" s="47"/>
      <c r="AC199" s="48"/>
      <c r="AD199" s="47"/>
    </row>
    <row r="200" spans="11:30" x14ac:dyDescent="0.25">
      <c r="K200" s="47"/>
      <c r="L200" s="47"/>
      <c r="M200" s="47"/>
      <c r="N200" s="47"/>
      <c r="O200" s="47"/>
      <c r="P200" s="47"/>
      <c r="Q200" s="47"/>
      <c r="R200" s="47"/>
      <c r="S200" s="47"/>
      <c r="T200" s="47"/>
      <c r="U200" s="47"/>
      <c r="V200" s="47"/>
      <c r="W200" s="47"/>
      <c r="X200" s="47"/>
      <c r="Y200" s="47"/>
      <c r="Z200" s="47"/>
      <c r="AA200" s="47"/>
      <c r="AB200" s="47"/>
      <c r="AC200" s="48"/>
      <c r="AD200" s="47"/>
    </row>
    <row r="201" spans="11:30" x14ac:dyDescent="0.25">
      <c r="K201" s="47"/>
      <c r="L201" s="47"/>
      <c r="M201" s="47"/>
      <c r="N201" s="47"/>
      <c r="O201" s="47"/>
      <c r="P201" s="47"/>
      <c r="Q201" s="47"/>
      <c r="R201" s="47"/>
      <c r="S201" s="47"/>
      <c r="T201" s="47"/>
      <c r="U201" s="47"/>
      <c r="V201" s="47"/>
      <c r="W201" s="47"/>
      <c r="X201" s="47"/>
      <c r="Y201" s="47"/>
      <c r="Z201" s="47"/>
      <c r="AA201" s="47"/>
      <c r="AB201" s="47"/>
      <c r="AC201" s="47"/>
      <c r="AD201" s="47"/>
    </row>
    <row r="202" spans="11:30" x14ac:dyDescent="0.25">
      <c r="K202" s="47"/>
      <c r="L202" s="47"/>
      <c r="M202" s="47"/>
      <c r="N202" s="47"/>
      <c r="O202" s="47"/>
      <c r="P202" s="47"/>
      <c r="Q202" s="47"/>
      <c r="R202" s="47"/>
      <c r="S202" s="47"/>
      <c r="T202" s="47"/>
      <c r="U202" s="47"/>
      <c r="V202" s="47"/>
      <c r="W202" s="47"/>
      <c r="X202" s="47"/>
      <c r="Y202" s="47"/>
      <c r="Z202" s="47"/>
      <c r="AA202" s="47"/>
      <c r="AB202" s="47"/>
      <c r="AC202" s="48"/>
      <c r="AD202" s="47"/>
    </row>
    <row r="203" spans="11:30" x14ac:dyDescent="0.25">
      <c r="K203" s="47"/>
      <c r="L203" s="47"/>
      <c r="M203" s="47"/>
      <c r="N203" s="47"/>
      <c r="O203" s="47"/>
      <c r="P203" s="47"/>
      <c r="Q203" s="47"/>
      <c r="R203" s="47"/>
      <c r="S203" s="47"/>
      <c r="T203" s="47"/>
      <c r="U203" s="47"/>
      <c r="V203" s="47"/>
      <c r="W203" s="47"/>
      <c r="X203" s="47"/>
      <c r="Y203" s="47"/>
      <c r="Z203" s="47"/>
      <c r="AA203" s="47"/>
      <c r="AB203" s="47"/>
      <c r="AC203" s="48"/>
      <c r="AD203" s="47"/>
    </row>
    <row r="204" spans="11:30" x14ac:dyDescent="0.25">
      <c r="K204" s="47"/>
      <c r="L204" s="47"/>
      <c r="M204" s="47"/>
      <c r="N204" s="47"/>
      <c r="O204" s="47"/>
      <c r="P204" s="47"/>
      <c r="Q204" s="47"/>
      <c r="R204" s="47"/>
      <c r="S204" s="47"/>
      <c r="T204" s="47"/>
      <c r="U204" s="47"/>
      <c r="V204" s="47"/>
      <c r="W204" s="47"/>
      <c r="X204" s="47"/>
      <c r="Y204" s="47"/>
      <c r="Z204" s="47"/>
      <c r="AA204" s="47"/>
      <c r="AB204" s="47"/>
      <c r="AC204" s="48"/>
      <c r="AD204" s="47"/>
    </row>
    <row r="205" spans="11:30" x14ac:dyDescent="0.25">
      <c r="K205" s="47"/>
      <c r="L205" s="47"/>
      <c r="M205" s="47"/>
      <c r="N205" s="47"/>
      <c r="O205" s="47"/>
      <c r="P205" s="47"/>
      <c r="Q205" s="47"/>
      <c r="R205" s="47"/>
      <c r="S205" s="47"/>
      <c r="T205" s="47"/>
      <c r="U205" s="47"/>
      <c r="V205" s="47"/>
      <c r="W205" s="47"/>
      <c r="X205" s="47"/>
      <c r="Y205" s="47"/>
      <c r="Z205" s="47"/>
      <c r="AA205" s="47"/>
      <c r="AB205" s="47"/>
      <c r="AC205" s="48"/>
      <c r="AD205" s="47"/>
    </row>
    <row r="206" spans="11:30" x14ac:dyDescent="0.25">
      <c r="K206" s="47"/>
      <c r="L206" s="47"/>
      <c r="M206" s="47"/>
      <c r="N206" s="47"/>
      <c r="O206" s="47"/>
      <c r="P206" s="47"/>
      <c r="Q206" s="47"/>
      <c r="R206" s="47"/>
      <c r="S206" s="47"/>
      <c r="T206" s="47"/>
      <c r="U206" s="47"/>
      <c r="V206" s="47"/>
      <c r="W206" s="47"/>
      <c r="X206" s="47"/>
      <c r="Y206" s="47"/>
      <c r="Z206" s="47"/>
      <c r="AA206" s="47"/>
      <c r="AB206" s="47"/>
      <c r="AC206" s="47"/>
      <c r="AD206" s="47"/>
    </row>
    <row r="207" spans="11:30" x14ac:dyDescent="0.25">
      <c r="K207" s="47"/>
      <c r="L207" s="47"/>
      <c r="M207" s="47"/>
      <c r="N207" s="47"/>
      <c r="O207" s="47"/>
      <c r="P207" s="47"/>
      <c r="Q207" s="47"/>
      <c r="R207" s="47"/>
      <c r="S207" s="47"/>
      <c r="T207" s="47"/>
      <c r="U207" s="47"/>
      <c r="V207" s="47"/>
      <c r="W207" s="47"/>
      <c r="X207" s="47"/>
      <c r="Y207" s="47"/>
      <c r="Z207" s="47"/>
      <c r="AA207" s="47"/>
      <c r="AB207" s="47"/>
      <c r="AC207" s="48"/>
      <c r="AD207" s="47"/>
    </row>
    <row r="208" spans="11:30" x14ac:dyDescent="0.25">
      <c r="K208" s="47"/>
      <c r="L208" s="47"/>
      <c r="M208" s="47"/>
      <c r="N208" s="47"/>
      <c r="O208" s="47"/>
      <c r="P208" s="47"/>
      <c r="Q208" s="47"/>
      <c r="R208" s="47"/>
      <c r="S208" s="47"/>
      <c r="T208" s="47"/>
      <c r="U208" s="47"/>
      <c r="V208" s="47"/>
      <c r="W208" s="47"/>
      <c r="X208" s="47"/>
      <c r="Y208" s="47"/>
      <c r="Z208" s="47"/>
      <c r="AA208" s="47"/>
      <c r="AB208" s="47"/>
      <c r="AC208" s="48"/>
      <c r="AD208" s="47"/>
    </row>
    <row r="209" spans="11:30" x14ac:dyDescent="0.25">
      <c r="K209" s="47"/>
      <c r="L209" s="47"/>
      <c r="M209" s="47"/>
      <c r="N209" s="47"/>
      <c r="O209" s="47"/>
      <c r="P209" s="47"/>
      <c r="Q209" s="47"/>
      <c r="R209" s="47"/>
      <c r="S209" s="47"/>
      <c r="T209" s="47"/>
      <c r="U209" s="47"/>
      <c r="V209" s="47"/>
      <c r="W209" s="47"/>
      <c r="X209" s="47"/>
      <c r="Y209" s="47"/>
      <c r="Z209" s="47"/>
      <c r="AA209" s="47"/>
      <c r="AB209" s="47"/>
      <c r="AC209" s="47"/>
      <c r="AD209" s="47"/>
    </row>
    <row r="210" spans="11:30" x14ac:dyDescent="0.25">
      <c r="K210" s="47"/>
      <c r="L210" s="47"/>
      <c r="M210" s="47"/>
      <c r="N210" s="47"/>
      <c r="O210" s="47"/>
      <c r="P210" s="47"/>
      <c r="Q210" s="47"/>
      <c r="R210" s="47"/>
      <c r="S210" s="47"/>
      <c r="T210" s="47"/>
      <c r="U210" s="47"/>
      <c r="V210" s="47"/>
      <c r="W210" s="47"/>
      <c r="X210" s="47"/>
      <c r="Y210" s="47"/>
      <c r="Z210" s="47"/>
      <c r="AA210" s="47"/>
      <c r="AB210" s="47"/>
      <c r="AC210" s="48"/>
      <c r="AD210" s="47"/>
    </row>
    <row r="211" spans="11:30" x14ac:dyDescent="0.25">
      <c r="K211" s="47"/>
      <c r="L211" s="47"/>
      <c r="M211" s="47"/>
      <c r="N211" s="47"/>
      <c r="O211" s="47"/>
      <c r="P211" s="47"/>
      <c r="Q211" s="47"/>
      <c r="R211" s="47"/>
      <c r="S211" s="47"/>
      <c r="T211" s="47"/>
      <c r="U211" s="47"/>
      <c r="V211" s="47"/>
      <c r="W211" s="47"/>
      <c r="X211" s="47"/>
      <c r="Y211" s="47"/>
      <c r="Z211" s="47"/>
      <c r="AA211" s="47"/>
      <c r="AB211" s="47"/>
      <c r="AC211" s="48"/>
      <c r="AD211" s="47"/>
    </row>
    <row r="212" spans="11:30" x14ac:dyDescent="0.25">
      <c r="K212" s="47"/>
      <c r="L212" s="47"/>
      <c r="M212" s="47"/>
      <c r="N212" s="47"/>
      <c r="O212" s="47"/>
      <c r="P212" s="47"/>
      <c r="Q212" s="47"/>
      <c r="R212" s="47"/>
      <c r="S212" s="47"/>
      <c r="T212" s="47"/>
      <c r="U212" s="47"/>
      <c r="V212" s="47"/>
      <c r="W212" s="47"/>
      <c r="X212" s="47"/>
      <c r="Y212" s="47"/>
      <c r="Z212" s="47"/>
      <c r="AA212" s="47"/>
      <c r="AB212" s="47"/>
      <c r="AC212" s="48"/>
      <c r="AD212" s="47"/>
    </row>
    <row r="213" spans="11:30" x14ac:dyDescent="0.25">
      <c r="K213" s="47"/>
      <c r="L213" s="47"/>
      <c r="M213" s="47"/>
      <c r="N213" s="47"/>
      <c r="O213" s="47"/>
      <c r="P213" s="47"/>
      <c r="Q213" s="47"/>
      <c r="R213" s="47"/>
      <c r="S213" s="47"/>
      <c r="T213" s="47"/>
      <c r="U213" s="47"/>
      <c r="V213" s="47"/>
      <c r="W213" s="47"/>
      <c r="X213" s="47"/>
      <c r="Y213" s="47"/>
      <c r="Z213" s="47"/>
      <c r="AA213" s="47"/>
      <c r="AB213" s="47"/>
      <c r="AC213" s="48"/>
      <c r="AD213" s="47"/>
    </row>
    <row r="214" spans="11:30" x14ac:dyDescent="0.25">
      <c r="K214" s="47"/>
      <c r="L214" s="47"/>
      <c r="M214" s="47"/>
      <c r="N214" s="47"/>
      <c r="O214" s="47"/>
      <c r="P214" s="47"/>
      <c r="Q214" s="47"/>
      <c r="R214" s="47"/>
      <c r="S214" s="47"/>
      <c r="T214" s="47"/>
      <c r="U214" s="47"/>
      <c r="V214" s="47"/>
      <c r="W214" s="47"/>
      <c r="X214" s="47"/>
      <c r="Y214" s="47"/>
      <c r="Z214" s="47"/>
      <c r="AA214" s="47"/>
      <c r="AB214" s="47"/>
      <c r="AC214" s="48"/>
      <c r="AD214" s="47"/>
    </row>
    <row r="215" spans="11:30" x14ac:dyDescent="0.25">
      <c r="K215" s="47"/>
      <c r="L215" s="47"/>
      <c r="M215" s="47"/>
      <c r="N215" s="47"/>
      <c r="O215" s="47"/>
      <c r="P215" s="47"/>
      <c r="Q215" s="47"/>
      <c r="R215" s="47"/>
      <c r="S215" s="47"/>
      <c r="T215" s="47"/>
      <c r="U215" s="47"/>
      <c r="V215" s="47"/>
      <c r="W215" s="47"/>
      <c r="X215" s="47"/>
      <c r="Y215" s="47"/>
      <c r="Z215" s="47"/>
      <c r="AA215" s="47"/>
      <c r="AB215" s="47"/>
      <c r="AC215" s="48"/>
      <c r="AD215" s="47"/>
    </row>
    <row r="216" spans="11:30" x14ac:dyDescent="0.25">
      <c r="K216" s="47"/>
      <c r="L216" s="47"/>
      <c r="M216" s="47"/>
      <c r="N216" s="47"/>
      <c r="O216" s="47"/>
      <c r="P216" s="47"/>
      <c r="Q216" s="47"/>
      <c r="R216" s="47"/>
      <c r="S216" s="47"/>
      <c r="T216" s="47"/>
      <c r="U216" s="47"/>
      <c r="V216" s="47"/>
      <c r="W216" s="47"/>
      <c r="X216" s="47"/>
      <c r="Y216" s="47"/>
      <c r="Z216" s="47"/>
      <c r="AA216" s="47"/>
      <c r="AB216" s="47"/>
      <c r="AC216" s="47"/>
      <c r="AD216" s="47"/>
    </row>
    <row r="217" spans="11:30" x14ac:dyDescent="0.25">
      <c r="K217" s="47"/>
      <c r="L217" s="47"/>
      <c r="M217" s="47"/>
      <c r="N217" s="47"/>
      <c r="O217" s="47"/>
      <c r="P217" s="47"/>
      <c r="Q217" s="47"/>
      <c r="R217" s="47"/>
      <c r="S217" s="47"/>
      <c r="T217" s="47"/>
      <c r="U217" s="47"/>
      <c r="V217" s="47"/>
      <c r="W217" s="47"/>
      <c r="X217" s="47"/>
      <c r="Y217" s="47"/>
      <c r="Z217" s="47"/>
      <c r="AA217" s="47"/>
      <c r="AB217" s="47"/>
      <c r="AC217" s="48"/>
      <c r="AD217" s="47"/>
    </row>
    <row r="218" spans="11:30" x14ac:dyDescent="0.25">
      <c r="K218" s="47"/>
      <c r="L218" s="47"/>
      <c r="M218" s="47"/>
      <c r="N218" s="47"/>
      <c r="O218" s="47"/>
      <c r="P218" s="47"/>
      <c r="Q218" s="47"/>
      <c r="R218" s="47"/>
      <c r="S218" s="47"/>
      <c r="T218" s="47"/>
      <c r="U218" s="47"/>
      <c r="V218" s="47"/>
      <c r="W218" s="47"/>
      <c r="X218" s="47"/>
      <c r="Y218" s="47"/>
      <c r="Z218" s="47"/>
      <c r="AA218" s="47"/>
      <c r="AB218" s="47"/>
      <c r="AC218" s="47"/>
      <c r="AD218" s="47"/>
    </row>
    <row r="219" spans="11:30" x14ac:dyDescent="0.25">
      <c r="K219" s="47"/>
      <c r="L219" s="47"/>
      <c r="M219" s="47"/>
      <c r="N219" s="47"/>
      <c r="O219" s="47"/>
      <c r="P219" s="47"/>
      <c r="Q219" s="47"/>
      <c r="R219" s="47"/>
      <c r="S219" s="47"/>
      <c r="T219" s="47"/>
      <c r="U219" s="47"/>
      <c r="V219" s="47"/>
      <c r="W219" s="47"/>
      <c r="X219" s="47"/>
      <c r="Y219" s="47"/>
      <c r="Z219" s="47"/>
      <c r="AA219" s="47"/>
      <c r="AB219" s="47"/>
      <c r="AC219" s="47"/>
      <c r="AD219" s="47"/>
    </row>
    <row r="220" spans="11:30" x14ac:dyDescent="0.25">
      <c r="K220" s="47"/>
      <c r="L220" s="47"/>
      <c r="M220" s="47"/>
      <c r="N220" s="47"/>
      <c r="O220" s="47"/>
      <c r="P220" s="47"/>
      <c r="Q220" s="47"/>
      <c r="R220" s="47"/>
      <c r="S220" s="47"/>
      <c r="T220" s="47"/>
      <c r="U220" s="47"/>
      <c r="V220" s="47"/>
      <c r="W220" s="47"/>
      <c r="X220" s="47"/>
      <c r="Y220" s="47"/>
      <c r="Z220" s="47"/>
      <c r="AA220" s="47"/>
      <c r="AB220" s="47"/>
      <c r="AC220" s="47"/>
      <c r="AD220" s="47"/>
    </row>
    <row r="221" spans="11:30" x14ac:dyDescent="0.25">
      <c r="K221" s="47"/>
      <c r="L221" s="47"/>
      <c r="M221" s="47"/>
      <c r="N221" s="47"/>
      <c r="O221" s="47"/>
      <c r="P221" s="47"/>
      <c r="Q221" s="47"/>
      <c r="R221" s="47"/>
      <c r="S221" s="47"/>
      <c r="T221" s="47"/>
      <c r="U221" s="47"/>
      <c r="V221" s="47"/>
      <c r="W221" s="47"/>
      <c r="X221" s="47"/>
      <c r="Y221" s="47"/>
      <c r="Z221" s="47"/>
      <c r="AA221" s="47"/>
      <c r="AB221" s="47"/>
      <c r="AC221" s="48"/>
      <c r="AD221" s="47"/>
    </row>
    <row r="222" spans="11:30" x14ac:dyDescent="0.25">
      <c r="K222" s="47"/>
      <c r="L222" s="47"/>
      <c r="M222" s="47"/>
      <c r="N222" s="47"/>
      <c r="O222" s="47"/>
      <c r="P222" s="47"/>
      <c r="Q222" s="47"/>
      <c r="R222" s="47"/>
      <c r="S222" s="47"/>
      <c r="T222" s="47"/>
      <c r="U222" s="47"/>
      <c r="V222" s="47"/>
      <c r="W222" s="47"/>
      <c r="X222" s="47"/>
      <c r="Y222" s="47"/>
      <c r="Z222" s="47"/>
      <c r="AA222" s="47"/>
      <c r="AB222" s="47"/>
      <c r="AC222" s="47"/>
      <c r="AD222" s="47"/>
    </row>
    <row r="223" spans="11:30" x14ac:dyDescent="0.25">
      <c r="K223" s="47"/>
      <c r="L223" s="47"/>
      <c r="M223" s="47"/>
      <c r="N223" s="47"/>
      <c r="O223" s="47"/>
      <c r="P223" s="47"/>
      <c r="Q223" s="47"/>
      <c r="R223" s="47"/>
      <c r="S223" s="47"/>
      <c r="T223" s="47"/>
      <c r="U223" s="47"/>
      <c r="V223" s="47"/>
      <c r="W223" s="47"/>
      <c r="X223" s="47"/>
      <c r="Y223" s="47"/>
      <c r="Z223" s="47"/>
      <c r="AA223" s="47"/>
      <c r="AB223" s="47"/>
      <c r="AC223" s="47"/>
      <c r="AD223" s="47"/>
    </row>
    <row r="224" spans="11:30" x14ac:dyDescent="0.25">
      <c r="K224" s="47"/>
      <c r="L224" s="47"/>
      <c r="M224" s="47"/>
      <c r="N224" s="47"/>
      <c r="O224" s="47"/>
      <c r="P224" s="47"/>
      <c r="Q224" s="47"/>
      <c r="R224" s="47"/>
      <c r="S224" s="47"/>
      <c r="T224" s="47"/>
      <c r="U224" s="47"/>
      <c r="V224" s="47"/>
      <c r="W224" s="47"/>
      <c r="X224" s="47"/>
      <c r="Y224" s="47"/>
      <c r="Z224" s="47"/>
      <c r="AA224" s="47"/>
      <c r="AB224" s="47"/>
      <c r="AC224" s="47"/>
      <c r="AD224" s="47"/>
    </row>
    <row r="225" spans="11:30" x14ac:dyDescent="0.25">
      <c r="K225" s="47"/>
      <c r="L225" s="47"/>
      <c r="M225" s="47"/>
      <c r="N225" s="47"/>
      <c r="O225" s="47"/>
      <c r="P225" s="47"/>
      <c r="Q225" s="47"/>
      <c r="R225" s="47"/>
      <c r="S225" s="47"/>
      <c r="T225" s="47"/>
      <c r="U225" s="47"/>
      <c r="V225" s="47"/>
      <c r="W225" s="47"/>
      <c r="X225" s="47"/>
      <c r="Y225" s="47"/>
      <c r="Z225" s="47"/>
      <c r="AA225" s="47"/>
      <c r="AB225" s="47"/>
      <c r="AC225" s="47"/>
      <c r="AD225" s="47"/>
    </row>
    <row r="226" spans="11:30" x14ac:dyDescent="0.25">
      <c r="K226" s="47"/>
      <c r="L226" s="47"/>
      <c r="M226" s="47"/>
      <c r="N226" s="47"/>
      <c r="O226" s="47"/>
      <c r="P226" s="47"/>
      <c r="Q226" s="47"/>
      <c r="R226" s="47"/>
      <c r="S226" s="47"/>
      <c r="T226" s="47"/>
      <c r="U226" s="47"/>
      <c r="V226" s="47"/>
      <c r="W226" s="47"/>
      <c r="X226" s="47"/>
      <c r="Y226" s="47"/>
      <c r="Z226" s="47"/>
      <c r="AA226" s="47"/>
      <c r="AB226" s="47"/>
      <c r="AC226" s="47"/>
      <c r="AD226" s="47"/>
    </row>
    <row r="227" spans="11:30" x14ac:dyDescent="0.25">
      <c r="K227" s="47"/>
      <c r="L227" s="47"/>
      <c r="M227" s="47"/>
      <c r="N227" s="47"/>
      <c r="O227" s="47"/>
      <c r="P227" s="47"/>
      <c r="Q227" s="47"/>
      <c r="R227" s="47"/>
      <c r="S227" s="47"/>
      <c r="T227" s="47"/>
      <c r="U227" s="47"/>
      <c r="V227" s="47"/>
      <c r="W227" s="47"/>
      <c r="X227" s="47"/>
      <c r="Y227" s="47"/>
      <c r="Z227" s="47"/>
      <c r="AA227" s="47"/>
      <c r="AB227" s="47"/>
      <c r="AC227" s="47"/>
      <c r="AD227" s="47"/>
    </row>
    <row r="228" spans="11:30" x14ac:dyDescent="0.25">
      <c r="K228" s="47"/>
      <c r="L228" s="47"/>
      <c r="M228" s="47"/>
      <c r="N228" s="47"/>
      <c r="O228" s="47"/>
      <c r="P228" s="47"/>
      <c r="Q228" s="47"/>
      <c r="R228" s="47"/>
      <c r="S228" s="47"/>
      <c r="T228" s="47"/>
      <c r="U228" s="47"/>
      <c r="V228" s="47"/>
      <c r="W228" s="47"/>
      <c r="X228" s="47"/>
      <c r="Y228" s="47"/>
      <c r="Z228" s="47"/>
      <c r="AA228" s="47"/>
      <c r="AB228" s="47"/>
      <c r="AC228" s="47"/>
      <c r="AD228" s="47"/>
    </row>
    <row r="229" spans="11:30" x14ac:dyDescent="0.25">
      <c r="K229" s="47"/>
      <c r="L229" s="47"/>
      <c r="M229" s="47"/>
      <c r="N229" s="47"/>
      <c r="O229" s="47"/>
      <c r="P229" s="47"/>
      <c r="Q229" s="47"/>
      <c r="R229" s="47"/>
      <c r="S229" s="47"/>
      <c r="T229" s="47"/>
      <c r="U229" s="47"/>
      <c r="V229" s="47"/>
      <c r="W229" s="47"/>
      <c r="X229" s="47"/>
      <c r="Y229" s="47"/>
      <c r="Z229" s="47"/>
      <c r="AA229" s="47"/>
      <c r="AB229" s="47"/>
      <c r="AC229" s="47"/>
      <c r="AD229" s="47"/>
    </row>
    <row r="230" spans="11:30" x14ac:dyDescent="0.25">
      <c r="K230" s="47"/>
      <c r="L230" s="47"/>
      <c r="M230" s="47"/>
      <c r="N230" s="47"/>
      <c r="O230" s="47"/>
      <c r="P230" s="47"/>
      <c r="Q230" s="47"/>
      <c r="R230" s="47"/>
      <c r="S230" s="47"/>
      <c r="T230" s="47"/>
      <c r="U230" s="47"/>
      <c r="V230" s="47"/>
      <c r="W230" s="47"/>
      <c r="X230" s="47"/>
      <c r="Y230" s="47"/>
      <c r="Z230" s="47"/>
      <c r="AA230" s="47"/>
      <c r="AB230" s="47"/>
      <c r="AC230" s="47"/>
      <c r="AD230" s="47"/>
    </row>
    <row r="231" spans="11:30" x14ac:dyDescent="0.25">
      <c r="K231" s="47"/>
      <c r="L231" s="47"/>
      <c r="M231" s="47"/>
      <c r="N231" s="47"/>
      <c r="O231" s="47"/>
      <c r="P231" s="47"/>
      <c r="Q231" s="47"/>
      <c r="R231" s="47"/>
      <c r="S231" s="47"/>
      <c r="T231" s="47"/>
      <c r="U231" s="47"/>
      <c r="V231" s="47"/>
      <c r="W231" s="47"/>
      <c r="X231" s="47"/>
      <c r="Y231" s="47"/>
      <c r="Z231" s="47"/>
      <c r="AA231" s="47"/>
      <c r="AB231" s="47"/>
      <c r="AC231" s="47"/>
      <c r="AD231" s="47"/>
    </row>
    <row r="232" spans="11:30" x14ac:dyDescent="0.25">
      <c r="K232" s="47"/>
      <c r="L232" s="47"/>
      <c r="M232" s="47"/>
      <c r="N232" s="47"/>
      <c r="O232" s="47"/>
      <c r="P232" s="47"/>
      <c r="Q232" s="47"/>
      <c r="R232" s="47"/>
      <c r="S232" s="47"/>
      <c r="T232" s="47"/>
      <c r="U232" s="47"/>
      <c r="V232" s="47"/>
      <c r="W232" s="47"/>
      <c r="X232" s="47"/>
      <c r="Y232" s="47"/>
      <c r="Z232" s="47"/>
      <c r="AA232" s="47"/>
      <c r="AB232" s="47"/>
      <c r="AC232" s="47"/>
      <c r="AD232" s="47"/>
    </row>
    <row r="233" spans="11:30" x14ac:dyDescent="0.25">
      <c r="K233" s="47"/>
      <c r="L233" s="47"/>
      <c r="M233" s="47"/>
      <c r="N233" s="47"/>
      <c r="O233" s="47"/>
      <c r="P233" s="47"/>
      <c r="Q233" s="47"/>
      <c r="R233" s="47"/>
      <c r="S233" s="47"/>
      <c r="T233" s="47"/>
      <c r="U233" s="47"/>
      <c r="V233" s="47"/>
      <c r="W233" s="47"/>
      <c r="X233" s="47"/>
      <c r="Y233" s="47"/>
      <c r="Z233" s="47"/>
      <c r="AA233" s="47"/>
      <c r="AB233" s="47"/>
      <c r="AC233" s="47"/>
      <c r="AD233" s="47"/>
    </row>
    <row r="234" spans="11:30" x14ac:dyDescent="0.25">
      <c r="K234" s="47"/>
      <c r="L234" s="47"/>
      <c r="M234" s="47"/>
      <c r="N234" s="47"/>
      <c r="O234" s="47"/>
      <c r="P234" s="47"/>
      <c r="Q234" s="47"/>
      <c r="R234" s="47"/>
      <c r="S234" s="47"/>
      <c r="T234" s="47"/>
      <c r="U234" s="47"/>
      <c r="V234" s="47"/>
      <c r="W234" s="47"/>
      <c r="X234" s="47"/>
      <c r="Y234" s="47"/>
      <c r="Z234" s="47"/>
      <c r="AA234" s="47"/>
      <c r="AB234" s="47"/>
      <c r="AC234" s="47"/>
      <c r="AD234" s="47"/>
    </row>
    <row r="235" spans="11:30" x14ac:dyDescent="0.25">
      <c r="K235" s="47"/>
      <c r="L235" s="47"/>
      <c r="M235" s="47"/>
      <c r="N235" s="47"/>
      <c r="O235" s="47"/>
      <c r="P235" s="47"/>
      <c r="Q235" s="47"/>
      <c r="R235" s="47"/>
      <c r="S235" s="47"/>
      <c r="T235" s="47"/>
      <c r="U235" s="47"/>
      <c r="V235" s="47"/>
      <c r="W235" s="47"/>
      <c r="X235" s="47"/>
      <c r="Y235" s="47"/>
      <c r="Z235" s="47"/>
      <c r="AA235" s="47"/>
      <c r="AB235" s="47"/>
      <c r="AC235" s="47"/>
      <c r="AD235" s="47"/>
    </row>
    <row r="236" spans="11:30" x14ac:dyDescent="0.25">
      <c r="K236" s="47"/>
      <c r="L236" s="47"/>
      <c r="M236" s="47"/>
      <c r="N236" s="47"/>
      <c r="O236" s="47"/>
      <c r="P236" s="47"/>
      <c r="Q236" s="47"/>
      <c r="R236" s="47"/>
      <c r="S236" s="47"/>
      <c r="T236" s="47"/>
      <c r="U236" s="47"/>
      <c r="V236" s="47"/>
      <c r="W236" s="47"/>
      <c r="X236" s="47"/>
      <c r="Y236" s="47"/>
      <c r="Z236" s="47"/>
      <c r="AA236" s="47"/>
      <c r="AB236" s="47"/>
      <c r="AC236" s="47"/>
      <c r="AD236" s="47"/>
    </row>
    <row r="237" spans="11:30" x14ac:dyDescent="0.25">
      <c r="K237" s="47"/>
      <c r="L237" s="47"/>
      <c r="M237" s="47"/>
      <c r="N237" s="47"/>
      <c r="O237" s="47"/>
      <c r="P237" s="47"/>
      <c r="Q237" s="47"/>
      <c r="R237" s="47"/>
      <c r="S237" s="47"/>
      <c r="T237" s="47"/>
      <c r="U237" s="47"/>
      <c r="V237" s="47"/>
      <c r="W237" s="47"/>
      <c r="X237" s="47"/>
      <c r="Y237" s="47"/>
      <c r="Z237" s="47"/>
      <c r="AA237" s="47"/>
      <c r="AB237" s="47"/>
      <c r="AC237" s="47"/>
      <c r="AD237" s="47"/>
    </row>
    <row r="238" spans="11:30" x14ac:dyDescent="0.25">
      <c r="K238" s="47"/>
      <c r="L238" s="47"/>
      <c r="M238" s="47"/>
      <c r="N238" s="47"/>
      <c r="O238" s="47"/>
      <c r="P238" s="47"/>
      <c r="Q238" s="47"/>
      <c r="R238" s="47"/>
      <c r="S238" s="47"/>
      <c r="T238" s="47"/>
      <c r="U238" s="47"/>
      <c r="V238" s="47"/>
      <c r="W238" s="47"/>
      <c r="X238" s="47"/>
      <c r="Y238" s="47"/>
      <c r="Z238" s="47"/>
      <c r="AA238" s="47"/>
      <c r="AB238" s="47"/>
      <c r="AC238" s="47"/>
      <c r="AD238" s="47"/>
    </row>
    <row r="239" spans="11:30" x14ac:dyDescent="0.25">
      <c r="K239" s="47"/>
      <c r="L239" s="47"/>
      <c r="M239" s="47"/>
      <c r="N239" s="47"/>
      <c r="O239" s="47"/>
      <c r="P239" s="47"/>
      <c r="Q239" s="47"/>
      <c r="R239" s="47"/>
      <c r="S239" s="47"/>
      <c r="T239" s="47"/>
      <c r="U239" s="47"/>
      <c r="V239" s="47"/>
      <c r="W239" s="47"/>
      <c r="X239" s="47"/>
      <c r="Y239" s="47"/>
      <c r="Z239" s="47"/>
      <c r="AA239" s="47"/>
      <c r="AB239" s="47"/>
      <c r="AC239" s="47"/>
      <c r="AD239" s="47"/>
    </row>
    <row r="240" spans="11:30" x14ac:dyDescent="0.25">
      <c r="K240" s="47"/>
      <c r="L240" s="47"/>
      <c r="M240" s="47"/>
      <c r="N240" s="47"/>
      <c r="O240" s="47"/>
      <c r="P240" s="47"/>
      <c r="Q240" s="47"/>
      <c r="R240" s="47"/>
      <c r="S240" s="47"/>
      <c r="T240" s="47"/>
      <c r="U240" s="47"/>
      <c r="V240" s="47"/>
      <c r="W240" s="47"/>
      <c r="X240" s="47"/>
      <c r="Y240" s="47"/>
      <c r="Z240" s="47"/>
      <c r="AA240" s="47"/>
      <c r="AB240" s="47"/>
      <c r="AC240" s="48"/>
      <c r="AD240" s="47"/>
    </row>
    <row r="241" spans="11:30" x14ac:dyDescent="0.25">
      <c r="K241" s="47"/>
      <c r="L241" s="47"/>
      <c r="M241" s="47"/>
      <c r="N241" s="47"/>
      <c r="O241" s="47"/>
      <c r="P241" s="47"/>
      <c r="Q241" s="47"/>
      <c r="R241" s="47"/>
      <c r="S241" s="47"/>
      <c r="T241" s="47"/>
      <c r="U241" s="47"/>
      <c r="V241" s="47"/>
      <c r="W241" s="47"/>
      <c r="X241" s="47"/>
      <c r="Y241" s="47"/>
      <c r="Z241" s="47"/>
      <c r="AA241" s="47"/>
      <c r="AB241" s="47"/>
      <c r="AC241" s="47"/>
      <c r="AD241" s="47"/>
    </row>
    <row r="242" spans="11:30" x14ac:dyDescent="0.25">
      <c r="K242" s="47"/>
      <c r="L242" s="47"/>
      <c r="M242" s="47"/>
      <c r="N242" s="47"/>
      <c r="O242" s="47"/>
      <c r="P242" s="47"/>
      <c r="Q242" s="47"/>
      <c r="R242" s="47"/>
      <c r="S242" s="47"/>
      <c r="T242" s="47"/>
      <c r="U242" s="47"/>
      <c r="V242" s="47"/>
      <c r="W242" s="47"/>
      <c r="X242" s="47"/>
      <c r="Y242" s="47"/>
      <c r="Z242" s="47"/>
      <c r="AA242" s="47"/>
      <c r="AB242" s="47"/>
      <c r="AC242" s="47"/>
      <c r="AD242" s="47"/>
    </row>
    <row r="243" spans="11:30" x14ac:dyDescent="0.25">
      <c r="K243" s="47"/>
      <c r="L243" s="47"/>
      <c r="M243" s="47"/>
      <c r="N243" s="47"/>
      <c r="O243" s="47"/>
      <c r="P243" s="47"/>
      <c r="Q243" s="47"/>
      <c r="R243" s="47"/>
      <c r="S243" s="47"/>
      <c r="T243" s="47"/>
      <c r="U243" s="47"/>
      <c r="V243" s="47"/>
      <c r="W243" s="47"/>
      <c r="X243" s="47"/>
      <c r="Y243" s="47"/>
      <c r="Z243" s="47"/>
      <c r="AA243" s="47"/>
      <c r="AB243" s="47"/>
      <c r="AC243" s="47"/>
      <c r="AD243" s="47"/>
    </row>
    <row r="244" spans="11:30" x14ac:dyDescent="0.25">
      <c r="K244" s="47"/>
      <c r="L244" s="47"/>
      <c r="M244" s="47"/>
      <c r="N244" s="47"/>
      <c r="O244" s="47"/>
      <c r="P244" s="47"/>
      <c r="Q244" s="47"/>
      <c r="R244" s="47"/>
      <c r="S244" s="47"/>
      <c r="T244" s="47"/>
      <c r="U244" s="47"/>
      <c r="V244" s="47"/>
      <c r="W244" s="47"/>
      <c r="X244" s="47"/>
      <c r="Y244" s="47"/>
      <c r="Z244" s="47"/>
      <c r="AA244" s="47"/>
      <c r="AB244" s="47"/>
      <c r="AC244" s="47"/>
      <c r="AD244" s="47"/>
    </row>
    <row r="245" spans="11:30" x14ac:dyDescent="0.25">
      <c r="K245" s="47"/>
      <c r="L245" s="47"/>
      <c r="M245" s="47"/>
      <c r="N245" s="47"/>
      <c r="O245" s="47"/>
      <c r="P245" s="47"/>
      <c r="Q245" s="47"/>
      <c r="R245" s="47"/>
      <c r="S245" s="47"/>
      <c r="T245" s="47"/>
      <c r="U245" s="47"/>
      <c r="V245" s="47"/>
      <c r="W245" s="47"/>
      <c r="X245" s="47"/>
      <c r="Y245" s="47"/>
      <c r="Z245" s="47"/>
      <c r="AA245" s="47"/>
      <c r="AB245" s="47"/>
      <c r="AC245" s="48"/>
      <c r="AD245" s="47"/>
    </row>
    <row r="246" spans="11:30" x14ac:dyDescent="0.25">
      <c r="K246" s="47"/>
      <c r="L246" s="47"/>
      <c r="M246" s="47"/>
      <c r="N246" s="47"/>
      <c r="O246" s="47"/>
      <c r="P246" s="47"/>
      <c r="Q246" s="47"/>
      <c r="R246" s="47"/>
      <c r="S246" s="47"/>
      <c r="T246" s="47"/>
      <c r="U246" s="47"/>
      <c r="V246" s="47"/>
      <c r="W246" s="47"/>
      <c r="X246" s="47"/>
      <c r="Y246" s="47"/>
      <c r="Z246" s="47"/>
      <c r="AA246" s="47"/>
      <c r="AB246" s="47"/>
      <c r="AC246" s="47"/>
      <c r="AD246" s="47"/>
    </row>
    <row r="247" spans="11:30" x14ac:dyDescent="0.25">
      <c r="K247" s="47"/>
      <c r="L247" s="47"/>
      <c r="M247" s="47"/>
      <c r="N247" s="47"/>
      <c r="O247" s="47"/>
      <c r="P247" s="47"/>
      <c r="Q247" s="47"/>
      <c r="R247" s="47"/>
      <c r="S247" s="47"/>
      <c r="T247" s="47"/>
      <c r="U247" s="47"/>
      <c r="V247" s="47"/>
      <c r="W247" s="47"/>
      <c r="X247" s="47"/>
      <c r="Y247" s="47"/>
      <c r="Z247" s="47"/>
      <c r="AA247" s="47"/>
      <c r="AB247" s="47"/>
      <c r="AC247" s="47"/>
      <c r="AD247" s="47"/>
    </row>
    <row r="248" spans="11:30" x14ac:dyDescent="0.25">
      <c r="K248" s="47"/>
      <c r="L248" s="47"/>
      <c r="M248" s="47"/>
      <c r="N248" s="47"/>
      <c r="O248" s="47"/>
      <c r="P248" s="47"/>
      <c r="Q248" s="47"/>
      <c r="R248" s="47"/>
      <c r="S248" s="47"/>
      <c r="T248" s="47"/>
      <c r="U248" s="47"/>
      <c r="V248" s="47"/>
      <c r="W248" s="47"/>
      <c r="X248" s="47"/>
      <c r="Y248" s="47"/>
      <c r="Z248" s="47"/>
      <c r="AA248" s="47"/>
      <c r="AB248" s="47"/>
      <c r="AC248" s="47"/>
      <c r="AD248" s="47"/>
    </row>
    <row r="249" spans="11:30" x14ac:dyDescent="0.25">
      <c r="K249" s="47"/>
      <c r="L249" s="47"/>
      <c r="M249" s="47"/>
      <c r="N249" s="47"/>
      <c r="O249" s="47"/>
      <c r="P249" s="47"/>
      <c r="Q249" s="47"/>
      <c r="R249" s="47"/>
      <c r="S249" s="47"/>
      <c r="T249" s="47"/>
      <c r="U249" s="47"/>
      <c r="V249" s="47"/>
      <c r="W249" s="47"/>
      <c r="X249" s="47"/>
      <c r="Y249" s="47"/>
      <c r="Z249" s="47"/>
      <c r="AA249" s="47"/>
      <c r="AB249" s="47"/>
      <c r="AC249" s="47"/>
      <c r="AD249" s="47"/>
    </row>
    <row r="250" spans="11:30" x14ac:dyDescent="0.25">
      <c r="K250" s="47"/>
      <c r="L250" s="47"/>
      <c r="M250" s="47"/>
      <c r="N250" s="47"/>
      <c r="O250" s="47"/>
      <c r="P250" s="47"/>
      <c r="Q250" s="47"/>
      <c r="R250" s="47"/>
      <c r="S250" s="47"/>
      <c r="T250" s="47"/>
      <c r="U250" s="47"/>
      <c r="V250" s="47"/>
      <c r="W250" s="47"/>
      <c r="X250" s="47"/>
      <c r="Y250" s="47"/>
      <c r="Z250" s="47"/>
      <c r="AA250" s="47"/>
      <c r="AB250" s="47"/>
      <c r="AC250" s="47"/>
      <c r="AD250" s="47"/>
    </row>
    <row r="251" spans="11:30" x14ac:dyDescent="0.25">
      <c r="K251" s="47"/>
      <c r="L251" s="47"/>
      <c r="M251" s="47"/>
      <c r="N251" s="47"/>
      <c r="O251" s="47"/>
      <c r="P251" s="47"/>
      <c r="Q251" s="47"/>
      <c r="R251" s="47"/>
      <c r="S251" s="47"/>
      <c r="T251" s="47"/>
      <c r="U251" s="47"/>
      <c r="V251" s="47"/>
      <c r="W251" s="47"/>
      <c r="X251" s="47"/>
      <c r="Y251" s="47"/>
      <c r="Z251" s="47"/>
      <c r="AA251" s="47"/>
      <c r="AB251" s="47"/>
      <c r="AC251" s="47"/>
      <c r="AD251" s="47"/>
    </row>
    <row r="252" spans="11:30" x14ac:dyDescent="0.25">
      <c r="K252" s="47"/>
      <c r="L252" s="47"/>
      <c r="M252" s="47"/>
      <c r="N252" s="47"/>
      <c r="O252" s="47"/>
      <c r="P252" s="47"/>
      <c r="Q252" s="47"/>
      <c r="R252" s="47"/>
      <c r="S252" s="47"/>
      <c r="T252" s="47"/>
      <c r="U252" s="47"/>
      <c r="V252" s="47"/>
      <c r="W252" s="47"/>
      <c r="X252" s="47"/>
      <c r="Y252" s="47"/>
      <c r="Z252" s="47"/>
      <c r="AA252" s="47"/>
      <c r="AB252" s="47"/>
      <c r="AC252" s="47"/>
      <c r="AD252" s="47"/>
    </row>
    <row r="253" spans="11:30" x14ac:dyDescent="0.25">
      <c r="K253" s="47"/>
      <c r="L253" s="47"/>
      <c r="M253" s="47"/>
      <c r="N253" s="47"/>
      <c r="O253" s="47"/>
      <c r="P253" s="47"/>
      <c r="Q253" s="47"/>
      <c r="R253" s="47"/>
      <c r="S253" s="47"/>
      <c r="T253" s="47"/>
      <c r="U253" s="47"/>
      <c r="V253" s="47"/>
      <c r="W253" s="47"/>
      <c r="X253" s="47"/>
      <c r="Y253" s="47"/>
      <c r="Z253" s="47"/>
      <c r="AA253" s="47"/>
      <c r="AB253" s="47"/>
      <c r="AC253" s="47"/>
      <c r="AD253" s="47"/>
    </row>
    <row r="254" spans="11:30" x14ac:dyDescent="0.25">
      <c r="K254" s="47"/>
      <c r="L254" s="47"/>
      <c r="M254" s="47"/>
      <c r="N254" s="47"/>
      <c r="O254" s="47"/>
      <c r="P254" s="47"/>
      <c r="Q254" s="47"/>
      <c r="R254" s="47"/>
      <c r="S254" s="47"/>
      <c r="T254" s="47"/>
      <c r="U254" s="47"/>
      <c r="V254" s="47"/>
      <c r="W254" s="47"/>
      <c r="X254" s="47"/>
      <c r="Y254" s="47"/>
      <c r="Z254" s="47"/>
      <c r="AA254" s="47"/>
      <c r="AB254" s="47"/>
      <c r="AC254" s="47"/>
      <c r="AD254" s="47"/>
    </row>
    <row r="255" spans="11:30" x14ac:dyDescent="0.25">
      <c r="K255" s="47"/>
      <c r="L255" s="47"/>
      <c r="M255" s="47"/>
      <c r="N255" s="47"/>
      <c r="O255" s="47"/>
      <c r="P255" s="47"/>
      <c r="Q255" s="47"/>
      <c r="R255" s="47"/>
      <c r="S255" s="47"/>
      <c r="T255" s="47"/>
      <c r="U255" s="47"/>
      <c r="V255" s="47"/>
      <c r="W255" s="47"/>
      <c r="X255" s="47"/>
      <c r="Y255" s="47"/>
      <c r="Z255" s="47"/>
      <c r="AA255" s="47"/>
      <c r="AB255" s="47"/>
      <c r="AC255" s="47"/>
      <c r="AD255" s="47"/>
    </row>
    <row r="256" spans="11:30" x14ac:dyDescent="0.25">
      <c r="K256" s="47"/>
      <c r="L256" s="47"/>
      <c r="M256" s="47"/>
      <c r="N256" s="47"/>
      <c r="O256" s="47"/>
      <c r="P256" s="47"/>
      <c r="Q256" s="47"/>
      <c r="R256" s="47"/>
      <c r="S256" s="47"/>
      <c r="T256" s="47"/>
      <c r="U256" s="47"/>
      <c r="V256" s="47"/>
      <c r="W256" s="47"/>
      <c r="X256" s="47"/>
      <c r="Y256" s="47"/>
      <c r="Z256" s="47"/>
      <c r="AA256" s="47"/>
      <c r="AB256" s="47"/>
      <c r="AC256" s="47"/>
      <c r="AD256" s="47"/>
    </row>
    <row r="257" spans="11:30" x14ac:dyDescent="0.25">
      <c r="K257" s="47"/>
      <c r="L257" s="47"/>
      <c r="M257" s="47"/>
      <c r="N257" s="47"/>
      <c r="O257" s="47"/>
      <c r="P257" s="47"/>
      <c r="Q257" s="47"/>
      <c r="R257" s="47"/>
      <c r="S257" s="47"/>
      <c r="T257" s="47"/>
      <c r="U257" s="47"/>
      <c r="V257" s="47"/>
      <c r="W257" s="47"/>
      <c r="X257" s="47"/>
      <c r="Y257" s="47"/>
      <c r="Z257" s="47"/>
      <c r="AA257" s="47"/>
      <c r="AB257" s="47"/>
      <c r="AC257" s="47"/>
      <c r="AD257" s="47"/>
    </row>
    <row r="258" spans="11:30" x14ac:dyDescent="0.25">
      <c r="K258" s="47"/>
      <c r="L258" s="47"/>
      <c r="M258" s="47"/>
      <c r="N258" s="47"/>
      <c r="O258" s="47"/>
      <c r="P258" s="47"/>
      <c r="Q258" s="47"/>
      <c r="R258" s="47"/>
      <c r="S258" s="47"/>
      <c r="T258" s="47"/>
      <c r="U258" s="47"/>
      <c r="V258" s="47"/>
      <c r="W258" s="47"/>
      <c r="X258" s="47"/>
      <c r="Y258" s="47"/>
      <c r="Z258" s="47"/>
      <c r="AA258" s="47"/>
      <c r="AB258" s="47"/>
      <c r="AC258" s="47"/>
      <c r="AD258" s="47"/>
    </row>
    <row r="259" spans="11:30" x14ac:dyDescent="0.25">
      <c r="K259" s="47"/>
      <c r="L259" s="47"/>
      <c r="M259" s="47"/>
      <c r="N259" s="47"/>
      <c r="O259" s="47"/>
      <c r="P259" s="47"/>
      <c r="Q259" s="47"/>
      <c r="R259" s="47"/>
      <c r="S259" s="47"/>
      <c r="T259" s="47"/>
      <c r="U259" s="47"/>
      <c r="V259" s="47"/>
      <c r="W259" s="47"/>
      <c r="X259" s="47"/>
      <c r="Y259" s="47"/>
      <c r="Z259" s="47"/>
      <c r="AA259" s="47"/>
      <c r="AB259" s="47"/>
      <c r="AC259" s="47"/>
      <c r="AD259" s="47"/>
    </row>
    <row r="260" spans="11:30" x14ac:dyDescent="0.25">
      <c r="K260" s="47"/>
      <c r="L260" s="47"/>
      <c r="M260" s="47"/>
      <c r="N260" s="47"/>
      <c r="O260" s="47"/>
      <c r="P260" s="47"/>
      <c r="Q260" s="47"/>
      <c r="R260" s="47"/>
      <c r="S260" s="47"/>
      <c r="T260" s="47"/>
      <c r="U260" s="47"/>
      <c r="V260" s="47"/>
      <c r="W260" s="47"/>
      <c r="X260" s="47"/>
      <c r="Y260" s="47"/>
      <c r="Z260" s="47"/>
      <c r="AA260" s="47"/>
      <c r="AB260" s="47"/>
      <c r="AC260" s="47"/>
      <c r="AD260" s="47"/>
    </row>
    <row r="261" spans="11:30" x14ac:dyDescent="0.25">
      <c r="K261" s="47"/>
      <c r="L261" s="47"/>
      <c r="M261" s="47"/>
      <c r="N261" s="47"/>
      <c r="O261" s="47"/>
      <c r="P261" s="47"/>
      <c r="Q261" s="47"/>
      <c r="R261" s="47"/>
      <c r="S261" s="47"/>
      <c r="T261" s="47"/>
      <c r="U261" s="47"/>
      <c r="V261" s="47"/>
      <c r="W261" s="47"/>
      <c r="X261" s="47"/>
      <c r="Y261" s="47"/>
      <c r="Z261" s="47"/>
      <c r="AA261" s="47"/>
      <c r="AB261" s="47"/>
      <c r="AC261" s="47"/>
      <c r="AD261" s="47"/>
    </row>
    <row r="262" spans="11:30" x14ac:dyDescent="0.25">
      <c r="K262" s="47"/>
      <c r="L262" s="47"/>
      <c r="M262" s="47"/>
      <c r="N262" s="47"/>
      <c r="O262" s="47"/>
      <c r="P262" s="47"/>
      <c r="Q262" s="47"/>
      <c r="R262" s="47"/>
      <c r="S262" s="47"/>
      <c r="T262" s="47"/>
      <c r="U262" s="47"/>
      <c r="V262" s="47"/>
      <c r="W262" s="47"/>
      <c r="X262" s="47"/>
      <c r="Y262" s="47"/>
      <c r="Z262" s="47"/>
      <c r="AA262" s="47"/>
      <c r="AB262" s="47"/>
      <c r="AC262" s="47"/>
      <c r="AD262" s="47"/>
    </row>
    <row r="263" spans="11:30" x14ac:dyDescent="0.25">
      <c r="K263" s="47"/>
      <c r="L263" s="47"/>
      <c r="M263" s="47"/>
      <c r="N263" s="47"/>
      <c r="O263" s="47"/>
      <c r="P263" s="47"/>
      <c r="Q263" s="47"/>
      <c r="R263" s="47"/>
      <c r="S263" s="47"/>
      <c r="T263" s="47"/>
      <c r="U263" s="47"/>
      <c r="V263" s="47"/>
      <c r="W263" s="47"/>
      <c r="X263" s="47"/>
      <c r="Y263" s="47"/>
      <c r="Z263" s="47"/>
      <c r="AA263" s="47"/>
      <c r="AB263" s="47"/>
      <c r="AC263" s="47"/>
      <c r="AD263" s="47"/>
    </row>
    <row r="264" spans="11:30" x14ac:dyDescent="0.25">
      <c r="K264" s="47"/>
      <c r="L264" s="47"/>
      <c r="M264" s="47"/>
      <c r="N264" s="47"/>
      <c r="O264" s="47"/>
      <c r="P264" s="47"/>
      <c r="Q264" s="47"/>
      <c r="R264" s="47"/>
      <c r="S264" s="47"/>
      <c r="T264" s="47"/>
      <c r="U264" s="47"/>
      <c r="V264" s="47"/>
      <c r="W264" s="47"/>
      <c r="X264" s="47"/>
      <c r="Y264" s="47"/>
      <c r="Z264" s="47"/>
      <c r="AA264" s="47"/>
      <c r="AB264" s="47"/>
      <c r="AC264" s="48"/>
      <c r="AD264" s="47"/>
    </row>
    <row r="265" spans="11:30" x14ac:dyDescent="0.25">
      <c r="K265" s="47"/>
      <c r="L265" s="47"/>
      <c r="M265" s="47"/>
      <c r="N265" s="47"/>
      <c r="O265" s="47"/>
      <c r="P265" s="47"/>
      <c r="Q265" s="47"/>
      <c r="R265" s="47"/>
      <c r="S265" s="47"/>
      <c r="T265" s="47"/>
      <c r="U265" s="47"/>
      <c r="V265" s="47"/>
      <c r="W265" s="47"/>
      <c r="X265" s="47"/>
      <c r="Y265" s="47"/>
      <c r="Z265" s="47"/>
      <c r="AA265" s="47"/>
      <c r="AB265" s="47"/>
      <c r="AC265" s="48"/>
      <c r="AD265" s="47"/>
    </row>
    <row r="266" spans="11:30" x14ac:dyDescent="0.25">
      <c r="K266" s="47"/>
      <c r="L266" s="47"/>
      <c r="M266" s="47"/>
      <c r="N266" s="47"/>
      <c r="O266" s="47"/>
      <c r="P266" s="47"/>
      <c r="Q266" s="47"/>
      <c r="R266" s="47"/>
      <c r="S266" s="47"/>
      <c r="T266" s="47"/>
      <c r="U266" s="47"/>
      <c r="V266" s="47"/>
      <c r="W266" s="47"/>
      <c r="X266" s="47"/>
      <c r="Y266" s="47"/>
      <c r="Z266" s="47"/>
      <c r="AA266" s="47"/>
      <c r="AB266" s="47"/>
      <c r="AC266" s="48"/>
      <c r="AD266" s="47"/>
    </row>
    <row r="267" spans="11:30" x14ac:dyDescent="0.25">
      <c r="K267" s="47"/>
      <c r="L267" s="47"/>
      <c r="M267" s="47"/>
      <c r="N267" s="47"/>
      <c r="O267" s="47"/>
      <c r="P267" s="47"/>
      <c r="Q267" s="47"/>
      <c r="R267" s="47"/>
      <c r="S267" s="47"/>
      <c r="T267" s="47"/>
      <c r="U267" s="47"/>
      <c r="V267" s="47"/>
      <c r="W267" s="47"/>
      <c r="X267" s="47"/>
      <c r="Y267" s="47"/>
      <c r="Z267" s="47"/>
      <c r="AA267" s="47"/>
      <c r="AB267" s="47"/>
      <c r="AC267" s="47"/>
      <c r="AD267" s="47"/>
    </row>
    <row r="268" spans="11:30" x14ac:dyDescent="0.25">
      <c r="K268" s="47"/>
      <c r="L268" s="47"/>
      <c r="M268" s="47"/>
      <c r="N268" s="47"/>
      <c r="O268" s="47"/>
      <c r="P268" s="47"/>
      <c r="Q268" s="47"/>
      <c r="R268" s="47"/>
      <c r="S268" s="47"/>
      <c r="T268" s="47"/>
      <c r="U268" s="47"/>
      <c r="V268" s="47"/>
      <c r="W268" s="47"/>
      <c r="X268" s="47"/>
      <c r="Y268" s="47"/>
      <c r="Z268" s="47"/>
      <c r="AA268" s="47"/>
      <c r="AB268" s="47"/>
      <c r="AC268" s="47"/>
      <c r="AD268" s="47"/>
    </row>
    <row r="269" spans="11:30" x14ac:dyDescent="0.25">
      <c r="K269" s="47"/>
      <c r="L269" s="47"/>
      <c r="M269" s="47"/>
      <c r="N269" s="47"/>
      <c r="O269" s="47"/>
      <c r="P269" s="47"/>
      <c r="Q269" s="47"/>
      <c r="R269" s="47"/>
      <c r="S269" s="47"/>
      <c r="T269" s="47"/>
      <c r="U269" s="47"/>
      <c r="V269" s="47"/>
      <c r="W269" s="47"/>
      <c r="X269" s="47"/>
      <c r="Y269" s="47"/>
      <c r="Z269" s="47"/>
      <c r="AA269" s="47"/>
      <c r="AB269" s="47"/>
      <c r="AC269" s="47"/>
      <c r="AD269" s="47"/>
    </row>
    <row r="270" spans="11:30" x14ac:dyDescent="0.25">
      <c r="K270" s="47"/>
      <c r="L270" s="47"/>
      <c r="M270" s="47"/>
      <c r="N270" s="47"/>
      <c r="O270" s="47"/>
      <c r="P270" s="47"/>
      <c r="Q270" s="47"/>
      <c r="R270" s="47"/>
      <c r="S270" s="47"/>
      <c r="T270" s="47"/>
      <c r="U270" s="47"/>
      <c r="V270" s="47"/>
      <c r="W270" s="47"/>
      <c r="X270" s="47"/>
      <c r="Y270" s="47"/>
      <c r="Z270" s="47"/>
      <c r="AA270" s="47"/>
      <c r="AB270" s="47"/>
      <c r="AC270" s="47"/>
      <c r="AD270" s="47"/>
    </row>
    <row r="271" spans="11:30" x14ac:dyDescent="0.25">
      <c r="K271" s="47"/>
      <c r="L271" s="47"/>
      <c r="M271" s="47"/>
      <c r="N271" s="47"/>
      <c r="O271" s="47"/>
      <c r="P271" s="47"/>
      <c r="Q271" s="47"/>
      <c r="R271" s="47"/>
      <c r="S271" s="47"/>
      <c r="T271" s="47"/>
      <c r="U271" s="47"/>
      <c r="V271" s="47"/>
      <c r="W271" s="47"/>
      <c r="X271" s="47"/>
      <c r="Y271" s="47"/>
      <c r="Z271" s="47"/>
      <c r="AA271" s="47"/>
      <c r="AB271" s="47"/>
      <c r="AC271" s="47"/>
      <c r="AD271" s="47"/>
    </row>
    <row r="272" spans="11:30" x14ac:dyDescent="0.25">
      <c r="K272" s="47"/>
      <c r="L272" s="47"/>
      <c r="M272" s="47"/>
      <c r="N272" s="47"/>
      <c r="O272" s="47"/>
      <c r="P272" s="47"/>
      <c r="Q272" s="47"/>
      <c r="R272" s="47"/>
      <c r="S272" s="47"/>
      <c r="T272" s="47"/>
      <c r="U272" s="47"/>
      <c r="V272" s="47"/>
      <c r="W272" s="47"/>
      <c r="X272" s="47"/>
      <c r="Y272" s="47"/>
      <c r="Z272" s="47"/>
      <c r="AA272" s="47"/>
      <c r="AB272" s="47"/>
      <c r="AC272" s="48"/>
      <c r="AD272" s="47"/>
    </row>
    <row r="273" spans="11:30" x14ac:dyDescent="0.25">
      <c r="K273" s="47"/>
      <c r="L273" s="47"/>
      <c r="M273" s="47"/>
      <c r="N273" s="47"/>
      <c r="O273" s="47"/>
      <c r="P273" s="47"/>
      <c r="Q273" s="47"/>
      <c r="R273" s="47"/>
      <c r="S273" s="47"/>
      <c r="T273" s="47"/>
      <c r="U273" s="47"/>
      <c r="V273" s="47"/>
      <c r="W273" s="47"/>
      <c r="X273" s="47"/>
      <c r="Y273" s="47"/>
      <c r="Z273" s="47"/>
      <c r="AA273" s="47"/>
      <c r="AB273" s="47"/>
      <c r="AC273" s="47"/>
      <c r="AD273" s="47"/>
    </row>
    <row r="274" spans="11:30" x14ac:dyDescent="0.25">
      <c r="K274" s="47"/>
      <c r="L274" s="47"/>
      <c r="M274" s="47"/>
      <c r="N274" s="47"/>
      <c r="O274" s="47"/>
      <c r="P274" s="47"/>
      <c r="Q274" s="47"/>
      <c r="R274" s="47"/>
      <c r="S274" s="47"/>
      <c r="T274" s="47"/>
      <c r="U274" s="47"/>
      <c r="V274" s="47"/>
      <c r="W274" s="47"/>
      <c r="X274" s="47"/>
      <c r="Y274" s="47"/>
      <c r="Z274" s="47"/>
      <c r="AA274" s="47"/>
      <c r="AB274" s="47"/>
      <c r="AC274" s="48"/>
      <c r="AD274" s="47"/>
    </row>
    <row r="275" spans="11:30" x14ac:dyDescent="0.25">
      <c r="K275" s="47"/>
      <c r="L275" s="47"/>
      <c r="M275" s="47"/>
      <c r="N275" s="47"/>
      <c r="O275" s="47"/>
      <c r="P275" s="47"/>
      <c r="Q275" s="47"/>
      <c r="R275" s="47"/>
      <c r="S275" s="47"/>
      <c r="T275" s="47"/>
      <c r="U275" s="47"/>
      <c r="V275" s="47"/>
      <c r="W275" s="47"/>
      <c r="X275" s="47"/>
      <c r="Y275" s="47"/>
      <c r="Z275" s="47"/>
      <c r="AA275" s="47"/>
      <c r="AB275" s="47"/>
      <c r="AC275" s="47"/>
      <c r="AD275" s="47"/>
    </row>
    <row r="276" spans="11:30" x14ac:dyDescent="0.25">
      <c r="K276" s="47"/>
      <c r="L276" s="47"/>
      <c r="M276" s="47"/>
      <c r="N276" s="47"/>
      <c r="O276" s="47"/>
      <c r="P276" s="47"/>
      <c r="Q276" s="47"/>
      <c r="R276" s="47"/>
      <c r="S276" s="47"/>
      <c r="T276" s="47"/>
      <c r="U276" s="47"/>
      <c r="V276" s="47"/>
      <c r="W276" s="47"/>
      <c r="X276" s="47"/>
      <c r="Y276" s="47"/>
      <c r="Z276" s="47"/>
      <c r="AA276" s="47"/>
      <c r="AB276" s="47"/>
      <c r="AC276" s="48"/>
      <c r="AD276" s="47"/>
    </row>
    <row r="277" spans="11:30" x14ac:dyDescent="0.25">
      <c r="K277" s="47"/>
      <c r="L277" s="47"/>
      <c r="M277" s="47"/>
      <c r="N277" s="47"/>
      <c r="O277" s="47"/>
      <c r="P277" s="47"/>
      <c r="Q277" s="47"/>
      <c r="R277" s="47"/>
      <c r="S277" s="47"/>
      <c r="T277" s="47"/>
      <c r="U277" s="47"/>
      <c r="V277" s="47"/>
      <c r="W277" s="47"/>
      <c r="X277" s="47"/>
      <c r="Y277" s="47"/>
      <c r="Z277" s="47"/>
      <c r="AA277" s="47"/>
      <c r="AB277" s="47"/>
      <c r="AC277" s="47"/>
      <c r="AD277" s="47"/>
    </row>
    <row r="278" spans="11:30" x14ac:dyDescent="0.25">
      <c r="K278" s="47"/>
      <c r="L278" s="47"/>
      <c r="M278" s="47"/>
      <c r="N278" s="47"/>
      <c r="O278" s="47"/>
      <c r="P278" s="47"/>
      <c r="Q278" s="47"/>
      <c r="R278" s="47"/>
      <c r="S278" s="47"/>
      <c r="T278" s="47"/>
      <c r="U278" s="47"/>
      <c r="V278" s="47"/>
      <c r="W278" s="47"/>
      <c r="X278" s="47"/>
      <c r="Y278" s="47"/>
      <c r="Z278" s="47"/>
      <c r="AA278" s="47"/>
      <c r="AB278" s="47"/>
      <c r="AC278" s="48"/>
      <c r="AD278" s="47"/>
    </row>
    <row r="279" spans="11:30" x14ac:dyDescent="0.25">
      <c r="K279" s="47"/>
      <c r="L279" s="47"/>
      <c r="M279" s="47"/>
      <c r="N279" s="47"/>
      <c r="O279" s="47"/>
      <c r="P279" s="47"/>
      <c r="Q279" s="47"/>
      <c r="R279" s="47"/>
      <c r="S279" s="47"/>
      <c r="T279" s="47"/>
      <c r="U279" s="47"/>
      <c r="V279" s="47"/>
      <c r="W279" s="47"/>
      <c r="X279" s="47"/>
      <c r="Y279" s="47"/>
      <c r="Z279" s="47"/>
      <c r="AA279" s="47"/>
      <c r="AB279" s="47"/>
      <c r="AC279" s="47"/>
      <c r="AD279" s="47"/>
    </row>
    <row r="280" spans="11:30" x14ac:dyDescent="0.25">
      <c r="K280" s="47"/>
      <c r="L280" s="47"/>
      <c r="M280" s="47"/>
      <c r="N280" s="47"/>
      <c r="O280" s="47"/>
      <c r="P280" s="47"/>
      <c r="Q280" s="47"/>
      <c r="R280" s="47"/>
      <c r="S280" s="47"/>
      <c r="T280" s="47"/>
      <c r="U280" s="47"/>
      <c r="V280" s="47"/>
      <c r="W280" s="47"/>
      <c r="X280" s="47"/>
      <c r="Y280" s="47"/>
      <c r="Z280" s="47"/>
      <c r="AA280" s="47"/>
      <c r="AB280" s="47"/>
      <c r="AC280" s="47"/>
      <c r="AD280" s="47"/>
    </row>
    <row r="281" spans="11:30" x14ac:dyDescent="0.25">
      <c r="K281" s="47"/>
      <c r="L281" s="47"/>
      <c r="M281" s="47"/>
      <c r="N281" s="47"/>
      <c r="O281" s="47"/>
      <c r="P281" s="47"/>
      <c r="Q281" s="47"/>
      <c r="R281" s="47"/>
      <c r="S281" s="47"/>
      <c r="T281" s="47"/>
      <c r="U281" s="47"/>
      <c r="V281" s="47"/>
      <c r="W281" s="47"/>
      <c r="X281" s="47"/>
      <c r="Y281" s="47"/>
      <c r="Z281" s="47"/>
      <c r="AA281" s="47"/>
      <c r="AB281" s="47"/>
      <c r="AC281" s="47"/>
      <c r="AD281" s="47"/>
    </row>
    <row r="282" spans="11:30" x14ac:dyDescent="0.25">
      <c r="K282" s="47"/>
      <c r="L282" s="47"/>
      <c r="M282" s="47"/>
      <c r="N282" s="47"/>
      <c r="O282" s="47"/>
      <c r="P282" s="47"/>
      <c r="Q282" s="47"/>
      <c r="R282" s="47"/>
      <c r="S282" s="47"/>
      <c r="T282" s="47"/>
      <c r="U282" s="47"/>
      <c r="V282" s="47"/>
      <c r="W282" s="47"/>
      <c r="X282" s="47"/>
      <c r="Y282" s="47"/>
      <c r="Z282" s="47"/>
      <c r="AA282" s="47"/>
      <c r="AB282" s="47"/>
      <c r="AC282" s="47"/>
      <c r="AD282" s="47"/>
    </row>
    <row r="283" spans="11:30" x14ac:dyDescent="0.25">
      <c r="K283" s="47"/>
      <c r="L283" s="47"/>
      <c r="M283" s="47"/>
      <c r="N283" s="47"/>
      <c r="O283" s="47"/>
      <c r="P283" s="47"/>
      <c r="Q283" s="47"/>
      <c r="R283" s="47"/>
      <c r="S283" s="47"/>
      <c r="T283" s="47"/>
      <c r="U283" s="47"/>
      <c r="V283" s="47"/>
      <c r="W283" s="47"/>
      <c r="X283" s="47"/>
      <c r="Y283" s="47"/>
      <c r="Z283" s="47"/>
      <c r="AA283" s="47"/>
      <c r="AB283" s="47"/>
      <c r="AC283" s="48"/>
      <c r="AD283" s="47"/>
    </row>
    <row r="284" spans="11:30" x14ac:dyDescent="0.25">
      <c r="K284" s="47"/>
      <c r="L284" s="47"/>
      <c r="M284" s="47"/>
      <c r="N284" s="47"/>
      <c r="O284" s="47"/>
      <c r="P284" s="47"/>
      <c r="Q284" s="47"/>
      <c r="R284" s="47"/>
      <c r="S284" s="47"/>
      <c r="T284" s="47"/>
      <c r="U284" s="47"/>
      <c r="V284" s="47"/>
      <c r="W284" s="47"/>
      <c r="X284" s="47"/>
      <c r="Y284" s="47"/>
      <c r="Z284" s="47"/>
      <c r="AA284" s="47"/>
      <c r="AB284" s="47"/>
      <c r="AC284" s="48"/>
      <c r="AD284" s="47"/>
    </row>
    <row r="285" spans="11:30" x14ac:dyDescent="0.25">
      <c r="K285" s="47"/>
      <c r="L285" s="47"/>
      <c r="M285" s="47"/>
      <c r="N285" s="47"/>
      <c r="O285" s="47"/>
      <c r="P285" s="47"/>
      <c r="Q285" s="47"/>
      <c r="R285" s="47"/>
      <c r="S285" s="47"/>
      <c r="T285" s="47"/>
      <c r="U285" s="47"/>
      <c r="V285" s="47"/>
      <c r="W285" s="47"/>
      <c r="X285" s="47"/>
      <c r="Y285" s="47"/>
      <c r="Z285" s="47"/>
      <c r="AA285" s="47"/>
      <c r="AB285" s="47"/>
      <c r="AC285" s="47"/>
      <c r="AD285" s="47"/>
    </row>
    <row r="286" spans="11:30" x14ac:dyDescent="0.25">
      <c r="K286" s="47"/>
      <c r="L286" s="47"/>
      <c r="M286" s="47"/>
      <c r="N286" s="47"/>
      <c r="O286" s="47"/>
      <c r="P286" s="47"/>
      <c r="Q286" s="47"/>
      <c r="R286" s="47"/>
      <c r="S286" s="47"/>
      <c r="T286" s="47"/>
      <c r="U286" s="47"/>
      <c r="V286" s="47"/>
      <c r="W286" s="47"/>
      <c r="X286" s="47"/>
      <c r="Y286" s="47"/>
      <c r="Z286" s="47"/>
      <c r="AA286" s="47"/>
      <c r="AB286" s="47"/>
      <c r="AC286" s="47"/>
      <c r="AD286" s="47"/>
    </row>
    <row r="287" spans="11:30" x14ac:dyDescent="0.25">
      <c r="K287" s="47"/>
      <c r="L287" s="47"/>
      <c r="M287" s="47"/>
      <c r="N287" s="47"/>
      <c r="O287" s="47"/>
      <c r="P287" s="47"/>
      <c r="Q287" s="47"/>
      <c r="R287" s="47"/>
      <c r="S287" s="47"/>
      <c r="T287" s="47"/>
      <c r="U287" s="47"/>
      <c r="V287" s="47"/>
      <c r="W287" s="47"/>
      <c r="X287" s="47"/>
      <c r="Y287" s="47"/>
      <c r="Z287" s="47"/>
      <c r="AA287" s="47"/>
      <c r="AB287" s="47"/>
      <c r="AC287" s="47"/>
      <c r="AD287" s="47"/>
    </row>
    <row r="288" spans="11:30" x14ac:dyDescent="0.25">
      <c r="K288" s="47"/>
      <c r="L288" s="47"/>
      <c r="M288" s="47"/>
      <c r="N288" s="47"/>
      <c r="O288" s="47"/>
      <c r="P288" s="47"/>
      <c r="Q288" s="47"/>
      <c r="R288" s="47"/>
      <c r="S288" s="47"/>
      <c r="T288" s="47"/>
      <c r="U288" s="47"/>
      <c r="V288" s="47"/>
      <c r="W288" s="47"/>
      <c r="X288" s="47"/>
      <c r="Y288" s="47"/>
      <c r="Z288" s="47"/>
      <c r="AA288" s="47"/>
      <c r="AB288" s="47"/>
      <c r="AC288" s="48"/>
      <c r="AD288" s="47"/>
    </row>
    <row r="289" spans="11:30" x14ac:dyDescent="0.25">
      <c r="K289" s="47"/>
      <c r="L289" s="47"/>
      <c r="M289" s="47"/>
      <c r="N289" s="47"/>
      <c r="O289" s="47"/>
      <c r="P289" s="47"/>
      <c r="Q289" s="47"/>
      <c r="R289" s="47"/>
      <c r="S289" s="47"/>
      <c r="T289" s="47"/>
      <c r="U289" s="47"/>
      <c r="V289" s="47"/>
      <c r="W289" s="47"/>
      <c r="X289" s="47"/>
      <c r="Y289" s="47"/>
      <c r="Z289" s="47"/>
      <c r="AA289" s="47"/>
      <c r="AB289" s="47"/>
      <c r="AC289" s="48"/>
      <c r="AD289" s="47"/>
    </row>
    <row r="290" spans="11:30" x14ac:dyDescent="0.25">
      <c r="K290" s="47"/>
      <c r="L290" s="47"/>
      <c r="M290" s="47"/>
      <c r="N290" s="47"/>
      <c r="O290" s="47"/>
      <c r="P290" s="47"/>
      <c r="Q290" s="47"/>
      <c r="R290" s="47"/>
      <c r="S290" s="47"/>
      <c r="T290" s="47"/>
      <c r="U290" s="47"/>
      <c r="V290" s="47"/>
      <c r="W290" s="47"/>
      <c r="X290" s="47"/>
      <c r="Y290" s="47"/>
      <c r="Z290" s="47"/>
      <c r="AA290" s="47"/>
      <c r="AB290" s="47"/>
      <c r="AC290" s="47"/>
      <c r="AD290" s="47"/>
    </row>
    <row r="291" spans="11:30" x14ac:dyDescent="0.25">
      <c r="K291" s="47"/>
      <c r="L291" s="47"/>
      <c r="M291" s="47"/>
      <c r="N291" s="47"/>
      <c r="O291" s="47"/>
      <c r="P291" s="47"/>
      <c r="Q291" s="47"/>
      <c r="R291" s="47"/>
      <c r="S291" s="47"/>
      <c r="T291" s="47"/>
      <c r="U291" s="47"/>
      <c r="V291" s="47"/>
      <c r="W291" s="47"/>
      <c r="X291" s="47"/>
      <c r="Y291" s="47"/>
      <c r="Z291" s="47"/>
      <c r="AA291" s="47"/>
      <c r="AB291" s="47"/>
      <c r="AC291" s="47"/>
      <c r="AD291" s="47"/>
    </row>
    <row r="292" spans="11:30" x14ac:dyDescent="0.25">
      <c r="K292" s="47"/>
      <c r="L292" s="47"/>
      <c r="M292" s="47"/>
      <c r="N292" s="47"/>
      <c r="O292" s="47"/>
      <c r="P292" s="47"/>
      <c r="Q292" s="47"/>
      <c r="R292" s="47"/>
      <c r="S292" s="47"/>
      <c r="T292" s="47"/>
      <c r="U292" s="47"/>
      <c r="V292" s="47"/>
      <c r="W292" s="47"/>
      <c r="X292" s="47"/>
      <c r="Y292" s="47"/>
      <c r="Z292" s="47"/>
      <c r="AA292" s="47"/>
      <c r="AB292" s="47"/>
      <c r="AC292" s="48"/>
      <c r="AD292" s="47"/>
    </row>
    <row r="293" spans="11:30" x14ac:dyDescent="0.25">
      <c r="K293" s="47"/>
      <c r="L293" s="47"/>
      <c r="M293" s="47"/>
      <c r="N293" s="47"/>
      <c r="O293" s="47"/>
      <c r="P293" s="47"/>
      <c r="Q293" s="47"/>
      <c r="R293" s="47"/>
      <c r="S293" s="47"/>
      <c r="T293" s="47"/>
      <c r="U293" s="47"/>
      <c r="V293" s="47"/>
      <c r="W293" s="47"/>
      <c r="X293" s="47"/>
      <c r="Y293" s="47"/>
      <c r="Z293" s="47"/>
      <c r="AA293" s="47"/>
      <c r="AB293" s="47"/>
      <c r="AC293" s="48"/>
      <c r="AD293" s="47"/>
    </row>
    <row r="294" spans="11:30" x14ac:dyDescent="0.25">
      <c r="K294" s="47"/>
      <c r="L294" s="47"/>
      <c r="M294" s="47"/>
      <c r="N294" s="47"/>
      <c r="O294" s="47"/>
      <c r="P294" s="47"/>
      <c r="Q294" s="47"/>
      <c r="R294" s="47"/>
      <c r="S294" s="47"/>
      <c r="T294" s="47"/>
      <c r="U294" s="47"/>
      <c r="V294" s="47"/>
      <c r="W294" s="47"/>
      <c r="X294" s="47"/>
      <c r="Y294" s="47"/>
      <c r="Z294" s="47"/>
      <c r="AA294" s="47"/>
      <c r="AB294" s="47"/>
      <c r="AC294" s="47"/>
      <c r="AD294" s="47"/>
    </row>
    <row r="295" spans="11:30" x14ac:dyDescent="0.25">
      <c r="K295" s="47"/>
      <c r="L295" s="47"/>
      <c r="M295" s="47"/>
      <c r="N295" s="47"/>
      <c r="O295" s="47"/>
      <c r="P295" s="47"/>
      <c r="Q295" s="47"/>
      <c r="R295" s="47"/>
      <c r="S295" s="47"/>
      <c r="T295" s="47"/>
      <c r="U295" s="47"/>
      <c r="V295" s="47"/>
      <c r="W295" s="47"/>
      <c r="X295" s="47"/>
      <c r="Y295" s="47"/>
      <c r="Z295" s="47"/>
      <c r="AA295" s="47"/>
      <c r="AB295" s="47"/>
      <c r="AC295" s="47"/>
      <c r="AD295" s="47"/>
    </row>
    <row r="296" spans="11:30" x14ac:dyDescent="0.25">
      <c r="K296" s="47"/>
      <c r="L296" s="47"/>
      <c r="M296" s="47"/>
      <c r="N296" s="47"/>
      <c r="O296" s="47"/>
      <c r="P296" s="47"/>
      <c r="Q296" s="47"/>
      <c r="R296" s="47"/>
      <c r="S296" s="47"/>
      <c r="T296" s="47"/>
      <c r="U296" s="47"/>
      <c r="V296" s="47"/>
      <c r="W296" s="47"/>
      <c r="X296" s="47"/>
      <c r="Y296" s="47"/>
      <c r="Z296" s="47"/>
      <c r="AA296" s="47"/>
      <c r="AB296" s="47"/>
      <c r="AC296" s="47"/>
      <c r="AD296" s="47"/>
    </row>
    <row r="297" spans="11:30" x14ac:dyDescent="0.25">
      <c r="K297" s="47"/>
      <c r="L297" s="47"/>
      <c r="M297" s="47"/>
      <c r="N297" s="47"/>
      <c r="O297" s="47"/>
      <c r="P297" s="47"/>
      <c r="Q297" s="47"/>
      <c r="R297" s="47"/>
      <c r="S297" s="47"/>
      <c r="T297" s="47"/>
      <c r="U297" s="47"/>
      <c r="V297" s="47"/>
      <c r="W297" s="47"/>
      <c r="X297" s="47"/>
      <c r="Y297" s="47"/>
      <c r="Z297" s="47"/>
      <c r="AA297" s="47"/>
      <c r="AB297" s="47"/>
      <c r="AC297" s="47"/>
      <c r="AD297" s="47"/>
    </row>
    <row r="298" spans="11:30" x14ac:dyDescent="0.25">
      <c r="K298" s="47"/>
      <c r="L298" s="47"/>
      <c r="M298" s="47"/>
      <c r="N298" s="47"/>
      <c r="O298" s="47"/>
      <c r="P298" s="47"/>
      <c r="Q298" s="47"/>
      <c r="R298" s="47"/>
      <c r="S298" s="47"/>
      <c r="T298" s="47"/>
      <c r="U298" s="47"/>
      <c r="V298" s="47"/>
      <c r="W298" s="47"/>
      <c r="X298" s="47"/>
      <c r="Y298" s="47"/>
      <c r="Z298" s="47"/>
      <c r="AA298" s="47"/>
      <c r="AB298" s="47"/>
      <c r="AC298" s="47"/>
      <c r="AD298" s="47"/>
    </row>
    <row r="299" spans="11:30" x14ac:dyDescent="0.25">
      <c r="K299" s="47"/>
      <c r="L299" s="47"/>
      <c r="M299" s="47"/>
      <c r="N299" s="47"/>
      <c r="O299" s="47"/>
      <c r="P299" s="47"/>
      <c r="Q299" s="47"/>
      <c r="R299" s="47"/>
      <c r="S299" s="47"/>
      <c r="T299" s="47"/>
      <c r="U299" s="47"/>
      <c r="V299" s="47"/>
      <c r="W299" s="47"/>
      <c r="X299" s="47"/>
      <c r="Y299" s="47"/>
      <c r="Z299" s="47"/>
      <c r="AA299" s="47"/>
      <c r="AB299" s="47"/>
      <c r="AC299" s="47"/>
      <c r="AD299" s="47"/>
    </row>
    <row r="300" spans="11:30" x14ac:dyDescent="0.25">
      <c r="K300" s="47"/>
      <c r="L300" s="47"/>
      <c r="M300" s="47"/>
      <c r="N300" s="47"/>
      <c r="O300" s="47"/>
      <c r="P300" s="47"/>
      <c r="Q300" s="47"/>
      <c r="R300" s="47"/>
      <c r="S300" s="47"/>
      <c r="T300" s="47"/>
      <c r="U300" s="47"/>
      <c r="V300" s="47"/>
      <c r="W300" s="47"/>
      <c r="X300" s="47"/>
      <c r="Y300" s="47"/>
      <c r="Z300" s="47"/>
      <c r="AA300" s="47"/>
      <c r="AB300" s="47"/>
      <c r="AC300" s="48"/>
      <c r="AD300" s="47"/>
    </row>
    <row r="301" spans="11:30" x14ac:dyDescent="0.25">
      <c r="K301" s="47"/>
      <c r="L301" s="47"/>
      <c r="M301" s="47"/>
      <c r="N301" s="47"/>
      <c r="O301" s="47"/>
      <c r="P301" s="47"/>
      <c r="Q301" s="47"/>
      <c r="R301" s="47"/>
      <c r="S301" s="47"/>
      <c r="T301" s="47"/>
      <c r="U301" s="47"/>
      <c r="V301" s="47"/>
      <c r="W301" s="47"/>
      <c r="X301" s="47"/>
      <c r="Y301" s="47"/>
      <c r="Z301" s="47"/>
      <c r="AA301" s="47"/>
      <c r="AB301" s="47"/>
      <c r="AC301" s="48"/>
      <c r="AD301" s="47"/>
    </row>
    <row r="302" spans="11:30" x14ac:dyDescent="0.25">
      <c r="K302" s="47"/>
      <c r="L302" s="47"/>
      <c r="M302" s="47"/>
      <c r="N302" s="47"/>
      <c r="O302" s="47"/>
      <c r="P302" s="47"/>
      <c r="Q302" s="47"/>
      <c r="R302" s="47"/>
      <c r="S302" s="47"/>
      <c r="T302" s="47"/>
      <c r="U302" s="47"/>
      <c r="V302" s="47"/>
      <c r="W302" s="47"/>
      <c r="X302" s="47"/>
      <c r="Y302" s="47"/>
      <c r="Z302" s="47"/>
      <c r="AA302" s="47"/>
      <c r="AB302" s="47"/>
      <c r="AC302" s="48"/>
      <c r="AD302" s="47"/>
    </row>
    <row r="303" spans="11:30" x14ac:dyDescent="0.25">
      <c r="K303" s="47"/>
      <c r="L303" s="47"/>
      <c r="M303" s="47"/>
      <c r="N303" s="47"/>
      <c r="O303" s="47"/>
      <c r="P303" s="47"/>
      <c r="Q303" s="47"/>
      <c r="R303" s="47"/>
      <c r="S303" s="47"/>
      <c r="T303" s="47"/>
      <c r="U303" s="47"/>
      <c r="V303" s="47"/>
      <c r="W303" s="47"/>
      <c r="X303" s="47"/>
      <c r="Y303" s="47"/>
      <c r="Z303" s="47"/>
      <c r="AA303" s="47"/>
      <c r="AB303" s="47"/>
      <c r="AC303" s="47"/>
      <c r="AD303" s="47"/>
    </row>
    <row r="304" spans="11:30" x14ac:dyDescent="0.25">
      <c r="K304" s="47"/>
      <c r="L304" s="47"/>
      <c r="M304" s="47"/>
      <c r="N304" s="47"/>
      <c r="O304" s="47"/>
      <c r="P304" s="47"/>
      <c r="Q304" s="47"/>
      <c r="R304" s="47"/>
      <c r="S304" s="47"/>
      <c r="T304" s="47"/>
      <c r="U304" s="47"/>
      <c r="V304" s="47"/>
      <c r="W304" s="47"/>
      <c r="X304" s="47"/>
      <c r="Y304" s="47"/>
      <c r="Z304" s="47"/>
      <c r="AA304" s="47"/>
      <c r="AB304" s="47"/>
      <c r="AC304" s="47"/>
      <c r="AD304" s="47"/>
    </row>
    <row r="305" spans="11:30" x14ac:dyDescent="0.25">
      <c r="K305" s="47"/>
      <c r="L305" s="47"/>
      <c r="M305" s="47"/>
      <c r="N305" s="47"/>
      <c r="O305" s="47"/>
      <c r="P305" s="47"/>
      <c r="Q305" s="47"/>
      <c r="R305" s="47"/>
      <c r="S305" s="47"/>
      <c r="T305" s="47"/>
      <c r="U305" s="47"/>
      <c r="V305" s="47"/>
      <c r="W305" s="47"/>
      <c r="X305" s="47"/>
      <c r="Y305" s="47"/>
      <c r="Z305" s="47"/>
      <c r="AA305" s="47"/>
      <c r="AB305" s="47"/>
      <c r="AC305" s="47"/>
      <c r="AD305" s="47"/>
    </row>
    <row r="306" spans="11:30" x14ac:dyDescent="0.25">
      <c r="K306" s="47"/>
      <c r="L306" s="47"/>
      <c r="M306" s="47"/>
      <c r="N306" s="47"/>
      <c r="O306" s="47"/>
      <c r="P306" s="47"/>
      <c r="Q306" s="47"/>
      <c r="R306" s="47"/>
      <c r="S306" s="47"/>
      <c r="T306" s="47"/>
      <c r="U306" s="47"/>
      <c r="V306" s="47"/>
      <c r="W306" s="47"/>
      <c r="X306" s="47"/>
      <c r="Y306" s="47"/>
      <c r="Z306" s="47"/>
      <c r="AA306" s="47"/>
      <c r="AB306" s="47"/>
      <c r="AC306" s="47"/>
      <c r="AD306" s="47"/>
    </row>
    <row r="307" spans="11:30" x14ac:dyDescent="0.25">
      <c r="K307" s="47"/>
      <c r="L307" s="47"/>
      <c r="M307" s="47"/>
      <c r="N307" s="47"/>
      <c r="O307" s="47"/>
      <c r="P307" s="47"/>
      <c r="Q307" s="47"/>
      <c r="R307" s="47"/>
      <c r="S307" s="47"/>
      <c r="T307" s="47"/>
      <c r="U307" s="47"/>
      <c r="V307" s="47"/>
      <c r="W307" s="47"/>
      <c r="X307" s="47"/>
      <c r="Y307" s="47"/>
      <c r="Z307" s="47"/>
      <c r="AA307" s="47"/>
      <c r="AB307" s="47"/>
      <c r="AC307" s="47"/>
      <c r="AD307" s="47"/>
    </row>
    <row r="308" spans="11:30" x14ac:dyDescent="0.25">
      <c r="K308" s="47"/>
      <c r="L308" s="47"/>
      <c r="M308" s="47"/>
      <c r="N308" s="47"/>
      <c r="O308" s="47"/>
      <c r="P308" s="47"/>
      <c r="Q308" s="47"/>
      <c r="R308" s="47"/>
      <c r="S308" s="47"/>
      <c r="T308" s="47"/>
      <c r="U308" s="47"/>
      <c r="V308" s="47"/>
      <c r="W308" s="47"/>
      <c r="X308" s="47"/>
      <c r="Y308" s="47"/>
      <c r="Z308" s="47"/>
      <c r="AA308" s="47"/>
      <c r="AB308" s="47"/>
      <c r="AC308" s="48"/>
      <c r="AD308" s="47"/>
    </row>
    <row r="309" spans="11:30" x14ac:dyDescent="0.25">
      <c r="K309" s="47"/>
      <c r="L309" s="47"/>
      <c r="M309" s="47"/>
      <c r="N309" s="47"/>
      <c r="O309" s="47"/>
      <c r="P309" s="47"/>
      <c r="Q309" s="47"/>
      <c r="R309" s="47"/>
      <c r="S309" s="47"/>
      <c r="T309" s="47"/>
      <c r="U309" s="47"/>
      <c r="V309" s="47"/>
      <c r="W309" s="47"/>
      <c r="X309" s="47"/>
      <c r="Y309" s="47"/>
      <c r="Z309" s="47"/>
      <c r="AA309" s="47"/>
      <c r="AB309" s="47"/>
      <c r="AC309" s="47"/>
      <c r="AD309" s="47"/>
    </row>
    <row r="310" spans="11:30" x14ac:dyDescent="0.25">
      <c r="K310" s="47"/>
      <c r="L310" s="47"/>
      <c r="M310" s="47"/>
      <c r="N310" s="47"/>
      <c r="O310" s="47"/>
      <c r="P310" s="47"/>
      <c r="Q310" s="47"/>
      <c r="R310" s="47"/>
      <c r="S310" s="47"/>
      <c r="T310" s="47"/>
      <c r="U310" s="47"/>
      <c r="V310" s="47"/>
      <c r="W310" s="47"/>
      <c r="X310" s="47"/>
      <c r="Y310" s="47"/>
      <c r="Z310" s="47"/>
      <c r="AA310" s="47"/>
      <c r="AB310" s="47"/>
      <c r="AC310" s="47"/>
      <c r="AD310" s="47"/>
    </row>
    <row r="311" spans="11:30" x14ac:dyDescent="0.25">
      <c r="K311" s="47"/>
      <c r="L311" s="47"/>
      <c r="M311" s="47"/>
      <c r="N311" s="47"/>
      <c r="O311" s="47"/>
      <c r="P311" s="47"/>
      <c r="Q311" s="47"/>
      <c r="R311" s="47"/>
      <c r="S311" s="47"/>
      <c r="T311" s="47"/>
      <c r="U311" s="47"/>
      <c r="V311" s="47"/>
      <c r="W311" s="47"/>
      <c r="X311" s="47"/>
      <c r="Y311" s="47"/>
      <c r="Z311" s="47"/>
      <c r="AA311" s="47"/>
      <c r="AB311" s="47"/>
      <c r="AC311" s="47"/>
      <c r="AD311" s="47"/>
    </row>
    <row r="312" spans="11:30" x14ac:dyDescent="0.25">
      <c r="K312" s="47"/>
      <c r="L312" s="47"/>
      <c r="M312" s="47"/>
      <c r="N312" s="47"/>
      <c r="O312" s="47"/>
      <c r="P312" s="47"/>
      <c r="Q312" s="47"/>
      <c r="R312" s="47"/>
      <c r="S312" s="47"/>
      <c r="T312" s="47"/>
      <c r="U312" s="47"/>
      <c r="V312" s="47"/>
      <c r="W312" s="47"/>
      <c r="X312" s="47"/>
      <c r="Y312" s="47"/>
      <c r="Z312" s="47"/>
      <c r="AA312" s="47"/>
      <c r="AB312" s="47"/>
      <c r="AC312" s="47"/>
      <c r="AD312" s="47"/>
    </row>
    <row r="313" spans="11:30" x14ac:dyDescent="0.25">
      <c r="K313" s="47"/>
      <c r="L313" s="47"/>
      <c r="M313" s="47"/>
      <c r="N313" s="47"/>
      <c r="O313" s="47"/>
      <c r="P313" s="47"/>
      <c r="Q313" s="47"/>
      <c r="R313" s="47"/>
      <c r="S313" s="47"/>
      <c r="T313" s="47"/>
      <c r="U313" s="47"/>
      <c r="V313" s="47"/>
      <c r="W313" s="47"/>
      <c r="X313" s="47"/>
      <c r="Y313" s="47"/>
      <c r="Z313" s="47"/>
      <c r="AA313" s="47"/>
      <c r="AB313" s="47"/>
      <c r="AC313" s="48"/>
      <c r="AD313" s="47"/>
    </row>
    <row r="314" spans="11:30" x14ac:dyDescent="0.25">
      <c r="K314" s="47"/>
      <c r="L314" s="47"/>
      <c r="M314" s="47"/>
      <c r="N314" s="47"/>
      <c r="O314" s="47"/>
      <c r="P314" s="47"/>
      <c r="Q314" s="47"/>
      <c r="R314" s="47"/>
      <c r="S314" s="47"/>
      <c r="T314" s="47"/>
      <c r="U314" s="47"/>
      <c r="V314" s="47"/>
      <c r="W314" s="47"/>
      <c r="X314" s="47"/>
      <c r="Y314" s="47"/>
      <c r="Z314" s="47"/>
      <c r="AA314" s="47"/>
      <c r="AB314" s="47"/>
      <c r="AC314" s="47"/>
      <c r="AD314" s="47"/>
    </row>
    <row r="315" spans="11:30" x14ac:dyDescent="0.25">
      <c r="K315" s="47"/>
      <c r="L315" s="47"/>
      <c r="M315" s="47"/>
      <c r="N315" s="47"/>
      <c r="O315" s="47"/>
      <c r="P315" s="47"/>
      <c r="Q315" s="47"/>
      <c r="R315" s="47"/>
      <c r="S315" s="47"/>
      <c r="T315" s="47"/>
      <c r="U315" s="47"/>
      <c r="V315" s="47"/>
      <c r="W315" s="47"/>
      <c r="X315" s="47"/>
      <c r="Y315" s="47"/>
      <c r="Z315" s="47"/>
      <c r="AA315" s="47"/>
      <c r="AB315" s="47"/>
      <c r="AC315" s="48"/>
      <c r="AD315" s="47"/>
    </row>
    <row r="316" spans="11:30" x14ac:dyDescent="0.25">
      <c r="K316" s="47"/>
      <c r="L316" s="47"/>
      <c r="M316" s="47"/>
      <c r="N316" s="47"/>
      <c r="O316" s="47"/>
      <c r="P316" s="47"/>
      <c r="Q316" s="47"/>
      <c r="R316" s="47"/>
      <c r="S316" s="47"/>
      <c r="T316" s="47"/>
      <c r="U316" s="47"/>
      <c r="V316" s="47"/>
      <c r="W316" s="47"/>
      <c r="X316" s="47"/>
      <c r="Y316" s="47"/>
      <c r="Z316" s="47"/>
      <c r="AA316" s="47"/>
      <c r="AB316" s="47"/>
      <c r="AC316" s="47"/>
      <c r="AD316" s="47"/>
    </row>
    <row r="317" spans="11:30" x14ac:dyDescent="0.25">
      <c r="K317" s="47"/>
      <c r="L317" s="47"/>
      <c r="M317" s="47"/>
      <c r="N317" s="47"/>
      <c r="O317" s="47"/>
      <c r="P317" s="47"/>
      <c r="Q317" s="47"/>
      <c r="R317" s="47"/>
      <c r="S317" s="47"/>
      <c r="T317" s="47"/>
      <c r="U317" s="47"/>
      <c r="V317" s="47"/>
      <c r="W317" s="47"/>
      <c r="X317" s="47"/>
      <c r="Y317" s="47"/>
      <c r="Z317" s="47"/>
      <c r="AA317" s="47"/>
      <c r="AB317" s="47"/>
      <c r="AC317" s="47"/>
      <c r="AD317" s="47"/>
    </row>
    <row r="318" spans="11:30" x14ac:dyDescent="0.25">
      <c r="K318" s="47"/>
      <c r="L318" s="47"/>
      <c r="M318" s="47"/>
      <c r="N318" s="47"/>
      <c r="O318" s="47"/>
      <c r="P318" s="47"/>
      <c r="Q318" s="47"/>
      <c r="R318" s="47"/>
      <c r="S318" s="47"/>
      <c r="T318" s="47"/>
      <c r="U318" s="47"/>
      <c r="V318" s="47"/>
      <c r="W318" s="47"/>
      <c r="X318" s="47"/>
      <c r="Y318" s="47"/>
      <c r="Z318" s="47"/>
      <c r="AA318" s="47"/>
      <c r="AB318" s="47"/>
      <c r="AC318" s="47"/>
      <c r="AD318" s="47"/>
    </row>
    <row r="319" spans="11:30" x14ac:dyDescent="0.25">
      <c r="K319" s="47"/>
      <c r="L319" s="47"/>
      <c r="M319" s="47"/>
      <c r="N319" s="47"/>
      <c r="O319" s="47"/>
      <c r="P319" s="47"/>
      <c r="Q319" s="47"/>
      <c r="R319" s="47"/>
      <c r="S319" s="47"/>
      <c r="T319" s="47"/>
      <c r="U319" s="47"/>
      <c r="V319" s="47"/>
      <c r="W319" s="47"/>
      <c r="X319" s="47"/>
      <c r="Y319" s="47"/>
      <c r="Z319" s="47"/>
      <c r="AA319" s="47"/>
      <c r="AB319" s="47"/>
      <c r="AC319" s="47"/>
      <c r="AD319" s="47"/>
    </row>
    <row r="320" spans="11:30" x14ac:dyDescent="0.25">
      <c r="K320" s="47"/>
      <c r="L320" s="47"/>
      <c r="M320" s="47"/>
      <c r="N320" s="47"/>
      <c r="O320" s="47"/>
      <c r="P320" s="47"/>
      <c r="Q320" s="47"/>
      <c r="R320" s="47"/>
      <c r="S320" s="47"/>
      <c r="T320" s="47"/>
      <c r="U320" s="47"/>
      <c r="V320" s="47"/>
      <c r="W320" s="47"/>
      <c r="X320" s="47"/>
      <c r="Y320" s="47"/>
      <c r="Z320" s="47"/>
      <c r="AA320" s="47"/>
      <c r="AB320" s="47"/>
      <c r="AC320" s="47"/>
      <c r="AD320" s="47"/>
    </row>
    <row r="321" spans="11:30" x14ac:dyDescent="0.25">
      <c r="K321" s="47"/>
      <c r="L321" s="47"/>
      <c r="M321" s="47"/>
      <c r="N321" s="47"/>
      <c r="O321" s="47"/>
      <c r="P321" s="47"/>
      <c r="Q321" s="47"/>
      <c r="R321" s="47"/>
      <c r="S321" s="47"/>
      <c r="T321" s="47"/>
      <c r="U321" s="47"/>
      <c r="V321" s="47"/>
      <c r="W321" s="47"/>
      <c r="X321" s="47"/>
      <c r="Y321" s="47"/>
      <c r="Z321" s="47"/>
      <c r="AA321" s="47"/>
      <c r="AB321" s="47"/>
      <c r="AC321" s="47"/>
      <c r="AD321" s="47"/>
    </row>
    <row r="322" spans="11:30" x14ac:dyDescent="0.25">
      <c r="K322" s="47"/>
      <c r="L322" s="47"/>
      <c r="M322" s="47"/>
      <c r="N322" s="47"/>
      <c r="O322" s="47"/>
      <c r="P322" s="47"/>
      <c r="Q322" s="47"/>
      <c r="R322" s="47"/>
      <c r="S322" s="47"/>
      <c r="T322" s="47"/>
      <c r="U322" s="47"/>
      <c r="V322" s="47"/>
      <c r="W322" s="47"/>
      <c r="X322" s="47"/>
      <c r="Y322" s="47"/>
      <c r="Z322" s="47"/>
      <c r="AA322" s="47"/>
      <c r="AB322" s="47"/>
      <c r="AC322" s="47"/>
      <c r="AD322" s="47"/>
    </row>
    <row r="323" spans="11:30" x14ac:dyDescent="0.25">
      <c r="K323" s="47"/>
      <c r="L323" s="47"/>
      <c r="M323" s="47"/>
      <c r="N323" s="47"/>
      <c r="O323" s="47"/>
      <c r="P323" s="47"/>
      <c r="Q323" s="47"/>
      <c r="R323" s="47"/>
      <c r="S323" s="47"/>
      <c r="T323" s="47"/>
      <c r="U323" s="47"/>
      <c r="V323" s="47"/>
      <c r="W323" s="47"/>
      <c r="X323" s="47"/>
      <c r="Y323" s="47"/>
      <c r="Z323" s="47"/>
      <c r="AA323" s="47"/>
      <c r="AB323" s="47"/>
      <c r="AC323" s="47"/>
      <c r="AD323" s="47"/>
    </row>
    <row r="324" spans="11:30" x14ac:dyDescent="0.25">
      <c r="K324" s="47"/>
      <c r="L324" s="47"/>
      <c r="M324" s="47"/>
      <c r="N324" s="47"/>
      <c r="O324" s="47"/>
      <c r="P324" s="47"/>
      <c r="Q324" s="47"/>
      <c r="R324" s="47"/>
      <c r="S324" s="47"/>
      <c r="T324" s="47"/>
      <c r="U324" s="47"/>
      <c r="V324" s="47"/>
      <c r="W324" s="47"/>
      <c r="X324" s="47"/>
      <c r="Y324" s="47"/>
      <c r="Z324" s="47"/>
      <c r="AA324" s="47"/>
      <c r="AB324" s="47"/>
      <c r="AC324" s="47"/>
      <c r="AD324" s="47"/>
    </row>
    <row r="325" spans="11:30" x14ac:dyDescent="0.25">
      <c r="K325" s="47"/>
      <c r="L325" s="47"/>
      <c r="M325" s="47"/>
      <c r="N325" s="47"/>
      <c r="O325" s="47"/>
      <c r="P325" s="47"/>
      <c r="Q325" s="47"/>
      <c r="R325" s="47"/>
      <c r="S325" s="47"/>
      <c r="T325" s="47"/>
      <c r="U325" s="47"/>
      <c r="V325" s="47"/>
      <c r="W325" s="47"/>
      <c r="X325" s="47"/>
      <c r="Y325" s="47"/>
      <c r="Z325" s="47"/>
      <c r="AA325" s="47"/>
      <c r="AB325" s="47"/>
      <c r="AC325" s="47"/>
      <c r="AD325" s="47"/>
    </row>
    <row r="326" spans="11:30" x14ac:dyDescent="0.25">
      <c r="K326" s="47"/>
      <c r="L326" s="47"/>
      <c r="M326" s="47"/>
      <c r="N326" s="47"/>
      <c r="O326" s="47"/>
      <c r="P326" s="47"/>
      <c r="Q326" s="47"/>
      <c r="R326" s="47"/>
      <c r="S326" s="47"/>
      <c r="T326" s="47"/>
      <c r="U326" s="47"/>
      <c r="V326" s="47"/>
      <c r="W326" s="47"/>
      <c r="X326" s="47"/>
      <c r="Y326" s="47"/>
      <c r="Z326" s="47"/>
      <c r="AA326" s="47"/>
      <c r="AB326" s="47"/>
      <c r="AC326" s="47"/>
      <c r="AD326" s="47"/>
    </row>
    <row r="327" spans="11:30" x14ac:dyDescent="0.25">
      <c r="K327" s="47"/>
      <c r="L327" s="47"/>
      <c r="M327" s="47"/>
      <c r="N327" s="47"/>
      <c r="O327" s="47"/>
      <c r="P327" s="47"/>
      <c r="Q327" s="47"/>
      <c r="R327" s="47"/>
      <c r="S327" s="47"/>
      <c r="T327" s="47"/>
      <c r="U327" s="47"/>
      <c r="V327" s="47"/>
      <c r="W327" s="47"/>
      <c r="X327" s="47"/>
      <c r="Y327" s="47"/>
      <c r="Z327" s="47"/>
      <c r="AA327" s="47"/>
      <c r="AB327" s="47"/>
      <c r="AC327" s="47"/>
      <c r="AD327" s="47"/>
    </row>
    <row r="328" spans="11:30" x14ac:dyDescent="0.25">
      <c r="K328" s="47"/>
      <c r="L328" s="47"/>
      <c r="M328" s="47"/>
      <c r="N328" s="47"/>
      <c r="O328" s="47"/>
      <c r="P328" s="47"/>
      <c r="Q328" s="47"/>
      <c r="R328" s="47"/>
      <c r="S328" s="47"/>
      <c r="T328" s="47"/>
      <c r="U328" s="47"/>
      <c r="V328" s="47"/>
      <c r="W328" s="47"/>
      <c r="X328" s="47"/>
      <c r="Y328" s="47"/>
      <c r="Z328" s="47"/>
      <c r="AA328" s="47"/>
      <c r="AB328" s="47"/>
      <c r="AC328" s="47"/>
      <c r="AD328" s="47"/>
    </row>
    <row r="329" spans="11:30" x14ac:dyDescent="0.25">
      <c r="K329" s="47"/>
      <c r="L329" s="47"/>
      <c r="M329" s="47"/>
      <c r="N329" s="47"/>
      <c r="O329" s="47"/>
      <c r="P329" s="47"/>
      <c r="Q329" s="47"/>
      <c r="R329" s="47"/>
      <c r="S329" s="47"/>
      <c r="T329" s="47"/>
      <c r="U329" s="47"/>
      <c r="V329" s="47"/>
      <c r="W329" s="47"/>
      <c r="X329" s="47"/>
      <c r="Y329" s="47"/>
      <c r="Z329" s="47"/>
      <c r="AA329" s="47"/>
      <c r="AB329" s="47"/>
      <c r="AC329" s="47"/>
      <c r="AD329" s="47"/>
    </row>
    <row r="330" spans="11:30" x14ac:dyDescent="0.25">
      <c r="K330" s="47"/>
      <c r="L330" s="47"/>
      <c r="M330" s="47"/>
      <c r="N330" s="47"/>
      <c r="O330" s="47"/>
      <c r="P330" s="47"/>
      <c r="Q330" s="47"/>
      <c r="R330" s="47"/>
      <c r="S330" s="47"/>
      <c r="T330" s="47"/>
      <c r="U330" s="47"/>
      <c r="V330" s="47"/>
      <c r="W330" s="47"/>
      <c r="X330" s="47"/>
      <c r="Y330" s="47"/>
      <c r="Z330" s="47"/>
      <c r="AA330" s="47"/>
      <c r="AB330" s="47"/>
      <c r="AC330" s="47"/>
      <c r="AD330" s="47"/>
    </row>
    <row r="331" spans="11:30" x14ac:dyDescent="0.25">
      <c r="K331" s="47"/>
      <c r="L331" s="47"/>
      <c r="M331" s="47"/>
      <c r="N331" s="47"/>
      <c r="O331" s="47"/>
      <c r="P331" s="47"/>
      <c r="Q331" s="47"/>
      <c r="R331" s="47"/>
      <c r="S331" s="47"/>
      <c r="T331" s="47"/>
      <c r="U331" s="47"/>
      <c r="V331" s="47"/>
      <c r="W331" s="47"/>
      <c r="X331" s="47"/>
      <c r="Y331" s="47"/>
      <c r="Z331" s="47"/>
      <c r="AA331" s="47"/>
      <c r="AB331" s="47"/>
      <c r="AC331" s="47"/>
      <c r="AD331" s="47"/>
    </row>
    <row r="332" spans="11:30" x14ac:dyDescent="0.25">
      <c r="K332" s="47"/>
      <c r="L332" s="47"/>
      <c r="M332" s="47"/>
      <c r="N332" s="47"/>
      <c r="O332" s="47"/>
      <c r="P332" s="47"/>
      <c r="Q332" s="47"/>
      <c r="R332" s="47"/>
      <c r="S332" s="47"/>
      <c r="T332" s="47"/>
      <c r="U332" s="47"/>
      <c r="V332" s="47"/>
      <c r="W332" s="47"/>
      <c r="X332" s="47"/>
      <c r="Y332" s="47"/>
      <c r="Z332" s="47"/>
      <c r="AA332" s="47"/>
      <c r="AB332" s="47"/>
      <c r="AC332" s="48"/>
      <c r="AD332" s="47"/>
    </row>
    <row r="333" spans="11:30" x14ac:dyDescent="0.25">
      <c r="K333" s="47"/>
      <c r="L333" s="47"/>
      <c r="M333" s="47"/>
      <c r="N333" s="47"/>
      <c r="O333" s="47"/>
      <c r="P333" s="47"/>
      <c r="Q333" s="47"/>
      <c r="R333" s="47"/>
      <c r="S333" s="47"/>
      <c r="T333" s="47"/>
      <c r="U333" s="47"/>
      <c r="V333" s="47"/>
      <c r="W333" s="47"/>
      <c r="X333" s="47"/>
      <c r="Y333" s="47"/>
      <c r="Z333" s="47"/>
      <c r="AA333" s="47"/>
      <c r="AB333" s="47"/>
      <c r="AC333" s="47"/>
      <c r="AD333" s="47"/>
    </row>
    <row r="334" spans="11:30" x14ac:dyDescent="0.25">
      <c r="K334" s="47"/>
      <c r="L334" s="47"/>
      <c r="M334" s="47"/>
      <c r="N334" s="47"/>
      <c r="O334" s="47"/>
      <c r="P334" s="47"/>
      <c r="Q334" s="47"/>
      <c r="R334" s="47"/>
      <c r="S334" s="47"/>
      <c r="T334" s="47"/>
      <c r="U334" s="47"/>
      <c r="V334" s="47"/>
      <c r="W334" s="47"/>
      <c r="X334" s="47"/>
      <c r="Y334" s="47"/>
      <c r="Z334" s="47"/>
      <c r="AA334" s="47"/>
      <c r="AB334" s="47"/>
      <c r="AC334" s="48"/>
      <c r="AD334" s="47"/>
    </row>
    <row r="335" spans="11:30" x14ac:dyDescent="0.25">
      <c r="K335" s="47"/>
      <c r="L335" s="47"/>
      <c r="M335" s="47"/>
      <c r="N335" s="47"/>
      <c r="O335" s="47"/>
      <c r="P335" s="47"/>
      <c r="Q335" s="47"/>
      <c r="R335" s="47"/>
      <c r="S335" s="47"/>
      <c r="T335" s="47"/>
      <c r="U335" s="47"/>
      <c r="V335" s="47"/>
      <c r="W335" s="47"/>
      <c r="X335" s="47"/>
      <c r="Y335" s="47"/>
      <c r="Z335" s="47"/>
      <c r="AA335" s="47"/>
      <c r="AB335" s="47"/>
      <c r="AC335" s="47"/>
      <c r="AD335" s="47"/>
    </row>
    <row r="336" spans="11:30" x14ac:dyDescent="0.25">
      <c r="K336" s="47"/>
      <c r="L336" s="47"/>
      <c r="M336" s="47"/>
      <c r="N336" s="47"/>
      <c r="O336" s="47"/>
      <c r="P336" s="47"/>
      <c r="Q336" s="47"/>
      <c r="R336" s="47"/>
      <c r="S336" s="47"/>
      <c r="T336" s="47"/>
      <c r="U336" s="47"/>
      <c r="V336" s="47"/>
      <c r="W336" s="47"/>
      <c r="X336" s="47"/>
      <c r="Y336" s="47"/>
      <c r="Z336" s="47"/>
      <c r="AA336" s="47"/>
      <c r="AB336" s="47"/>
      <c r="AC336" s="48"/>
      <c r="AD336" s="47"/>
    </row>
    <row r="337" spans="11:30" x14ac:dyDescent="0.25">
      <c r="K337" s="47"/>
      <c r="L337" s="47"/>
      <c r="M337" s="47"/>
      <c r="N337" s="47"/>
      <c r="O337" s="47"/>
      <c r="P337" s="47"/>
      <c r="Q337" s="47"/>
      <c r="R337" s="47"/>
      <c r="S337" s="47"/>
      <c r="T337" s="47"/>
      <c r="U337" s="47"/>
      <c r="V337" s="47"/>
      <c r="W337" s="47"/>
      <c r="X337" s="47"/>
      <c r="Y337" s="47"/>
      <c r="Z337" s="47"/>
      <c r="AA337" s="47"/>
      <c r="AB337" s="47"/>
      <c r="AC337" s="47"/>
      <c r="AD337" s="47"/>
    </row>
    <row r="338" spans="11:30" x14ac:dyDescent="0.25">
      <c r="K338" s="47"/>
      <c r="L338" s="47"/>
      <c r="M338" s="47"/>
      <c r="N338" s="47"/>
      <c r="O338" s="47"/>
      <c r="P338" s="47"/>
      <c r="Q338" s="47"/>
      <c r="R338" s="47"/>
      <c r="S338" s="47"/>
      <c r="T338" s="47"/>
      <c r="U338" s="47"/>
      <c r="V338" s="47"/>
      <c r="W338" s="47"/>
      <c r="X338" s="47"/>
      <c r="Y338" s="47"/>
      <c r="Z338" s="47"/>
      <c r="AA338" s="47"/>
      <c r="AB338" s="47"/>
      <c r="AC338" s="48"/>
      <c r="AD338" s="47"/>
    </row>
    <row r="339" spans="11:30" x14ac:dyDescent="0.25">
      <c r="K339" s="47"/>
      <c r="L339" s="47"/>
      <c r="M339" s="47"/>
      <c r="N339" s="47"/>
      <c r="O339" s="47"/>
      <c r="P339" s="47"/>
      <c r="Q339" s="47"/>
      <c r="R339" s="47"/>
      <c r="S339" s="47"/>
      <c r="T339" s="47"/>
      <c r="U339" s="47"/>
      <c r="V339" s="47"/>
      <c r="W339" s="47"/>
      <c r="X339" s="47"/>
      <c r="Y339" s="47"/>
      <c r="Z339" s="47"/>
      <c r="AA339" s="47"/>
      <c r="AB339" s="47"/>
      <c r="AC339" s="48"/>
      <c r="AD339" s="47"/>
    </row>
    <row r="340" spans="11:30" x14ac:dyDescent="0.25">
      <c r="K340" s="47"/>
      <c r="L340" s="47"/>
      <c r="M340" s="47"/>
      <c r="N340" s="47"/>
      <c r="O340" s="47"/>
      <c r="P340" s="47"/>
      <c r="Q340" s="47"/>
      <c r="R340" s="47"/>
      <c r="S340" s="47"/>
      <c r="T340" s="47"/>
      <c r="U340" s="47"/>
      <c r="V340" s="47"/>
      <c r="W340" s="47"/>
      <c r="X340" s="47"/>
      <c r="Y340" s="47"/>
      <c r="Z340" s="47"/>
      <c r="AA340" s="47"/>
      <c r="AB340" s="47"/>
      <c r="AC340" s="47"/>
      <c r="AD340" s="47"/>
    </row>
    <row r="341" spans="11:30" x14ac:dyDescent="0.25">
      <c r="K341" s="47"/>
      <c r="L341" s="47"/>
      <c r="M341" s="47"/>
      <c r="N341" s="47"/>
      <c r="O341" s="47"/>
      <c r="P341" s="47"/>
      <c r="Q341" s="47"/>
      <c r="R341" s="47"/>
      <c r="S341" s="47"/>
      <c r="T341" s="47"/>
      <c r="U341" s="47"/>
      <c r="V341" s="47"/>
      <c r="W341" s="47"/>
      <c r="X341" s="47"/>
      <c r="Y341" s="47"/>
      <c r="Z341" s="47"/>
      <c r="AA341" s="47"/>
      <c r="AB341" s="47"/>
      <c r="AC341" s="47"/>
      <c r="AD341" s="47"/>
    </row>
    <row r="342" spans="11:30" x14ac:dyDescent="0.25">
      <c r="K342" s="47"/>
      <c r="L342" s="47"/>
      <c r="M342" s="47"/>
      <c r="N342" s="47"/>
      <c r="O342" s="47"/>
      <c r="P342" s="47"/>
      <c r="Q342" s="47"/>
      <c r="R342" s="47"/>
      <c r="S342" s="47"/>
      <c r="T342" s="47"/>
      <c r="U342" s="47"/>
      <c r="V342" s="47"/>
      <c r="W342" s="47"/>
      <c r="X342" s="47"/>
      <c r="Y342" s="47"/>
      <c r="Z342" s="47"/>
      <c r="AA342" s="47"/>
      <c r="AB342" s="47"/>
      <c r="AC342" s="47"/>
      <c r="AD342" s="47"/>
    </row>
    <row r="343" spans="11:30" x14ac:dyDescent="0.25">
      <c r="K343" s="47"/>
      <c r="L343" s="47"/>
      <c r="M343" s="47"/>
      <c r="N343" s="47"/>
      <c r="O343" s="47"/>
      <c r="P343" s="47"/>
      <c r="Q343" s="47"/>
      <c r="R343" s="47"/>
      <c r="S343" s="47"/>
      <c r="T343" s="47"/>
      <c r="U343" s="47"/>
      <c r="V343" s="47"/>
      <c r="W343" s="47"/>
      <c r="X343" s="47"/>
      <c r="Y343" s="47"/>
      <c r="Z343" s="47"/>
      <c r="AA343" s="47"/>
      <c r="AB343" s="47"/>
      <c r="AC343" s="48"/>
      <c r="AD343" s="47"/>
    </row>
    <row r="344" spans="11:30" x14ac:dyDescent="0.25">
      <c r="K344" s="47"/>
      <c r="L344" s="47"/>
      <c r="M344" s="47"/>
      <c r="N344" s="47"/>
      <c r="O344" s="47"/>
      <c r="P344" s="47"/>
      <c r="Q344" s="47"/>
      <c r="R344" s="47"/>
      <c r="S344" s="47"/>
      <c r="T344" s="47"/>
      <c r="U344" s="47"/>
      <c r="V344" s="47"/>
      <c r="W344" s="47"/>
      <c r="X344" s="47"/>
      <c r="Y344" s="47"/>
      <c r="Z344" s="47"/>
      <c r="AA344" s="47"/>
      <c r="AB344" s="47"/>
      <c r="AC344" s="47"/>
      <c r="AD344" s="47"/>
    </row>
    <row r="345" spans="11:30" x14ac:dyDescent="0.25">
      <c r="K345" s="47"/>
      <c r="L345" s="47"/>
      <c r="M345" s="47"/>
      <c r="N345" s="47"/>
      <c r="O345" s="47"/>
      <c r="P345" s="47"/>
      <c r="Q345" s="47"/>
      <c r="R345" s="47"/>
      <c r="S345" s="47"/>
      <c r="T345" s="47"/>
      <c r="U345" s="47"/>
      <c r="V345" s="47"/>
      <c r="W345" s="47"/>
      <c r="X345" s="47"/>
      <c r="Y345" s="47"/>
      <c r="Z345" s="47"/>
      <c r="AA345" s="47"/>
      <c r="AB345" s="47"/>
      <c r="AC345" s="48"/>
      <c r="AD345" s="47"/>
    </row>
    <row r="346" spans="11:30" x14ac:dyDescent="0.25">
      <c r="K346" s="47"/>
      <c r="L346" s="47"/>
      <c r="M346" s="47"/>
      <c r="N346" s="47"/>
      <c r="O346" s="47"/>
      <c r="P346" s="47"/>
      <c r="Q346" s="47"/>
      <c r="R346" s="47"/>
      <c r="S346" s="47"/>
      <c r="T346" s="47"/>
      <c r="U346" s="47"/>
      <c r="V346" s="47"/>
      <c r="W346" s="47"/>
      <c r="X346" s="47"/>
      <c r="Y346" s="47"/>
      <c r="Z346" s="47"/>
      <c r="AA346" s="47"/>
      <c r="AB346" s="47"/>
      <c r="AC346" s="47"/>
      <c r="AD346" s="47"/>
    </row>
    <row r="347" spans="11:30" x14ac:dyDescent="0.25">
      <c r="K347" s="47"/>
      <c r="L347" s="47"/>
      <c r="M347" s="47"/>
      <c r="N347" s="47"/>
      <c r="O347" s="47"/>
      <c r="P347" s="47"/>
      <c r="Q347" s="47"/>
      <c r="R347" s="47"/>
      <c r="S347" s="47"/>
      <c r="T347" s="47"/>
      <c r="U347" s="47"/>
      <c r="V347" s="47"/>
      <c r="W347" s="47"/>
      <c r="X347" s="47"/>
      <c r="Y347" s="47"/>
      <c r="Z347" s="47"/>
      <c r="AA347" s="47"/>
      <c r="AB347" s="47"/>
      <c r="AC347" s="47"/>
      <c r="AD347" s="47"/>
    </row>
    <row r="348" spans="11:30" x14ac:dyDescent="0.25">
      <c r="K348" s="47"/>
      <c r="L348" s="47"/>
      <c r="M348" s="47"/>
      <c r="N348" s="47"/>
      <c r="O348" s="47"/>
      <c r="P348" s="47"/>
      <c r="Q348" s="47"/>
      <c r="R348" s="47"/>
      <c r="S348" s="47"/>
      <c r="T348" s="47"/>
      <c r="U348" s="47"/>
      <c r="V348" s="47"/>
      <c r="W348" s="47"/>
      <c r="X348" s="47"/>
      <c r="Y348" s="47"/>
      <c r="Z348" s="47"/>
      <c r="AA348" s="47"/>
      <c r="AB348" s="47"/>
      <c r="AC348" s="47"/>
      <c r="AD348" s="47"/>
    </row>
    <row r="349" spans="11:30" x14ac:dyDescent="0.25">
      <c r="K349" s="47"/>
      <c r="L349" s="47"/>
      <c r="M349" s="47"/>
      <c r="N349" s="47"/>
      <c r="O349" s="47"/>
      <c r="P349" s="47"/>
      <c r="Q349" s="47"/>
      <c r="R349" s="47"/>
      <c r="S349" s="47"/>
      <c r="T349" s="47"/>
      <c r="U349" s="47"/>
      <c r="V349" s="47"/>
      <c r="W349" s="47"/>
      <c r="X349" s="47"/>
      <c r="Y349" s="47"/>
      <c r="Z349" s="47"/>
      <c r="AA349" s="47"/>
      <c r="AB349" s="47"/>
      <c r="AC349" s="47"/>
      <c r="AD349" s="47"/>
    </row>
    <row r="350" spans="11:30" x14ac:dyDescent="0.25">
      <c r="K350" s="47"/>
      <c r="L350" s="47"/>
      <c r="M350" s="47"/>
      <c r="N350" s="47"/>
      <c r="O350" s="47"/>
      <c r="P350" s="47"/>
      <c r="Q350" s="47"/>
      <c r="R350" s="47"/>
      <c r="S350" s="47"/>
      <c r="T350" s="47"/>
      <c r="U350" s="47"/>
      <c r="V350" s="47"/>
      <c r="W350" s="47"/>
      <c r="X350" s="47"/>
      <c r="Y350" s="47"/>
      <c r="Z350" s="47"/>
      <c r="AA350" s="47"/>
      <c r="AB350" s="47"/>
      <c r="AC350" s="47"/>
      <c r="AD350" s="47"/>
    </row>
    <row r="351" spans="11:30" x14ac:dyDescent="0.25">
      <c r="K351" s="47"/>
      <c r="L351" s="47"/>
      <c r="M351" s="47"/>
      <c r="N351" s="47"/>
      <c r="O351" s="47"/>
      <c r="P351" s="47"/>
      <c r="Q351" s="47"/>
      <c r="R351" s="47"/>
      <c r="S351" s="47"/>
      <c r="T351" s="47"/>
      <c r="U351" s="47"/>
      <c r="V351" s="47"/>
      <c r="W351" s="47"/>
      <c r="X351" s="47"/>
      <c r="Y351" s="47"/>
      <c r="Z351" s="47"/>
      <c r="AA351" s="47"/>
      <c r="AB351" s="47"/>
      <c r="AC351" s="47"/>
      <c r="AD351" s="47"/>
    </row>
    <row r="352" spans="11:30" x14ac:dyDescent="0.25">
      <c r="K352" s="47"/>
      <c r="L352" s="47"/>
      <c r="M352" s="47"/>
      <c r="N352" s="47"/>
      <c r="O352" s="47"/>
      <c r="P352" s="47"/>
      <c r="Q352" s="47"/>
      <c r="R352" s="47"/>
      <c r="S352" s="47"/>
      <c r="T352" s="47"/>
      <c r="U352" s="47"/>
      <c r="V352" s="47"/>
      <c r="W352" s="47"/>
      <c r="X352" s="47"/>
      <c r="Y352" s="47"/>
      <c r="Z352" s="47"/>
      <c r="AA352" s="47"/>
      <c r="AB352" s="47"/>
      <c r="AC352" s="48"/>
      <c r="AD352" s="47"/>
    </row>
    <row r="353" spans="11:30" x14ac:dyDescent="0.25">
      <c r="K353" s="47"/>
      <c r="L353" s="47"/>
      <c r="M353" s="47"/>
      <c r="N353" s="47"/>
      <c r="O353" s="47"/>
      <c r="P353" s="47"/>
      <c r="Q353" s="47"/>
      <c r="R353" s="47"/>
      <c r="S353" s="47"/>
      <c r="T353" s="47"/>
      <c r="U353" s="47"/>
      <c r="V353" s="47"/>
      <c r="W353" s="47"/>
      <c r="X353" s="47"/>
      <c r="Y353" s="47"/>
      <c r="Z353" s="47"/>
      <c r="AA353" s="47"/>
      <c r="AB353" s="47"/>
      <c r="AC353" s="48"/>
      <c r="AD353" s="47"/>
    </row>
    <row r="354" spans="11:30" x14ac:dyDescent="0.25">
      <c r="K354" s="47"/>
      <c r="L354" s="47"/>
      <c r="M354" s="47"/>
      <c r="N354" s="47"/>
      <c r="O354" s="47"/>
      <c r="P354" s="47"/>
      <c r="Q354" s="47"/>
      <c r="R354" s="47"/>
      <c r="S354" s="47"/>
      <c r="T354" s="47"/>
      <c r="U354" s="47"/>
      <c r="V354" s="47"/>
      <c r="W354" s="47"/>
      <c r="X354" s="47"/>
      <c r="Y354" s="47"/>
      <c r="Z354" s="47"/>
      <c r="AA354" s="47"/>
      <c r="AB354" s="47"/>
      <c r="AC354" s="47"/>
      <c r="AD354" s="47"/>
    </row>
    <row r="355" spans="11:30" x14ac:dyDescent="0.25">
      <c r="K355" s="47"/>
      <c r="L355" s="47"/>
      <c r="M355" s="47"/>
      <c r="N355" s="47"/>
      <c r="O355" s="47"/>
      <c r="P355" s="47"/>
      <c r="Q355" s="47"/>
      <c r="R355" s="47"/>
      <c r="S355" s="47"/>
      <c r="T355" s="47"/>
      <c r="U355" s="47"/>
      <c r="V355" s="47"/>
      <c r="W355" s="47"/>
      <c r="X355" s="47"/>
      <c r="Y355" s="47"/>
      <c r="Z355" s="47"/>
      <c r="AA355" s="47"/>
      <c r="AB355" s="47"/>
      <c r="AC355" s="48"/>
      <c r="AD355" s="47"/>
    </row>
    <row r="356" spans="11:30" x14ac:dyDescent="0.25">
      <c r="K356" s="47"/>
      <c r="L356" s="47"/>
      <c r="M356" s="47"/>
      <c r="N356" s="47"/>
      <c r="O356" s="47"/>
      <c r="P356" s="47"/>
      <c r="Q356" s="47"/>
      <c r="R356" s="47"/>
      <c r="S356" s="47"/>
      <c r="T356" s="47"/>
      <c r="U356" s="47"/>
      <c r="V356" s="47"/>
      <c r="W356" s="47"/>
      <c r="X356" s="47"/>
      <c r="Y356" s="47"/>
      <c r="Z356" s="47"/>
      <c r="AA356" s="47"/>
      <c r="AB356" s="47"/>
      <c r="AC356" s="47"/>
      <c r="AD356" s="47"/>
    </row>
    <row r="357" spans="11:30" x14ac:dyDescent="0.25">
      <c r="K357" s="47"/>
      <c r="L357" s="47"/>
      <c r="M357" s="47"/>
      <c r="N357" s="47"/>
      <c r="O357" s="47"/>
      <c r="P357" s="47"/>
      <c r="Q357" s="47"/>
      <c r="R357" s="47"/>
      <c r="S357" s="47"/>
      <c r="T357" s="47"/>
      <c r="U357" s="47"/>
      <c r="V357" s="47"/>
      <c r="W357" s="47"/>
      <c r="X357" s="47"/>
      <c r="Y357" s="47"/>
      <c r="Z357" s="47"/>
      <c r="AA357" s="47"/>
      <c r="AB357" s="47"/>
      <c r="AC357" s="47"/>
      <c r="AD357" s="47"/>
    </row>
    <row r="358" spans="11:30" x14ac:dyDescent="0.25">
      <c r="K358" s="47"/>
      <c r="L358" s="47"/>
      <c r="M358" s="47"/>
      <c r="N358" s="47"/>
      <c r="O358" s="47"/>
      <c r="P358" s="47"/>
      <c r="Q358" s="47"/>
      <c r="R358" s="47"/>
      <c r="S358" s="47"/>
      <c r="T358" s="47"/>
      <c r="U358" s="47"/>
      <c r="V358" s="47"/>
      <c r="W358" s="47"/>
      <c r="X358" s="47"/>
      <c r="Y358" s="47"/>
      <c r="Z358" s="47"/>
      <c r="AA358" s="47"/>
      <c r="AB358" s="47"/>
      <c r="AC358" s="47"/>
      <c r="AD358" s="47"/>
    </row>
    <row r="359" spans="11:30" x14ac:dyDescent="0.25">
      <c r="K359" s="47"/>
      <c r="L359" s="47"/>
      <c r="M359" s="47"/>
      <c r="N359" s="47"/>
      <c r="O359" s="47"/>
      <c r="P359" s="47"/>
      <c r="Q359" s="47"/>
      <c r="R359" s="47"/>
      <c r="S359" s="47"/>
      <c r="T359" s="47"/>
      <c r="U359" s="47"/>
      <c r="V359" s="47"/>
      <c r="W359" s="47"/>
      <c r="X359" s="47"/>
      <c r="Y359" s="47"/>
      <c r="Z359" s="47"/>
      <c r="AA359" s="47"/>
      <c r="AB359" s="47"/>
      <c r="AC359" s="47"/>
      <c r="AD359" s="47"/>
    </row>
    <row r="360" spans="11:30" x14ac:dyDescent="0.25">
      <c r="K360" s="47"/>
      <c r="L360" s="47"/>
      <c r="M360" s="47"/>
      <c r="N360" s="47"/>
      <c r="O360" s="47"/>
      <c r="P360" s="47"/>
      <c r="Q360" s="47"/>
      <c r="R360" s="47"/>
      <c r="S360" s="47"/>
      <c r="T360" s="47"/>
      <c r="U360" s="47"/>
      <c r="V360" s="47"/>
      <c r="W360" s="47"/>
      <c r="X360" s="47"/>
      <c r="Y360" s="47"/>
      <c r="Z360" s="47"/>
      <c r="AA360" s="47"/>
      <c r="AB360" s="47"/>
      <c r="AC360" s="48"/>
      <c r="AD360" s="47"/>
    </row>
    <row r="361" spans="11:30" x14ac:dyDescent="0.25">
      <c r="K361" s="47"/>
      <c r="L361" s="47"/>
      <c r="M361" s="47"/>
      <c r="N361" s="47"/>
      <c r="O361" s="47"/>
      <c r="P361" s="47"/>
      <c r="Q361" s="47"/>
      <c r="R361" s="47"/>
      <c r="S361" s="47"/>
      <c r="T361" s="47"/>
      <c r="U361" s="47"/>
      <c r="V361" s="47"/>
      <c r="W361" s="47"/>
      <c r="X361" s="47"/>
      <c r="Y361" s="47"/>
      <c r="Z361" s="47"/>
      <c r="AA361" s="47"/>
      <c r="AB361" s="47"/>
      <c r="AC361" s="47"/>
      <c r="AD361" s="47"/>
    </row>
    <row r="362" spans="11:30" x14ac:dyDescent="0.25">
      <c r="K362" s="47"/>
      <c r="L362" s="47"/>
      <c r="M362" s="47"/>
      <c r="N362" s="47"/>
      <c r="O362" s="47"/>
      <c r="P362" s="47"/>
      <c r="Q362" s="47"/>
      <c r="R362" s="47"/>
      <c r="S362" s="47"/>
      <c r="T362" s="47"/>
      <c r="U362" s="47"/>
      <c r="V362" s="47"/>
      <c r="W362" s="47"/>
      <c r="X362" s="47"/>
      <c r="Y362" s="47"/>
      <c r="Z362" s="47"/>
      <c r="AA362" s="47"/>
      <c r="AB362" s="47"/>
      <c r="AC362" s="48"/>
      <c r="AD362" s="47"/>
    </row>
    <row r="363" spans="11:30" x14ac:dyDescent="0.25">
      <c r="K363" s="47"/>
      <c r="L363" s="47"/>
      <c r="M363" s="47"/>
      <c r="N363" s="47"/>
      <c r="O363" s="47"/>
      <c r="P363" s="47"/>
      <c r="Q363" s="47"/>
      <c r="R363" s="47"/>
      <c r="S363" s="47"/>
      <c r="T363" s="47"/>
      <c r="U363" s="47"/>
      <c r="V363" s="47"/>
      <c r="W363" s="47"/>
      <c r="X363" s="47"/>
      <c r="Y363" s="47"/>
      <c r="Z363" s="47"/>
      <c r="AA363" s="47"/>
      <c r="AB363" s="47"/>
      <c r="AC363" s="47"/>
      <c r="AD363" s="47"/>
    </row>
    <row r="364" spans="11:30" x14ac:dyDescent="0.25">
      <c r="K364" s="47"/>
      <c r="L364" s="47"/>
      <c r="M364" s="47"/>
      <c r="N364" s="47"/>
      <c r="O364" s="47"/>
      <c r="P364" s="47"/>
      <c r="Q364" s="47"/>
      <c r="R364" s="47"/>
      <c r="S364" s="47"/>
      <c r="T364" s="47"/>
      <c r="U364" s="47"/>
      <c r="V364" s="47"/>
      <c r="W364" s="47"/>
      <c r="X364" s="47"/>
      <c r="Y364" s="47"/>
      <c r="Z364" s="47"/>
      <c r="AA364" s="47"/>
      <c r="AB364" s="47"/>
      <c r="AC364" s="48"/>
      <c r="AD364" s="47"/>
    </row>
    <row r="365" spans="11:30" x14ac:dyDescent="0.25">
      <c r="K365" s="47"/>
      <c r="L365" s="47"/>
      <c r="M365" s="47"/>
      <c r="N365" s="47"/>
      <c r="O365" s="47"/>
      <c r="P365" s="47"/>
      <c r="Q365" s="47"/>
      <c r="R365" s="47"/>
      <c r="S365" s="47"/>
      <c r="T365" s="47"/>
      <c r="U365" s="47"/>
      <c r="V365" s="47"/>
      <c r="W365" s="47"/>
      <c r="X365" s="47"/>
      <c r="Y365" s="47"/>
      <c r="Z365" s="47"/>
      <c r="AA365" s="47"/>
      <c r="AB365" s="47"/>
      <c r="AC365" s="47"/>
      <c r="AD365" s="47"/>
    </row>
    <row r="366" spans="11:30" x14ac:dyDescent="0.25">
      <c r="K366" s="47"/>
      <c r="L366" s="47"/>
      <c r="M366" s="47"/>
      <c r="N366" s="47"/>
      <c r="O366" s="47"/>
      <c r="P366" s="47"/>
      <c r="Q366" s="47"/>
      <c r="R366" s="47"/>
      <c r="S366" s="47"/>
      <c r="T366" s="47"/>
      <c r="U366" s="47"/>
      <c r="V366" s="47"/>
      <c r="W366" s="47"/>
      <c r="X366" s="47"/>
      <c r="Y366" s="47"/>
      <c r="Z366" s="47"/>
      <c r="AA366" s="47"/>
      <c r="AB366" s="47"/>
      <c r="AC366" s="47"/>
      <c r="AD366" s="47"/>
    </row>
    <row r="367" spans="11:30" x14ac:dyDescent="0.25">
      <c r="K367" s="47"/>
      <c r="L367" s="47"/>
      <c r="M367" s="47"/>
      <c r="N367" s="47"/>
      <c r="O367" s="47"/>
      <c r="P367" s="47"/>
      <c r="Q367" s="47"/>
      <c r="R367" s="47"/>
      <c r="S367" s="47"/>
      <c r="T367" s="47"/>
      <c r="U367" s="47"/>
      <c r="V367" s="47"/>
      <c r="W367" s="47"/>
      <c r="X367" s="47"/>
      <c r="Y367" s="47"/>
      <c r="Z367" s="47"/>
      <c r="AA367" s="47"/>
      <c r="AB367" s="47"/>
      <c r="AC367" s="47"/>
      <c r="AD367" s="47"/>
    </row>
    <row r="368" spans="11:30" x14ac:dyDescent="0.25">
      <c r="K368" s="47"/>
      <c r="L368" s="47"/>
      <c r="M368" s="47"/>
      <c r="N368" s="47"/>
      <c r="O368" s="47"/>
      <c r="P368" s="47"/>
      <c r="Q368" s="47"/>
      <c r="R368" s="47"/>
      <c r="S368" s="47"/>
      <c r="T368" s="47"/>
      <c r="U368" s="47"/>
      <c r="V368" s="47"/>
      <c r="W368" s="47"/>
      <c r="X368" s="47"/>
      <c r="Y368" s="47"/>
      <c r="Z368" s="47"/>
      <c r="AA368" s="47"/>
      <c r="AB368" s="47"/>
      <c r="AC368" s="47"/>
      <c r="AD368" s="47"/>
    </row>
    <row r="369" spans="11:30" x14ac:dyDescent="0.25">
      <c r="K369" s="47"/>
      <c r="L369" s="47"/>
      <c r="M369" s="47"/>
      <c r="N369" s="47"/>
      <c r="O369" s="47"/>
      <c r="P369" s="47"/>
      <c r="Q369" s="47"/>
      <c r="R369" s="47"/>
      <c r="S369" s="47"/>
      <c r="T369" s="47"/>
      <c r="U369" s="47"/>
      <c r="V369" s="47"/>
      <c r="W369" s="47"/>
      <c r="X369" s="47"/>
      <c r="Y369" s="47"/>
      <c r="Z369" s="47"/>
      <c r="AA369" s="47"/>
      <c r="AB369" s="47"/>
      <c r="AC369" s="47"/>
      <c r="AD369" s="47"/>
    </row>
    <row r="370" spans="11:30" x14ac:dyDescent="0.25">
      <c r="K370" s="47"/>
      <c r="L370" s="47"/>
      <c r="M370" s="47"/>
      <c r="N370" s="47"/>
      <c r="O370" s="47"/>
      <c r="P370" s="47"/>
      <c r="Q370" s="47"/>
      <c r="R370" s="47"/>
      <c r="S370" s="47"/>
      <c r="T370" s="47"/>
      <c r="U370" s="47"/>
      <c r="V370" s="47"/>
      <c r="W370" s="47"/>
      <c r="X370" s="47"/>
      <c r="Y370" s="47"/>
      <c r="Z370" s="47"/>
      <c r="AA370" s="47"/>
      <c r="AB370" s="47"/>
      <c r="AC370" s="47"/>
      <c r="AD370" s="47"/>
    </row>
    <row r="371" spans="11:30" x14ac:dyDescent="0.25">
      <c r="K371" s="47"/>
      <c r="L371" s="47"/>
      <c r="M371" s="47"/>
      <c r="N371" s="47"/>
      <c r="O371" s="47"/>
      <c r="P371" s="47"/>
      <c r="Q371" s="47"/>
      <c r="R371" s="47"/>
      <c r="S371" s="47"/>
      <c r="T371" s="47"/>
      <c r="U371" s="47"/>
      <c r="V371" s="47"/>
      <c r="W371" s="47"/>
      <c r="X371" s="47"/>
      <c r="Y371" s="47"/>
      <c r="Z371" s="47"/>
      <c r="AA371" s="47"/>
      <c r="AB371" s="47"/>
      <c r="AC371" s="47"/>
      <c r="AD371" s="47"/>
    </row>
    <row r="372" spans="11:30" x14ac:dyDescent="0.25">
      <c r="K372" s="47"/>
      <c r="L372" s="47"/>
      <c r="M372" s="47"/>
      <c r="N372" s="47"/>
      <c r="O372" s="47"/>
      <c r="P372" s="47"/>
      <c r="Q372" s="47"/>
      <c r="R372" s="47"/>
      <c r="S372" s="47"/>
      <c r="T372" s="47"/>
      <c r="U372" s="47"/>
      <c r="V372" s="47"/>
      <c r="W372" s="47"/>
      <c r="X372" s="47"/>
      <c r="Y372" s="47"/>
      <c r="Z372" s="47"/>
      <c r="AA372" s="47"/>
      <c r="AB372" s="47"/>
      <c r="AC372" s="47"/>
      <c r="AD372" s="47"/>
    </row>
    <row r="373" spans="11:30" x14ac:dyDescent="0.25">
      <c r="K373" s="47"/>
      <c r="L373" s="47"/>
      <c r="M373" s="47"/>
      <c r="N373" s="47"/>
      <c r="O373" s="47"/>
      <c r="P373" s="47"/>
      <c r="Q373" s="47"/>
      <c r="R373" s="47"/>
      <c r="S373" s="47"/>
      <c r="T373" s="47"/>
      <c r="U373" s="47"/>
      <c r="V373" s="47"/>
      <c r="W373" s="47"/>
      <c r="X373" s="47"/>
      <c r="Y373" s="47"/>
      <c r="Z373" s="47"/>
      <c r="AA373" s="47"/>
      <c r="AB373" s="47"/>
      <c r="AC373" s="47"/>
      <c r="AD373" s="47"/>
    </row>
    <row r="374" spans="11:30" x14ac:dyDescent="0.25">
      <c r="K374" s="47"/>
      <c r="L374" s="47"/>
      <c r="M374" s="47"/>
      <c r="N374" s="47"/>
      <c r="O374" s="47"/>
      <c r="P374" s="47"/>
      <c r="Q374" s="47"/>
      <c r="R374" s="47"/>
      <c r="S374" s="47"/>
      <c r="T374" s="47"/>
      <c r="U374" s="47"/>
      <c r="V374" s="47"/>
      <c r="W374" s="47"/>
      <c r="X374" s="47"/>
      <c r="Y374" s="47"/>
      <c r="Z374" s="47"/>
      <c r="AA374" s="47"/>
      <c r="AB374" s="47"/>
      <c r="AC374" s="48"/>
      <c r="AD374" s="47"/>
    </row>
    <row r="375" spans="11:30" x14ac:dyDescent="0.25">
      <c r="K375" s="47"/>
      <c r="L375" s="47"/>
      <c r="M375" s="47"/>
      <c r="N375" s="47"/>
      <c r="O375" s="47"/>
      <c r="P375" s="47"/>
      <c r="Q375" s="47"/>
      <c r="R375" s="47"/>
      <c r="S375" s="47"/>
      <c r="T375" s="47"/>
      <c r="U375" s="47"/>
      <c r="V375" s="47"/>
      <c r="W375" s="47"/>
      <c r="X375" s="47"/>
      <c r="Y375" s="47"/>
      <c r="Z375" s="47"/>
      <c r="AA375" s="47"/>
      <c r="AB375" s="47"/>
      <c r="AC375" s="48"/>
      <c r="AD375" s="47"/>
    </row>
    <row r="376" spans="11:30" x14ac:dyDescent="0.25">
      <c r="K376" s="47"/>
      <c r="L376" s="47"/>
      <c r="M376" s="47"/>
      <c r="N376" s="47"/>
      <c r="O376" s="47"/>
      <c r="P376" s="47"/>
      <c r="Q376" s="47"/>
      <c r="R376" s="47"/>
      <c r="S376" s="47"/>
      <c r="T376" s="47"/>
      <c r="U376" s="47"/>
      <c r="V376" s="47"/>
      <c r="W376" s="47"/>
      <c r="X376" s="47"/>
      <c r="Y376" s="47"/>
      <c r="Z376" s="47"/>
      <c r="AA376" s="47"/>
      <c r="AB376" s="47"/>
      <c r="AC376" s="47"/>
      <c r="AD376" s="47"/>
    </row>
    <row r="377" spans="11:30" x14ac:dyDescent="0.25">
      <c r="K377" s="47"/>
      <c r="L377" s="47"/>
      <c r="M377" s="47"/>
      <c r="N377" s="47"/>
      <c r="O377" s="47"/>
      <c r="P377" s="47"/>
      <c r="Q377" s="47"/>
      <c r="R377" s="47"/>
      <c r="S377" s="47"/>
      <c r="T377" s="47"/>
      <c r="U377" s="47"/>
      <c r="V377" s="47"/>
      <c r="W377" s="47"/>
      <c r="X377" s="47"/>
      <c r="Y377" s="47"/>
      <c r="Z377" s="47"/>
      <c r="AA377" s="47"/>
      <c r="AB377" s="47"/>
      <c r="AC377" s="47"/>
      <c r="AD377" s="47"/>
    </row>
    <row r="378" spans="11:30" x14ac:dyDescent="0.25">
      <c r="K378" s="47"/>
      <c r="L378" s="47"/>
      <c r="M378" s="47"/>
      <c r="N378" s="47"/>
      <c r="O378" s="47"/>
      <c r="P378" s="47"/>
      <c r="Q378" s="47"/>
      <c r="R378" s="47"/>
      <c r="S378" s="47"/>
      <c r="T378" s="47"/>
      <c r="U378" s="47"/>
      <c r="V378" s="47"/>
      <c r="W378" s="47"/>
      <c r="X378" s="47"/>
      <c r="Y378" s="47"/>
      <c r="Z378" s="47"/>
      <c r="AA378" s="47"/>
      <c r="AB378" s="47"/>
      <c r="AC378" s="47"/>
      <c r="AD378" s="47"/>
    </row>
    <row r="379" spans="11:30" x14ac:dyDescent="0.25">
      <c r="K379" s="47"/>
      <c r="L379" s="47"/>
      <c r="M379" s="47"/>
      <c r="N379" s="47"/>
      <c r="O379" s="47"/>
      <c r="P379" s="47"/>
      <c r="Q379" s="47"/>
      <c r="R379" s="47"/>
      <c r="S379" s="47"/>
      <c r="T379" s="47"/>
      <c r="U379" s="47"/>
      <c r="V379" s="47"/>
      <c r="W379" s="47"/>
      <c r="X379" s="47"/>
      <c r="Y379" s="47"/>
      <c r="Z379" s="47"/>
      <c r="AA379" s="47"/>
      <c r="AB379" s="47"/>
      <c r="AC379" s="47"/>
      <c r="AD379" s="47"/>
    </row>
    <row r="380" spans="11:30" x14ac:dyDescent="0.25">
      <c r="K380" s="47"/>
      <c r="L380" s="47"/>
      <c r="M380" s="47"/>
      <c r="N380" s="47"/>
      <c r="O380" s="47"/>
      <c r="P380" s="47"/>
      <c r="Q380" s="47"/>
      <c r="R380" s="47"/>
      <c r="S380" s="47"/>
      <c r="T380" s="47"/>
      <c r="U380" s="47"/>
      <c r="V380" s="47"/>
      <c r="W380" s="47"/>
      <c r="X380" s="47"/>
      <c r="Y380" s="47"/>
      <c r="Z380" s="47"/>
      <c r="AA380" s="47"/>
      <c r="AB380" s="47"/>
      <c r="AC380" s="48"/>
      <c r="AD380" s="47"/>
    </row>
    <row r="381" spans="11:30" x14ac:dyDescent="0.25">
      <c r="K381" s="47"/>
      <c r="L381" s="47"/>
      <c r="M381" s="47"/>
      <c r="N381" s="47"/>
      <c r="O381" s="47"/>
      <c r="P381" s="47"/>
      <c r="Q381" s="47"/>
      <c r="R381" s="47"/>
      <c r="S381" s="47"/>
      <c r="T381" s="47"/>
      <c r="U381" s="47"/>
      <c r="V381" s="47"/>
      <c r="W381" s="47"/>
      <c r="X381" s="47"/>
      <c r="Y381" s="47"/>
      <c r="Z381" s="47"/>
      <c r="AA381" s="47"/>
      <c r="AB381" s="47"/>
      <c r="AC381" s="48"/>
      <c r="AD381" s="47"/>
    </row>
    <row r="382" spans="11:30" x14ac:dyDescent="0.25">
      <c r="K382" s="47"/>
      <c r="L382" s="47"/>
      <c r="M382" s="47"/>
      <c r="N382" s="47"/>
      <c r="O382" s="47"/>
      <c r="P382" s="47"/>
      <c r="Q382" s="47"/>
      <c r="R382" s="47"/>
      <c r="S382" s="47"/>
      <c r="T382" s="47"/>
      <c r="U382" s="47"/>
      <c r="V382" s="47"/>
      <c r="W382" s="47"/>
      <c r="X382" s="47"/>
      <c r="Y382" s="47"/>
      <c r="Z382" s="47"/>
      <c r="AA382" s="47"/>
      <c r="AB382" s="47"/>
      <c r="AC382" s="48"/>
      <c r="AD382" s="47"/>
    </row>
    <row r="383" spans="11:30" x14ac:dyDescent="0.25">
      <c r="K383" s="47"/>
      <c r="L383" s="47"/>
      <c r="M383" s="47"/>
      <c r="N383" s="47"/>
      <c r="O383" s="47"/>
      <c r="P383" s="47"/>
      <c r="Q383" s="47"/>
      <c r="R383" s="47"/>
      <c r="S383" s="47"/>
      <c r="T383" s="47"/>
      <c r="U383" s="47"/>
      <c r="V383" s="47"/>
      <c r="W383" s="47"/>
      <c r="X383" s="47"/>
      <c r="Y383" s="47"/>
      <c r="Z383" s="47"/>
      <c r="AA383" s="47"/>
      <c r="AB383" s="47"/>
      <c r="AC383" s="47"/>
      <c r="AD383" s="47"/>
    </row>
    <row r="384" spans="11:30" x14ac:dyDescent="0.25">
      <c r="K384" s="47"/>
      <c r="L384" s="47"/>
      <c r="M384" s="47"/>
      <c r="N384" s="47"/>
      <c r="O384" s="47"/>
      <c r="P384" s="47"/>
      <c r="Q384" s="47"/>
      <c r="R384" s="47"/>
      <c r="S384" s="47"/>
      <c r="T384" s="47"/>
      <c r="U384" s="47"/>
      <c r="V384" s="47"/>
      <c r="W384" s="47"/>
      <c r="X384" s="47"/>
      <c r="Y384" s="47"/>
      <c r="Z384" s="47"/>
      <c r="AA384" s="47"/>
      <c r="AB384" s="47"/>
      <c r="AC384" s="47"/>
      <c r="AD384" s="47"/>
    </row>
    <row r="385" spans="11:30" x14ac:dyDescent="0.25">
      <c r="K385" s="47"/>
      <c r="L385" s="47"/>
      <c r="M385" s="47"/>
      <c r="N385" s="47"/>
      <c r="O385" s="47"/>
      <c r="P385" s="47"/>
      <c r="Q385" s="47"/>
      <c r="R385" s="47"/>
      <c r="S385" s="47"/>
      <c r="T385" s="47"/>
      <c r="U385" s="47"/>
      <c r="V385" s="47"/>
      <c r="W385" s="47"/>
      <c r="X385" s="47"/>
      <c r="Y385" s="47"/>
      <c r="Z385" s="47"/>
      <c r="AA385" s="47"/>
      <c r="AB385" s="47"/>
      <c r="AC385" s="47"/>
      <c r="AD385" s="47"/>
    </row>
    <row r="386" spans="11:30" x14ac:dyDescent="0.25">
      <c r="K386" s="47"/>
      <c r="L386" s="47"/>
      <c r="M386" s="47"/>
      <c r="N386" s="47"/>
      <c r="O386" s="47"/>
      <c r="P386" s="47"/>
      <c r="Q386" s="47"/>
      <c r="R386" s="47"/>
      <c r="S386" s="47"/>
      <c r="T386" s="47"/>
      <c r="U386" s="47"/>
      <c r="V386" s="47"/>
      <c r="W386" s="47"/>
      <c r="X386" s="47"/>
      <c r="Y386" s="47"/>
      <c r="Z386" s="47"/>
      <c r="AA386" s="47"/>
      <c r="AB386" s="47"/>
      <c r="AC386" s="47"/>
      <c r="AD386" s="47"/>
    </row>
    <row r="387" spans="11:30" x14ac:dyDescent="0.25">
      <c r="K387" s="47"/>
      <c r="L387" s="47"/>
      <c r="M387" s="47"/>
      <c r="N387" s="47"/>
      <c r="O387" s="47"/>
      <c r="P387" s="47"/>
      <c r="Q387" s="47"/>
      <c r="R387" s="47"/>
      <c r="S387" s="47"/>
      <c r="T387" s="47"/>
      <c r="U387" s="47"/>
      <c r="V387" s="47"/>
      <c r="W387" s="47"/>
      <c r="X387" s="47"/>
      <c r="Y387" s="47"/>
      <c r="Z387" s="47"/>
      <c r="AA387" s="47"/>
      <c r="AB387" s="47"/>
      <c r="AC387" s="47"/>
      <c r="AD387" s="47"/>
    </row>
    <row r="388" spans="11:30" x14ac:dyDescent="0.25">
      <c r="K388" s="47"/>
      <c r="L388" s="47"/>
      <c r="M388" s="47"/>
      <c r="N388" s="47"/>
      <c r="O388" s="47"/>
      <c r="P388" s="47"/>
      <c r="Q388" s="47"/>
      <c r="R388" s="47"/>
      <c r="S388" s="47"/>
      <c r="T388" s="47"/>
      <c r="U388" s="47"/>
      <c r="V388" s="47"/>
      <c r="W388" s="47"/>
      <c r="X388" s="47"/>
      <c r="Y388" s="47"/>
      <c r="Z388" s="47"/>
      <c r="AA388" s="47"/>
      <c r="AB388" s="47"/>
      <c r="AC388" s="48"/>
      <c r="AD388" s="47"/>
    </row>
    <row r="389" spans="11:30" x14ac:dyDescent="0.25">
      <c r="K389" s="47"/>
      <c r="L389" s="47"/>
      <c r="M389" s="47"/>
      <c r="N389" s="47"/>
      <c r="O389" s="47"/>
      <c r="P389" s="47"/>
      <c r="Q389" s="47"/>
      <c r="R389" s="47"/>
      <c r="S389" s="47"/>
      <c r="T389" s="47"/>
      <c r="U389" s="47"/>
      <c r="V389" s="47"/>
      <c r="W389" s="47"/>
      <c r="X389" s="47"/>
      <c r="Y389" s="47"/>
      <c r="Z389" s="47"/>
      <c r="AA389" s="47"/>
      <c r="AB389" s="47"/>
      <c r="AC389" s="48"/>
      <c r="AD389" s="47"/>
    </row>
    <row r="390" spans="11:30" x14ac:dyDescent="0.25">
      <c r="K390" s="47"/>
      <c r="L390" s="47"/>
      <c r="M390" s="47"/>
      <c r="N390" s="47"/>
      <c r="O390" s="47"/>
      <c r="P390" s="47"/>
      <c r="Q390" s="47"/>
      <c r="R390" s="47"/>
      <c r="S390" s="47"/>
      <c r="T390" s="47"/>
      <c r="U390" s="47"/>
      <c r="V390" s="47"/>
      <c r="W390" s="47"/>
      <c r="X390" s="47"/>
      <c r="Y390" s="47"/>
      <c r="Z390" s="47"/>
      <c r="AA390" s="47"/>
      <c r="AB390" s="47"/>
      <c r="AC390" s="48"/>
      <c r="AD390" s="47"/>
    </row>
    <row r="391" spans="11:30" x14ac:dyDescent="0.25">
      <c r="K391" s="47"/>
      <c r="L391" s="47"/>
      <c r="M391" s="47"/>
      <c r="N391" s="47"/>
      <c r="O391" s="47"/>
      <c r="P391" s="47"/>
      <c r="Q391" s="47"/>
      <c r="R391" s="47"/>
      <c r="S391" s="47"/>
      <c r="T391" s="47"/>
      <c r="U391" s="47"/>
      <c r="V391" s="47"/>
      <c r="W391" s="47"/>
      <c r="X391" s="47"/>
      <c r="Y391" s="47"/>
      <c r="Z391" s="47"/>
      <c r="AA391" s="47"/>
      <c r="AB391" s="47"/>
      <c r="AC391" s="48"/>
      <c r="AD391" s="47"/>
    </row>
    <row r="392" spans="11:30" x14ac:dyDescent="0.25">
      <c r="K392" s="47"/>
      <c r="L392" s="47"/>
      <c r="M392" s="47"/>
      <c r="N392" s="47"/>
      <c r="O392" s="47"/>
      <c r="P392" s="47"/>
      <c r="Q392" s="47"/>
      <c r="R392" s="47"/>
      <c r="S392" s="47"/>
      <c r="T392" s="47"/>
      <c r="U392" s="47"/>
      <c r="V392" s="47"/>
      <c r="W392" s="47"/>
      <c r="X392" s="47"/>
      <c r="Y392" s="47"/>
      <c r="Z392" s="47"/>
      <c r="AA392" s="47"/>
      <c r="AB392" s="47"/>
      <c r="AC392" s="47"/>
      <c r="AD392" s="47"/>
    </row>
    <row r="393" spans="11:30" x14ac:dyDescent="0.25">
      <c r="K393" s="47"/>
      <c r="L393" s="47"/>
      <c r="M393" s="47"/>
      <c r="N393" s="47"/>
      <c r="O393" s="47"/>
      <c r="P393" s="47"/>
      <c r="Q393" s="47"/>
      <c r="R393" s="47"/>
      <c r="S393" s="47"/>
      <c r="T393" s="47"/>
      <c r="U393" s="47"/>
      <c r="V393" s="47"/>
      <c r="W393" s="47"/>
      <c r="X393" s="47"/>
      <c r="Y393" s="47"/>
      <c r="Z393" s="47"/>
      <c r="AA393" s="47"/>
      <c r="AB393" s="47"/>
      <c r="AC393" s="47"/>
      <c r="AD393" s="47"/>
    </row>
    <row r="394" spans="11:30" x14ac:dyDescent="0.25">
      <c r="K394" s="47"/>
      <c r="L394" s="47"/>
      <c r="M394" s="47"/>
      <c r="N394" s="47"/>
      <c r="O394" s="47"/>
      <c r="P394" s="47"/>
      <c r="Q394" s="47"/>
      <c r="R394" s="47"/>
      <c r="S394" s="47"/>
      <c r="T394" s="47"/>
      <c r="U394" s="47"/>
      <c r="V394" s="47"/>
      <c r="W394" s="47"/>
      <c r="X394" s="47"/>
      <c r="Y394" s="47"/>
      <c r="Z394" s="47"/>
      <c r="AA394" s="47"/>
      <c r="AB394" s="47"/>
      <c r="AC394" s="47"/>
      <c r="AD394" s="47"/>
    </row>
    <row r="395" spans="11:30" x14ac:dyDescent="0.25">
      <c r="K395" s="47"/>
      <c r="L395" s="47"/>
      <c r="M395" s="47"/>
      <c r="N395" s="47"/>
      <c r="O395" s="47"/>
      <c r="P395" s="47"/>
      <c r="Q395" s="47"/>
      <c r="R395" s="47"/>
      <c r="S395" s="47"/>
      <c r="T395" s="47"/>
      <c r="U395" s="47"/>
      <c r="V395" s="47"/>
      <c r="W395" s="47"/>
      <c r="X395" s="47"/>
      <c r="Y395" s="47"/>
      <c r="Z395" s="47"/>
      <c r="AA395" s="47"/>
      <c r="AB395" s="47"/>
      <c r="AC395" s="47"/>
      <c r="AD395" s="47"/>
    </row>
    <row r="396" spans="11:30" x14ac:dyDescent="0.25">
      <c r="K396" s="47"/>
      <c r="L396" s="47"/>
      <c r="M396" s="47"/>
      <c r="N396" s="47"/>
      <c r="O396" s="47"/>
      <c r="P396" s="47"/>
      <c r="Q396" s="47"/>
      <c r="R396" s="47"/>
      <c r="S396" s="47"/>
      <c r="T396" s="47"/>
      <c r="U396" s="47"/>
      <c r="V396" s="47"/>
      <c r="W396" s="47"/>
      <c r="X396" s="47"/>
      <c r="Y396" s="47"/>
      <c r="Z396" s="47"/>
      <c r="AA396" s="47"/>
      <c r="AB396" s="47"/>
      <c r="AC396" s="48"/>
      <c r="AD396" s="47"/>
    </row>
    <row r="397" spans="11:30" x14ac:dyDescent="0.25">
      <c r="K397" s="47"/>
      <c r="L397" s="47"/>
      <c r="M397" s="47"/>
      <c r="N397" s="47"/>
      <c r="O397" s="47"/>
      <c r="P397" s="47"/>
      <c r="Q397" s="47"/>
      <c r="R397" s="47"/>
      <c r="S397" s="47"/>
      <c r="T397" s="47"/>
      <c r="U397" s="47"/>
      <c r="V397" s="47"/>
      <c r="W397" s="47"/>
      <c r="X397" s="47"/>
      <c r="Y397" s="47"/>
      <c r="Z397" s="47"/>
      <c r="AA397" s="47"/>
      <c r="AB397" s="47"/>
      <c r="AC397" s="48"/>
      <c r="AD397" s="47"/>
    </row>
    <row r="398" spans="11:30" x14ac:dyDescent="0.25">
      <c r="K398" s="47"/>
      <c r="L398" s="47"/>
      <c r="M398" s="47"/>
      <c r="N398" s="47"/>
      <c r="O398" s="47"/>
      <c r="P398" s="47"/>
      <c r="Q398" s="47"/>
      <c r="R398" s="47"/>
      <c r="S398" s="47"/>
      <c r="T398" s="47"/>
      <c r="U398" s="47"/>
      <c r="V398" s="47"/>
      <c r="W398" s="47"/>
      <c r="X398" s="47"/>
      <c r="Y398" s="47"/>
      <c r="Z398" s="47"/>
      <c r="AA398" s="47"/>
      <c r="AB398" s="47"/>
      <c r="AC398" s="48"/>
      <c r="AD398" s="47"/>
    </row>
    <row r="399" spans="11:30" x14ac:dyDescent="0.25">
      <c r="K399" s="47"/>
      <c r="L399" s="47"/>
      <c r="M399" s="47"/>
      <c r="N399" s="47"/>
      <c r="O399" s="47"/>
      <c r="P399" s="47"/>
      <c r="Q399" s="47"/>
      <c r="R399" s="47"/>
      <c r="S399" s="47"/>
      <c r="T399" s="47"/>
      <c r="U399" s="47"/>
      <c r="V399" s="47"/>
      <c r="W399" s="47"/>
      <c r="X399" s="47"/>
      <c r="Y399" s="47"/>
      <c r="Z399" s="47"/>
      <c r="AA399" s="47"/>
      <c r="AB399" s="47"/>
      <c r="AC399" s="48"/>
      <c r="AD399" s="47"/>
    </row>
    <row r="400" spans="11:30" x14ac:dyDescent="0.25">
      <c r="K400" s="47"/>
      <c r="L400" s="47"/>
      <c r="M400" s="47"/>
      <c r="N400" s="47"/>
      <c r="O400" s="47"/>
      <c r="P400" s="47"/>
      <c r="Q400" s="47"/>
      <c r="R400" s="47"/>
      <c r="S400" s="47"/>
      <c r="T400" s="47"/>
      <c r="U400" s="47"/>
      <c r="V400" s="47"/>
      <c r="W400" s="47"/>
      <c r="X400" s="47"/>
      <c r="Y400" s="47"/>
      <c r="Z400" s="47"/>
      <c r="AA400" s="47"/>
      <c r="AB400" s="47"/>
      <c r="AC400" s="48"/>
      <c r="AD400" s="47"/>
    </row>
    <row r="401" spans="11:30" x14ac:dyDescent="0.25">
      <c r="K401" s="47"/>
      <c r="L401" s="47"/>
      <c r="M401" s="47"/>
      <c r="N401" s="47"/>
      <c r="O401" s="47"/>
      <c r="P401" s="47"/>
      <c r="Q401" s="47"/>
      <c r="R401" s="47"/>
      <c r="S401" s="47"/>
      <c r="T401" s="47"/>
      <c r="U401" s="47"/>
      <c r="V401" s="47"/>
      <c r="W401" s="47"/>
      <c r="X401" s="47"/>
      <c r="Y401" s="47"/>
      <c r="Z401" s="47"/>
      <c r="AA401" s="47"/>
      <c r="AB401" s="47"/>
      <c r="AC401" s="47"/>
      <c r="AD401" s="47"/>
    </row>
    <row r="402" spans="11:30" x14ac:dyDescent="0.25">
      <c r="K402" s="47"/>
      <c r="L402" s="47"/>
      <c r="M402" s="47"/>
      <c r="N402" s="47"/>
      <c r="O402" s="47"/>
      <c r="P402" s="47"/>
      <c r="Q402" s="47"/>
      <c r="R402" s="47"/>
      <c r="S402" s="47"/>
      <c r="T402" s="47"/>
      <c r="U402" s="47"/>
      <c r="V402" s="47"/>
      <c r="W402" s="47"/>
      <c r="X402" s="47"/>
      <c r="Y402" s="47"/>
      <c r="Z402" s="47"/>
      <c r="AA402" s="47"/>
      <c r="AB402" s="47"/>
      <c r="AC402" s="47"/>
      <c r="AD402" s="47"/>
    </row>
    <row r="403" spans="11:30" x14ac:dyDescent="0.25">
      <c r="K403" s="47"/>
      <c r="L403" s="47"/>
      <c r="M403" s="47"/>
      <c r="N403" s="47"/>
      <c r="O403" s="47"/>
      <c r="P403" s="47"/>
      <c r="Q403" s="47"/>
      <c r="R403" s="47"/>
      <c r="S403" s="47"/>
      <c r="T403" s="47"/>
      <c r="U403" s="47"/>
      <c r="V403" s="47"/>
      <c r="W403" s="47"/>
      <c r="X403" s="47"/>
      <c r="Y403" s="47"/>
      <c r="Z403" s="47"/>
      <c r="AA403" s="47"/>
      <c r="AB403" s="47"/>
      <c r="AC403" s="47"/>
      <c r="AD403" s="47"/>
    </row>
    <row r="404" spans="11:30" x14ac:dyDescent="0.25">
      <c r="K404" s="47"/>
      <c r="L404" s="47"/>
      <c r="M404" s="47"/>
      <c r="N404" s="47"/>
      <c r="O404" s="47"/>
      <c r="P404" s="47"/>
      <c r="Q404" s="47"/>
      <c r="R404" s="47"/>
      <c r="S404" s="47"/>
      <c r="T404" s="47"/>
      <c r="U404" s="47"/>
      <c r="V404" s="47"/>
      <c r="W404" s="47"/>
      <c r="X404" s="47"/>
      <c r="Y404" s="47"/>
      <c r="Z404" s="47"/>
      <c r="AA404" s="47"/>
      <c r="AB404" s="47"/>
      <c r="AC404" s="48"/>
      <c r="AD404" s="47"/>
    </row>
    <row r="405" spans="11:30" x14ac:dyDescent="0.25">
      <c r="K405" s="47"/>
      <c r="L405" s="47"/>
      <c r="M405" s="47"/>
      <c r="N405" s="47"/>
      <c r="O405" s="47"/>
      <c r="P405" s="47"/>
      <c r="Q405" s="47"/>
      <c r="R405" s="47"/>
      <c r="S405" s="47"/>
      <c r="T405" s="47"/>
      <c r="U405" s="47"/>
      <c r="V405" s="47"/>
      <c r="W405" s="47"/>
      <c r="X405" s="47"/>
      <c r="Y405" s="47"/>
      <c r="Z405" s="47"/>
      <c r="AA405" s="47"/>
      <c r="AB405" s="47"/>
      <c r="AC405" s="47"/>
      <c r="AD405" s="47"/>
    </row>
    <row r="406" spans="11:30" x14ac:dyDescent="0.25">
      <c r="K406" s="47"/>
      <c r="L406" s="47"/>
      <c r="M406" s="47"/>
      <c r="N406" s="47"/>
      <c r="O406" s="47"/>
      <c r="P406" s="47"/>
      <c r="Q406" s="47"/>
      <c r="R406" s="47"/>
      <c r="S406" s="47"/>
      <c r="T406" s="47"/>
      <c r="U406" s="47"/>
      <c r="V406" s="47"/>
      <c r="W406" s="47"/>
      <c r="X406" s="47"/>
      <c r="Y406" s="47"/>
      <c r="Z406" s="47"/>
      <c r="AA406" s="47"/>
      <c r="AB406" s="47"/>
      <c r="AC406" s="48"/>
      <c r="AD406" s="47"/>
    </row>
    <row r="407" spans="11:30" x14ac:dyDescent="0.25">
      <c r="K407" s="47"/>
      <c r="L407" s="47"/>
      <c r="M407" s="47"/>
      <c r="N407" s="47"/>
      <c r="O407" s="47"/>
      <c r="P407" s="47"/>
      <c r="Q407" s="47"/>
      <c r="R407" s="47"/>
      <c r="S407" s="47"/>
      <c r="T407" s="47"/>
      <c r="U407" s="47"/>
      <c r="V407" s="47"/>
      <c r="W407" s="47"/>
      <c r="X407" s="47"/>
      <c r="Y407" s="47"/>
      <c r="Z407" s="47"/>
      <c r="AA407" s="47"/>
      <c r="AB407" s="47"/>
      <c r="AC407" s="47"/>
      <c r="AD407" s="47"/>
    </row>
    <row r="408" spans="11:30" x14ac:dyDescent="0.25">
      <c r="K408" s="47"/>
      <c r="L408" s="47"/>
      <c r="M408" s="47"/>
      <c r="N408" s="47"/>
      <c r="O408" s="47"/>
      <c r="P408" s="47"/>
      <c r="Q408" s="47"/>
      <c r="R408" s="47"/>
      <c r="S408" s="47"/>
      <c r="T408" s="47"/>
      <c r="U408" s="47"/>
      <c r="V408" s="47"/>
      <c r="W408" s="47"/>
      <c r="X408" s="47"/>
      <c r="Y408" s="47"/>
      <c r="Z408" s="47"/>
      <c r="AA408" s="47"/>
      <c r="AB408" s="47"/>
      <c r="AC408" s="48"/>
      <c r="AD408" s="47"/>
    </row>
    <row r="409" spans="11:30" x14ac:dyDescent="0.25">
      <c r="K409" s="47"/>
      <c r="L409" s="47"/>
      <c r="M409" s="47"/>
      <c r="N409" s="47"/>
      <c r="O409" s="47"/>
      <c r="P409" s="47"/>
      <c r="Q409" s="47"/>
      <c r="R409" s="47"/>
      <c r="S409" s="47"/>
      <c r="T409" s="47"/>
      <c r="U409" s="47"/>
      <c r="V409" s="47"/>
      <c r="W409" s="47"/>
      <c r="X409" s="47"/>
      <c r="Y409" s="47"/>
      <c r="Z409" s="47"/>
      <c r="AA409" s="47"/>
      <c r="AB409" s="47"/>
      <c r="AC409" s="48"/>
      <c r="AD409" s="47"/>
    </row>
    <row r="410" spans="11:30" x14ac:dyDescent="0.25">
      <c r="K410" s="47"/>
      <c r="L410" s="47"/>
      <c r="M410" s="47"/>
      <c r="N410" s="47"/>
      <c r="O410" s="47"/>
      <c r="P410" s="47"/>
      <c r="Q410" s="47"/>
      <c r="R410" s="47"/>
      <c r="S410" s="47"/>
      <c r="T410" s="47"/>
      <c r="U410" s="47"/>
      <c r="V410" s="47"/>
      <c r="W410" s="47"/>
      <c r="X410" s="47"/>
      <c r="Y410" s="47"/>
      <c r="Z410" s="47"/>
      <c r="AA410" s="47"/>
      <c r="AB410" s="47"/>
      <c r="AC410" s="48"/>
      <c r="AD410" s="47"/>
    </row>
    <row r="411" spans="11:30" x14ac:dyDescent="0.25">
      <c r="K411" s="47"/>
      <c r="L411" s="47"/>
      <c r="M411" s="47"/>
      <c r="N411" s="47"/>
      <c r="O411" s="47"/>
      <c r="P411" s="47"/>
      <c r="Q411" s="47"/>
      <c r="R411" s="47"/>
      <c r="S411" s="47"/>
      <c r="T411" s="47"/>
      <c r="U411" s="47"/>
      <c r="V411" s="47"/>
      <c r="W411" s="47"/>
      <c r="X411" s="47"/>
      <c r="Y411" s="47"/>
      <c r="Z411" s="47"/>
      <c r="AA411" s="47"/>
      <c r="AB411" s="47"/>
      <c r="AC411" s="47"/>
      <c r="AD411" s="47"/>
    </row>
    <row r="412" spans="11:30" x14ac:dyDescent="0.25">
      <c r="K412" s="47"/>
      <c r="L412" s="47"/>
      <c r="M412" s="47"/>
      <c r="N412" s="47"/>
      <c r="O412" s="47"/>
      <c r="P412" s="47"/>
      <c r="Q412" s="47"/>
      <c r="R412" s="47"/>
      <c r="S412" s="47"/>
      <c r="T412" s="47"/>
      <c r="U412" s="47"/>
      <c r="V412" s="47"/>
      <c r="W412" s="47"/>
      <c r="X412" s="47"/>
      <c r="Y412" s="47"/>
      <c r="Z412" s="47"/>
      <c r="AA412" s="47"/>
      <c r="AB412" s="47"/>
      <c r="AC412" s="47"/>
      <c r="AD412" s="47"/>
    </row>
    <row r="413" spans="11:30" x14ac:dyDescent="0.25">
      <c r="K413" s="47"/>
      <c r="L413" s="47"/>
      <c r="M413" s="47"/>
      <c r="N413" s="47"/>
      <c r="O413" s="47"/>
      <c r="P413" s="47"/>
      <c r="Q413" s="47"/>
      <c r="R413" s="47"/>
      <c r="S413" s="47"/>
      <c r="T413" s="47"/>
      <c r="U413" s="47"/>
      <c r="V413" s="47"/>
      <c r="W413" s="47"/>
      <c r="X413" s="47"/>
      <c r="Y413" s="47"/>
      <c r="Z413" s="47"/>
      <c r="AA413" s="47"/>
      <c r="AB413" s="47"/>
      <c r="AC413" s="47"/>
      <c r="AD413" s="47"/>
    </row>
    <row r="414" spans="11:30" x14ac:dyDescent="0.25">
      <c r="K414" s="47"/>
      <c r="L414" s="47"/>
      <c r="M414" s="47"/>
      <c r="N414" s="47"/>
      <c r="O414" s="47"/>
      <c r="P414" s="47"/>
      <c r="Q414" s="47"/>
      <c r="R414" s="47"/>
      <c r="S414" s="47"/>
      <c r="T414" s="47"/>
      <c r="U414" s="47"/>
      <c r="V414" s="47"/>
      <c r="W414" s="47"/>
      <c r="X414" s="47"/>
      <c r="Y414" s="47"/>
      <c r="Z414" s="47"/>
      <c r="AA414" s="47"/>
      <c r="AB414" s="47"/>
      <c r="AC414" s="48"/>
      <c r="AD414" s="47"/>
    </row>
    <row r="415" spans="11:30" x14ac:dyDescent="0.25">
      <c r="K415" s="47"/>
      <c r="L415" s="47"/>
      <c r="M415" s="47"/>
      <c r="N415" s="47"/>
      <c r="O415" s="47"/>
      <c r="P415" s="47"/>
      <c r="Q415" s="47"/>
      <c r="R415" s="47"/>
      <c r="S415" s="47"/>
      <c r="T415" s="47"/>
      <c r="U415" s="47"/>
      <c r="V415" s="47"/>
      <c r="W415" s="47"/>
      <c r="X415" s="47"/>
      <c r="Y415" s="47"/>
      <c r="Z415" s="47"/>
      <c r="AA415" s="47"/>
      <c r="AB415" s="47"/>
      <c r="AC415" s="47"/>
      <c r="AD415" s="47"/>
    </row>
    <row r="416" spans="11:30" x14ac:dyDescent="0.25">
      <c r="K416" s="47"/>
      <c r="L416" s="47"/>
      <c r="M416" s="47"/>
      <c r="N416" s="47"/>
      <c r="O416" s="47"/>
      <c r="P416" s="47"/>
      <c r="Q416" s="47"/>
      <c r="R416" s="47"/>
      <c r="S416" s="47"/>
      <c r="T416" s="47"/>
      <c r="U416" s="47"/>
      <c r="V416" s="47"/>
      <c r="W416" s="47"/>
      <c r="X416" s="47"/>
      <c r="Y416" s="47"/>
      <c r="Z416" s="47"/>
      <c r="AA416" s="47"/>
      <c r="AB416" s="47"/>
      <c r="AC416" s="48"/>
      <c r="AD416" s="47"/>
    </row>
    <row r="417" spans="11:30" x14ac:dyDescent="0.25">
      <c r="K417" s="47"/>
      <c r="L417" s="47"/>
      <c r="M417" s="47"/>
      <c r="N417" s="47"/>
      <c r="O417" s="47"/>
      <c r="P417" s="47"/>
      <c r="Q417" s="47"/>
      <c r="R417" s="47"/>
      <c r="S417" s="47"/>
      <c r="T417" s="47"/>
      <c r="U417" s="47"/>
      <c r="V417" s="47"/>
      <c r="W417" s="47"/>
      <c r="X417" s="47"/>
      <c r="Y417" s="47"/>
      <c r="Z417" s="47"/>
      <c r="AA417" s="47"/>
      <c r="AB417" s="47"/>
      <c r="AC417" s="47"/>
      <c r="AD417" s="47"/>
    </row>
    <row r="418" spans="11:30" x14ac:dyDescent="0.25">
      <c r="K418" s="47"/>
      <c r="L418" s="47"/>
      <c r="M418" s="47"/>
      <c r="N418" s="47"/>
      <c r="O418" s="47"/>
      <c r="P418" s="47"/>
      <c r="Q418" s="47"/>
      <c r="R418" s="47"/>
      <c r="S418" s="47"/>
      <c r="T418" s="47"/>
      <c r="U418" s="47"/>
      <c r="V418" s="47"/>
      <c r="W418" s="47"/>
      <c r="X418" s="47"/>
      <c r="Y418" s="47"/>
      <c r="Z418" s="47"/>
      <c r="AA418" s="47"/>
      <c r="AB418" s="47"/>
      <c r="AC418" s="47"/>
      <c r="AD418" s="47"/>
    </row>
    <row r="419" spans="11:30" x14ac:dyDescent="0.25">
      <c r="K419" s="47"/>
      <c r="L419" s="47"/>
      <c r="M419" s="47"/>
      <c r="N419" s="47"/>
      <c r="O419" s="47"/>
      <c r="P419" s="47"/>
      <c r="Q419" s="47"/>
      <c r="R419" s="47"/>
      <c r="S419" s="47"/>
      <c r="T419" s="47"/>
      <c r="U419" s="47"/>
      <c r="V419" s="47"/>
      <c r="W419" s="47"/>
      <c r="X419" s="47"/>
      <c r="Y419" s="47"/>
      <c r="Z419" s="47"/>
      <c r="AA419" s="47"/>
      <c r="AB419" s="47"/>
      <c r="AC419" s="47"/>
      <c r="AD419" s="47"/>
    </row>
    <row r="420" spans="11:30" x14ac:dyDescent="0.25">
      <c r="K420" s="47"/>
      <c r="L420" s="47"/>
      <c r="M420" s="47"/>
      <c r="N420" s="47"/>
      <c r="O420" s="47"/>
      <c r="P420" s="47"/>
      <c r="Q420" s="47"/>
      <c r="R420" s="47"/>
      <c r="S420" s="47"/>
      <c r="T420" s="47"/>
      <c r="U420" s="47"/>
      <c r="V420" s="47"/>
      <c r="W420" s="47"/>
      <c r="X420" s="47"/>
      <c r="Y420" s="47"/>
      <c r="Z420" s="47"/>
      <c r="AA420" s="47"/>
      <c r="AB420" s="47"/>
      <c r="AC420" s="47"/>
      <c r="AD420" s="47"/>
    </row>
    <row r="421" spans="11:30" x14ac:dyDescent="0.25">
      <c r="K421" s="47"/>
      <c r="L421" s="47"/>
      <c r="M421" s="47"/>
      <c r="N421" s="47"/>
      <c r="O421" s="47"/>
      <c r="P421" s="47"/>
      <c r="Q421" s="47"/>
      <c r="R421" s="47"/>
      <c r="S421" s="47"/>
      <c r="T421" s="47"/>
      <c r="U421" s="47"/>
      <c r="V421" s="47"/>
      <c r="W421" s="47"/>
      <c r="X421" s="47"/>
      <c r="Y421" s="47"/>
      <c r="Z421" s="47"/>
      <c r="AA421" s="47"/>
      <c r="AB421" s="47"/>
      <c r="AC421" s="47"/>
      <c r="AD421" s="47"/>
    </row>
    <row r="422" spans="11:30" x14ac:dyDescent="0.25">
      <c r="K422" s="47"/>
      <c r="L422" s="47"/>
      <c r="M422" s="47"/>
      <c r="N422" s="47"/>
      <c r="O422" s="47"/>
      <c r="P422" s="47"/>
      <c r="Q422" s="47"/>
      <c r="R422" s="47"/>
      <c r="S422" s="47"/>
      <c r="T422" s="47"/>
      <c r="U422" s="47"/>
      <c r="V422" s="47"/>
      <c r="W422" s="47"/>
      <c r="X422" s="47"/>
      <c r="Y422" s="47"/>
      <c r="Z422" s="47"/>
      <c r="AA422" s="47"/>
      <c r="AB422" s="47"/>
      <c r="AC422" s="47"/>
      <c r="AD422" s="47"/>
    </row>
    <row r="423" spans="11:30" x14ac:dyDescent="0.25">
      <c r="K423" s="47"/>
      <c r="L423" s="47"/>
      <c r="M423" s="47"/>
      <c r="N423" s="47"/>
      <c r="O423" s="47"/>
      <c r="P423" s="47"/>
      <c r="Q423" s="47"/>
      <c r="R423" s="47"/>
      <c r="S423" s="47"/>
      <c r="T423" s="47"/>
      <c r="U423" s="47"/>
      <c r="V423" s="47"/>
      <c r="W423" s="47"/>
      <c r="X423" s="47"/>
      <c r="Y423" s="47"/>
      <c r="Z423" s="47"/>
      <c r="AA423" s="47"/>
      <c r="AB423" s="47"/>
      <c r="AC423" s="48"/>
      <c r="AD423" s="47"/>
    </row>
    <row r="424" spans="11:30" x14ac:dyDescent="0.25">
      <c r="K424" s="47"/>
      <c r="L424" s="47"/>
      <c r="M424" s="47"/>
      <c r="N424" s="47"/>
      <c r="O424" s="47"/>
      <c r="P424" s="47"/>
      <c r="Q424" s="47"/>
      <c r="R424" s="47"/>
      <c r="S424" s="47"/>
      <c r="T424" s="47"/>
      <c r="U424" s="47"/>
      <c r="V424" s="47"/>
      <c r="W424" s="47"/>
      <c r="X424" s="47"/>
      <c r="Y424" s="47"/>
      <c r="Z424" s="47"/>
      <c r="AA424" s="47"/>
      <c r="AB424" s="47"/>
      <c r="AC424" s="48"/>
      <c r="AD424" s="47"/>
    </row>
    <row r="425" spans="11:30" x14ac:dyDescent="0.25">
      <c r="K425" s="47"/>
      <c r="L425" s="47"/>
      <c r="M425" s="47"/>
      <c r="N425" s="47"/>
      <c r="O425" s="47"/>
      <c r="P425" s="47"/>
      <c r="Q425" s="47"/>
      <c r="R425" s="47"/>
      <c r="S425" s="47"/>
      <c r="T425" s="47"/>
      <c r="U425" s="47"/>
      <c r="V425" s="47"/>
      <c r="W425" s="47"/>
      <c r="X425" s="47"/>
      <c r="Y425" s="47"/>
      <c r="Z425" s="47"/>
      <c r="AA425" s="47"/>
      <c r="AB425" s="47"/>
      <c r="AC425" s="47"/>
      <c r="AD425" s="47"/>
    </row>
    <row r="426" spans="11:30" x14ac:dyDescent="0.25">
      <c r="K426" s="47"/>
      <c r="L426" s="47"/>
      <c r="M426" s="47"/>
      <c r="N426" s="47"/>
      <c r="O426" s="47"/>
      <c r="P426" s="47"/>
      <c r="Q426" s="47"/>
      <c r="R426" s="47"/>
      <c r="S426" s="47"/>
      <c r="T426" s="47"/>
      <c r="U426" s="47"/>
      <c r="V426" s="47"/>
      <c r="W426" s="47"/>
      <c r="X426" s="47"/>
      <c r="Y426" s="47"/>
      <c r="Z426" s="47"/>
      <c r="AA426" s="47"/>
      <c r="AB426" s="47"/>
      <c r="AC426" s="47"/>
      <c r="AD426" s="47"/>
    </row>
    <row r="427" spans="11:30" x14ac:dyDescent="0.25">
      <c r="K427" s="47"/>
      <c r="L427" s="47"/>
      <c r="M427" s="47"/>
      <c r="N427" s="47"/>
      <c r="O427" s="47"/>
      <c r="P427" s="47"/>
      <c r="Q427" s="47"/>
      <c r="R427" s="47"/>
      <c r="S427" s="47"/>
      <c r="T427" s="47"/>
      <c r="U427" s="47"/>
      <c r="V427" s="47"/>
      <c r="W427" s="47"/>
      <c r="X427" s="47"/>
      <c r="Y427" s="47"/>
      <c r="Z427" s="47"/>
      <c r="AA427" s="47"/>
      <c r="AB427" s="47"/>
      <c r="AC427" s="47"/>
      <c r="AD427" s="47"/>
    </row>
    <row r="428" spans="11:30" x14ac:dyDescent="0.25">
      <c r="K428" s="47"/>
      <c r="L428" s="47"/>
      <c r="M428" s="47"/>
      <c r="N428" s="47"/>
      <c r="O428" s="47"/>
      <c r="P428" s="47"/>
      <c r="Q428" s="47"/>
      <c r="R428" s="47"/>
      <c r="S428" s="47"/>
      <c r="T428" s="47"/>
      <c r="U428" s="47"/>
      <c r="V428" s="47"/>
      <c r="W428" s="47"/>
      <c r="X428" s="47"/>
      <c r="Y428" s="47"/>
      <c r="Z428" s="47"/>
      <c r="AA428" s="47"/>
      <c r="AB428" s="47"/>
      <c r="AC428" s="47"/>
      <c r="AD428" s="47"/>
    </row>
    <row r="429" spans="11:30" x14ac:dyDescent="0.25">
      <c r="K429" s="47"/>
      <c r="L429" s="47"/>
      <c r="M429" s="47"/>
      <c r="N429" s="47"/>
      <c r="O429" s="47"/>
      <c r="P429" s="47"/>
      <c r="Q429" s="47"/>
      <c r="R429" s="47"/>
      <c r="S429" s="47"/>
      <c r="T429" s="47"/>
      <c r="U429" s="47"/>
      <c r="V429" s="47"/>
      <c r="W429" s="47"/>
      <c r="X429" s="47"/>
      <c r="Y429" s="47"/>
      <c r="Z429" s="47"/>
      <c r="AA429" s="47"/>
      <c r="AB429" s="47"/>
      <c r="AC429" s="47"/>
      <c r="AD429" s="47"/>
    </row>
    <row r="430" spans="11:30" x14ac:dyDescent="0.25">
      <c r="K430" s="47"/>
      <c r="L430" s="47"/>
      <c r="M430" s="47"/>
      <c r="N430" s="47"/>
      <c r="O430" s="47"/>
      <c r="P430" s="47"/>
      <c r="Q430" s="47"/>
      <c r="R430" s="47"/>
      <c r="S430" s="47"/>
      <c r="T430" s="47"/>
      <c r="U430" s="47"/>
      <c r="V430" s="47"/>
      <c r="W430" s="47"/>
      <c r="X430" s="47"/>
      <c r="Y430" s="47"/>
      <c r="Z430" s="47"/>
      <c r="AA430" s="47"/>
      <c r="AB430" s="47"/>
      <c r="AC430" s="47"/>
      <c r="AD430" s="47"/>
    </row>
    <row r="431" spans="11:30" x14ac:dyDescent="0.25">
      <c r="K431" s="47"/>
      <c r="L431" s="47"/>
      <c r="M431" s="47"/>
      <c r="N431" s="47"/>
      <c r="O431" s="47"/>
      <c r="P431" s="47"/>
      <c r="Q431" s="47"/>
      <c r="R431" s="47"/>
      <c r="S431" s="47"/>
      <c r="T431" s="47"/>
      <c r="U431" s="47"/>
      <c r="V431" s="47"/>
      <c r="W431" s="47"/>
      <c r="X431" s="47"/>
      <c r="Y431" s="47"/>
      <c r="Z431" s="47"/>
      <c r="AA431" s="47"/>
      <c r="AB431" s="47"/>
      <c r="AC431" s="47"/>
      <c r="AD431" s="47"/>
    </row>
    <row r="432" spans="11:30" x14ac:dyDescent="0.25">
      <c r="K432" s="47"/>
      <c r="L432" s="47"/>
      <c r="M432" s="47"/>
      <c r="N432" s="47"/>
      <c r="O432" s="47"/>
      <c r="P432" s="47"/>
      <c r="Q432" s="47"/>
      <c r="R432" s="47"/>
      <c r="S432" s="47"/>
      <c r="T432" s="47"/>
      <c r="U432" s="47"/>
      <c r="V432" s="47"/>
      <c r="W432" s="47"/>
      <c r="X432" s="47"/>
      <c r="Y432" s="47"/>
      <c r="Z432" s="47"/>
      <c r="AA432" s="47"/>
      <c r="AB432" s="47"/>
      <c r="AC432" s="47"/>
      <c r="AD432" s="47"/>
    </row>
    <row r="433" spans="11:30" x14ac:dyDescent="0.25">
      <c r="K433" s="47"/>
      <c r="L433" s="47"/>
      <c r="M433" s="47"/>
      <c r="N433" s="47"/>
      <c r="O433" s="47"/>
      <c r="P433" s="47"/>
      <c r="Q433" s="47"/>
      <c r="R433" s="47"/>
      <c r="S433" s="47"/>
      <c r="T433" s="47"/>
      <c r="U433" s="47"/>
      <c r="V433" s="47"/>
      <c r="W433" s="47"/>
      <c r="X433" s="47"/>
      <c r="Y433" s="47"/>
      <c r="Z433" s="47"/>
      <c r="AA433" s="47"/>
      <c r="AB433" s="47"/>
      <c r="AC433" s="47"/>
      <c r="AD433" s="47"/>
    </row>
    <row r="434" spans="11:30" x14ac:dyDescent="0.25">
      <c r="K434" s="47"/>
      <c r="L434" s="47"/>
      <c r="M434" s="47"/>
      <c r="N434" s="47"/>
      <c r="O434" s="47"/>
      <c r="P434" s="47"/>
      <c r="Q434" s="47"/>
      <c r="R434" s="47"/>
      <c r="S434" s="47"/>
      <c r="T434" s="47"/>
      <c r="U434" s="47"/>
      <c r="V434" s="47"/>
      <c r="W434" s="47"/>
      <c r="X434" s="47"/>
      <c r="Y434" s="47"/>
      <c r="Z434" s="47"/>
      <c r="AA434" s="47"/>
      <c r="AB434" s="47"/>
      <c r="AC434" s="47"/>
      <c r="AD434" s="47"/>
    </row>
    <row r="435" spans="11:30" x14ac:dyDescent="0.25">
      <c r="K435" s="47"/>
      <c r="L435" s="47"/>
      <c r="M435" s="47"/>
      <c r="N435" s="47"/>
      <c r="O435" s="47"/>
      <c r="P435" s="47"/>
      <c r="Q435" s="47"/>
      <c r="R435" s="47"/>
      <c r="S435" s="47"/>
      <c r="T435" s="47"/>
      <c r="U435" s="47"/>
      <c r="V435" s="47"/>
      <c r="W435" s="47"/>
      <c r="X435" s="47"/>
      <c r="Y435" s="47"/>
      <c r="Z435" s="47"/>
      <c r="AA435" s="47"/>
      <c r="AB435" s="47"/>
      <c r="AC435" s="47"/>
      <c r="AD435" s="47"/>
    </row>
    <row r="436" spans="11:30" x14ac:dyDescent="0.25">
      <c r="K436" s="47"/>
      <c r="L436" s="47"/>
      <c r="M436" s="47"/>
      <c r="N436" s="47"/>
      <c r="O436" s="47"/>
      <c r="P436" s="47"/>
      <c r="Q436" s="47"/>
      <c r="R436" s="47"/>
      <c r="S436" s="47"/>
      <c r="T436" s="47"/>
      <c r="U436" s="47"/>
      <c r="V436" s="47"/>
      <c r="W436" s="47"/>
      <c r="X436" s="47"/>
      <c r="Y436" s="47"/>
      <c r="Z436" s="47"/>
      <c r="AA436" s="47"/>
      <c r="AB436" s="47"/>
      <c r="AC436" s="47"/>
      <c r="AD436" s="47"/>
    </row>
    <row r="437" spans="11:30" x14ac:dyDescent="0.25">
      <c r="K437" s="47"/>
      <c r="L437" s="47"/>
      <c r="M437" s="47"/>
      <c r="N437" s="47"/>
      <c r="O437" s="47"/>
      <c r="P437" s="47"/>
      <c r="Q437" s="47"/>
      <c r="R437" s="47"/>
      <c r="S437" s="47"/>
      <c r="T437" s="47"/>
      <c r="U437" s="47"/>
      <c r="V437" s="47"/>
      <c r="W437" s="47"/>
      <c r="X437" s="47"/>
      <c r="Y437" s="47"/>
      <c r="Z437" s="47"/>
      <c r="AA437" s="47"/>
      <c r="AB437" s="47"/>
      <c r="AC437" s="47"/>
      <c r="AD437" s="47"/>
    </row>
    <row r="438" spans="11:30" x14ac:dyDescent="0.25">
      <c r="K438" s="47"/>
      <c r="L438" s="47"/>
      <c r="M438" s="47"/>
      <c r="N438" s="47"/>
      <c r="O438" s="47"/>
      <c r="P438" s="47"/>
      <c r="Q438" s="47"/>
      <c r="R438" s="47"/>
      <c r="S438" s="47"/>
      <c r="T438" s="47"/>
      <c r="U438" s="47"/>
      <c r="V438" s="47"/>
      <c r="W438" s="47"/>
      <c r="X438" s="47"/>
      <c r="Y438" s="47"/>
      <c r="Z438" s="47"/>
      <c r="AA438" s="47"/>
      <c r="AB438" s="47"/>
      <c r="AC438" s="47"/>
      <c r="AD438" s="47"/>
    </row>
    <row r="439" spans="11:30" x14ac:dyDescent="0.25">
      <c r="K439" s="47"/>
      <c r="L439" s="47"/>
      <c r="M439" s="47"/>
      <c r="N439" s="47"/>
      <c r="O439" s="47"/>
      <c r="P439" s="47"/>
      <c r="Q439" s="47"/>
      <c r="R439" s="47"/>
      <c r="S439" s="47"/>
      <c r="T439" s="47"/>
      <c r="U439" s="47"/>
      <c r="V439" s="47"/>
      <c r="W439" s="47"/>
      <c r="X439" s="47"/>
      <c r="Y439" s="47"/>
      <c r="Z439" s="47"/>
      <c r="AA439" s="47"/>
      <c r="AB439" s="47"/>
      <c r="AC439" s="47"/>
      <c r="AD439" s="47"/>
    </row>
    <row r="440" spans="11:30" x14ac:dyDescent="0.25">
      <c r="K440" s="47"/>
      <c r="L440" s="47"/>
      <c r="M440" s="47"/>
      <c r="N440" s="47"/>
      <c r="O440" s="47"/>
      <c r="P440" s="47"/>
      <c r="Q440" s="47"/>
      <c r="R440" s="47"/>
      <c r="S440" s="47"/>
      <c r="T440" s="47"/>
      <c r="U440" s="47"/>
      <c r="V440" s="47"/>
      <c r="W440" s="47"/>
      <c r="X440" s="47"/>
      <c r="Y440" s="47"/>
      <c r="Z440" s="47"/>
      <c r="AA440" s="47"/>
      <c r="AB440" s="47"/>
      <c r="AC440" s="47"/>
      <c r="AD440" s="47"/>
    </row>
    <row r="441" spans="11:30" x14ac:dyDescent="0.25">
      <c r="K441" s="47"/>
      <c r="L441" s="47"/>
      <c r="M441" s="47"/>
      <c r="N441" s="47"/>
      <c r="O441" s="47"/>
      <c r="P441" s="47"/>
      <c r="Q441" s="47"/>
      <c r="R441" s="47"/>
      <c r="S441" s="47"/>
      <c r="T441" s="47"/>
      <c r="U441" s="47"/>
      <c r="V441" s="47"/>
      <c r="W441" s="47"/>
      <c r="X441" s="47"/>
      <c r="Y441" s="47"/>
      <c r="Z441" s="47"/>
      <c r="AA441" s="47"/>
      <c r="AB441" s="47"/>
      <c r="AC441" s="47"/>
      <c r="AD441" s="47"/>
    </row>
    <row r="442" spans="11:30" x14ac:dyDescent="0.25">
      <c r="K442" s="47"/>
      <c r="L442" s="47"/>
      <c r="M442" s="47"/>
      <c r="N442" s="47"/>
      <c r="O442" s="47"/>
      <c r="P442" s="47"/>
      <c r="Q442" s="47"/>
      <c r="R442" s="47"/>
      <c r="S442" s="47"/>
      <c r="T442" s="47"/>
      <c r="U442" s="47"/>
      <c r="V442" s="47"/>
      <c r="W442" s="47"/>
      <c r="X442" s="47"/>
      <c r="Y442" s="47"/>
      <c r="Z442" s="47"/>
      <c r="AA442" s="47"/>
      <c r="AB442" s="47"/>
      <c r="AC442" s="47"/>
      <c r="AD442" s="47"/>
    </row>
    <row r="443" spans="11:30" x14ac:dyDescent="0.25">
      <c r="K443" s="47"/>
      <c r="L443" s="47"/>
      <c r="M443" s="47"/>
      <c r="N443" s="47"/>
      <c r="O443" s="47"/>
      <c r="P443" s="47"/>
      <c r="Q443" s="47"/>
      <c r="R443" s="47"/>
      <c r="S443" s="47"/>
      <c r="T443" s="47"/>
      <c r="U443" s="47"/>
      <c r="V443" s="47"/>
      <c r="W443" s="47"/>
      <c r="X443" s="47"/>
      <c r="Y443" s="47"/>
      <c r="Z443" s="47"/>
      <c r="AA443" s="47"/>
      <c r="AB443" s="47"/>
      <c r="AC443" s="47"/>
      <c r="AD443" s="47"/>
    </row>
    <row r="444" spans="11:30" x14ac:dyDescent="0.25">
      <c r="K444" s="47"/>
      <c r="L444" s="47"/>
      <c r="M444" s="47"/>
      <c r="N444" s="47"/>
      <c r="O444" s="47"/>
      <c r="P444" s="47"/>
      <c r="Q444" s="47"/>
      <c r="R444" s="47"/>
      <c r="S444" s="47"/>
      <c r="T444" s="47"/>
      <c r="U444" s="47"/>
      <c r="V444" s="47"/>
      <c r="W444" s="47"/>
      <c r="X444" s="47"/>
      <c r="Y444" s="47"/>
      <c r="Z444" s="47"/>
      <c r="AA444" s="47"/>
      <c r="AB444" s="47"/>
      <c r="AC444" s="47"/>
      <c r="AD444" s="47"/>
    </row>
    <row r="445" spans="11:30" x14ac:dyDescent="0.25">
      <c r="K445" s="47"/>
      <c r="L445" s="47"/>
      <c r="M445" s="47"/>
      <c r="N445" s="47"/>
      <c r="O445" s="47"/>
      <c r="P445" s="47"/>
      <c r="Q445" s="47"/>
      <c r="R445" s="47"/>
      <c r="S445" s="47"/>
      <c r="T445" s="47"/>
      <c r="U445" s="47"/>
      <c r="V445" s="47"/>
      <c r="W445" s="47"/>
      <c r="X445" s="47"/>
      <c r="Y445" s="47"/>
      <c r="Z445" s="47"/>
      <c r="AA445" s="47"/>
      <c r="AB445" s="47"/>
      <c r="AC445" s="47"/>
      <c r="AD445" s="47"/>
    </row>
    <row r="446" spans="11:30" x14ac:dyDescent="0.25">
      <c r="K446" s="47"/>
      <c r="L446" s="47"/>
      <c r="M446" s="47"/>
      <c r="N446" s="47"/>
      <c r="O446" s="47"/>
      <c r="P446" s="47"/>
      <c r="Q446" s="47"/>
      <c r="R446" s="47"/>
      <c r="S446" s="47"/>
      <c r="T446" s="47"/>
      <c r="U446" s="47"/>
      <c r="V446" s="47"/>
      <c r="W446" s="47"/>
      <c r="X446" s="47"/>
      <c r="Y446" s="47"/>
      <c r="Z446" s="47"/>
      <c r="AA446" s="47"/>
      <c r="AB446" s="47"/>
      <c r="AC446" s="47"/>
      <c r="AD446" s="47"/>
    </row>
    <row r="447" spans="11:30" x14ac:dyDescent="0.25">
      <c r="K447" s="47"/>
      <c r="L447" s="47"/>
      <c r="M447" s="47"/>
      <c r="N447" s="47"/>
      <c r="O447" s="47"/>
      <c r="P447" s="47"/>
      <c r="Q447" s="47"/>
      <c r="R447" s="47"/>
      <c r="S447" s="47"/>
      <c r="T447" s="47"/>
      <c r="U447" s="47"/>
      <c r="V447" s="47"/>
      <c r="W447" s="47"/>
      <c r="X447" s="47"/>
      <c r="Y447" s="47"/>
      <c r="Z447" s="47"/>
      <c r="AA447" s="47"/>
      <c r="AB447" s="47"/>
      <c r="AC447" s="48"/>
      <c r="AD447" s="47"/>
    </row>
    <row r="448" spans="11:30" x14ac:dyDescent="0.25">
      <c r="K448" s="47"/>
      <c r="L448" s="47"/>
      <c r="M448" s="47"/>
      <c r="N448" s="47"/>
      <c r="O448" s="47"/>
      <c r="P448" s="47"/>
      <c r="Q448" s="47"/>
      <c r="R448" s="47"/>
      <c r="S448" s="47"/>
      <c r="T448" s="47"/>
      <c r="U448" s="47"/>
      <c r="V448" s="47"/>
      <c r="W448" s="47"/>
      <c r="X448" s="47"/>
      <c r="Y448" s="47"/>
      <c r="Z448" s="47"/>
      <c r="AA448" s="47"/>
      <c r="AB448" s="47"/>
      <c r="AC448" s="47"/>
      <c r="AD448" s="47"/>
    </row>
    <row r="449" spans="11:30" x14ac:dyDescent="0.25">
      <c r="K449" s="47"/>
      <c r="L449" s="47"/>
      <c r="M449" s="47"/>
      <c r="N449" s="47"/>
      <c r="O449" s="47"/>
      <c r="P449" s="47"/>
      <c r="Q449" s="47"/>
      <c r="R449" s="47"/>
      <c r="S449" s="47"/>
      <c r="T449" s="47"/>
      <c r="U449" s="47"/>
      <c r="V449" s="47"/>
      <c r="W449" s="47"/>
      <c r="X449" s="47"/>
      <c r="Y449" s="47"/>
      <c r="Z449" s="47"/>
      <c r="AA449" s="47"/>
      <c r="AB449" s="47"/>
      <c r="AC449" s="47"/>
      <c r="AD449" s="47"/>
    </row>
    <row r="450" spans="11:30" x14ac:dyDescent="0.25">
      <c r="K450" s="47"/>
      <c r="L450" s="47"/>
      <c r="M450" s="47"/>
      <c r="N450" s="47"/>
      <c r="O450" s="47"/>
      <c r="P450" s="47"/>
      <c r="Q450" s="47"/>
      <c r="R450" s="47"/>
      <c r="S450" s="47"/>
      <c r="T450" s="47"/>
      <c r="U450" s="47"/>
      <c r="V450" s="47"/>
      <c r="W450" s="47"/>
      <c r="X450" s="47"/>
      <c r="Y450" s="47"/>
      <c r="Z450" s="47"/>
      <c r="AA450" s="47"/>
      <c r="AB450" s="47"/>
      <c r="AC450" s="48"/>
      <c r="AD450" s="47"/>
    </row>
    <row r="451" spans="11:30" x14ac:dyDescent="0.25">
      <c r="K451" s="47"/>
      <c r="L451" s="47"/>
      <c r="M451" s="47"/>
      <c r="N451" s="47"/>
      <c r="O451" s="47"/>
      <c r="P451" s="47"/>
      <c r="Q451" s="47"/>
      <c r="R451" s="47"/>
      <c r="S451" s="47"/>
      <c r="T451" s="47"/>
      <c r="U451" s="47"/>
      <c r="V451" s="47"/>
      <c r="W451" s="47"/>
      <c r="X451" s="47"/>
      <c r="Y451" s="47"/>
      <c r="Z451" s="47"/>
      <c r="AA451" s="47"/>
      <c r="AB451" s="47"/>
      <c r="AC451" s="47"/>
      <c r="AD451" s="47"/>
    </row>
    <row r="452" spans="11:30" x14ac:dyDescent="0.25">
      <c r="K452" s="47"/>
      <c r="L452" s="47"/>
      <c r="M452" s="47"/>
      <c r="N452" s="47"/>
      <c r="O452" s="47"/>
      <c r="P452" s="47"/>
      <c r="Q452" s="47"/>
      <c r="R452" s="47"/>
      <c r="S452" s="47"/>
      <c r="T452" s="47"/>
      <c r="U452" s="47"/>
      <c r="V452" s="47"/>
      <c r="W452" s="47"/>
      <c r="X452" s="47"/>
      <c r="Y452" s="47"/>
      <c r="Z452" s="47"/>
      <c r="AA452" s="47"/>
      <c r="AB452" s="47"/>
      <c r="AC452" s="47"/>
      <c r="AD452" s="47"/>
    </row>
    <row r="453" spans="11:30" x14ac:dyDescent="0.25">
      <c r="K453" s="47"/>
      <c r="L453" s="47"/>
      <c r="M453" s="47"/>
      <c r="N453" s="47"/>
      <c r="O453" s="47"/>
      <c r="P453" s="47"/>
      <c r="Q453" s="47"/>
      <c r="R453" s="47"/>
      <c r="S453" s="47"/>
      <c r="T453" s="47"/>
      <c r="U453" s="47"/>
      <c r="V453" s="47"/>
      <c r="W453" s="47"/>
      <c r="X453" s="47"/>
      <c r="Y453" s="47"/>
      <c r="Z453" s="47"/>
      <c r="AA453" s="47"/>
      <c r="AB453" s="47"/>
      <c r="AC453" s="47"/>
      <c r="AD453" s="47"/>
    </row>
    <row r="454" spans="11:30" x14ac:dyDescent="0.25">
      <c r="K454" s="47"/>
      <c r="L454" s="47"/>
      <c r="M454" s="47"/>
      <c r="N454" s="47"/>
      <c r="O454" s="47"/>
      <c r="P454" s="47"/>
      <c r="Q454" s="47"/>
      <c r="R454" s="47"/>
      <c r="S454" s="47"/>
      <c r="T454" s="47"/>
      <c r="U454" s="47"/>
      <c r="V454" s="47"/>
      <c r="W454" s="47"/>
      <c r="X454" s="47"/>
      <c r="Y454" s="47"/>
      <c r="Z454" s="47"/>
      <c r="AA454" s="47"/>
      <c r="AB454" s="47"/>
      <c r="AC454" s="47"/>
      <c r="AD454" s="47"/>
    </row>
    <row r="455" spans="11:30" x14ac:dyDescent="0.25">
      <c r="K455" s="47"/>
      <c r="L455" s="47"/>
      <c r="M455" s="47"/>
      <c r="N455" s="47"/>
      <c r="O455" s="47"/>
      <c r="P455" s="47"/>
      <c r="Q455" s="47"/>
      <c r="R455" s="47"/>
      <c r="S455" s="47"/>
      <c r="T455" s="47"/>
      <c r="U455" s="47"/>
      <c r="V455" s="47"/>
      <c r="W455" s="47"/>
      <c r="X455" s="47"/>
      <c r="Y455" s="47"/>
      <c r="Z455" s="47"/>
      <c r="AA455" s="47"/>
      <c r="AB455" s="47"/>
      <c r="AC455" s="47"/>
      <c r="AD455" s="47"/>
    </row>
    <row r="456" spans="11:30" x14ac:dyDescent="0.25">
      <c r="K456" s="47"/>
      <c r="L456" s="47"/>
      <c r="M456" s="47"/>
      <c r="N456" s="47"/>
      <c r="O456" s="47"/>
      <c r="P456" s="47"/>
      <c r="Q456" s="47"/>
      <c r="R456" s="47"/>
      <c r="S456" s="47"/>
      <c r="T456" s="47"/>
      <c r="U456" s="47"/>
      <c r="V456" s="47"/>
      <c r="W456" s="47"/>
      <c r="X456" s="47"/>
      <c r="Y456" s="47"/>
      <c r="Z456" s="47"/>
      <c r="AA456" s="47"/>
      <c r="AB456" s="47"/>
      <c r="AC456" s="47"/>
      <c r="AD456" s="47"/>
    </row>
    <row r="457" spans="11:30" x14ac:dyDescent="0.25">
      <c r="K457" s="47"/>
      <c r="L457" s="47"/>
      <c r="M457" s="47"/>
      <c r="N457" s="47"/>
      <c r="O457" s="47"/>
      <c r="P457" s="47"/>
      <c r="Q457" s="47"/>
      <c r="R457" s="47"/>
      <c r="S457" s="47"/>
      <c r="T457" s="47"/>
      <c r="U457" s="47"/>
      <c r="V457" s="47"/>
      <c r="W457" s="47"/>
      <c r="X457" s="47"/>
      <c r="Y457" s="47"/>
      <c r="Z457" s="47"/>
      <c r="AA457" s="47"/>
      <c r="AB457" s="47"/>
      <c r="AC457" s="47"/>
      <c r="AD457" s="47"/>
    </row>
    <row r="458" spans="11:30" x14ac:dyDescent="0.25">
      <c r="K458" s="47"/>
      <c r="L458" s="47"/>
      <c r="M458" s="47"/>
      <c r="N458" s="47"/>
      <c r="O458" s="47"/>
      <c r="P458" s="47"/>
      <c r="Q458" s="47"/>
      <c r="R458" s="47"/>
      <c r="S458" s="47"/>
      <c r="T458" s="47"/>
      <c r="U458" s="47"/>
      <c r="V458" s="47"/>
      <c r="W458" s="47"/>
      <c r="X458" s="47"/>
      <c r="Y458" s="47"/>
      <c r="Z458" s="47"/>
      <c r="AA458" s="47"/>
      <c r="AB458" s="47"/>
      <c r="AC458" s="47"/>
      <c r="AD458" s="47"/>
    </row>
    <row r="459" spans="11:30" x14ac:dyDescent="0.25">
      <c r="K459" s="47"/>
      <c r="L459" s="47"/>
      <c r="M459" s="47"/>
      <c r="N459" s="47"/>
      <c r="O459" s="47"/>
      <c r="P459" s="47"/>
      <c r="Q459" s="47"/>
      <c r="R459" s="47"/>
      <c r="S459" s="47"/>
      <c r="T459" s="47"/>
      <c r="U459" s="47"/>
      <c r="V459" s="47"/>
      <c r="W459" s="47"/>
      <c r="X459" s="47"/>
      <c r="Y459" s="47"/>
      <c r="Z459" s="47"/>
      <c r="AA459" s="47"/>
      <c r="AB459" s="47"/>
      <c r="AC459" s="47"/>
      <c r="AD459" s="47"/>
    </row>
    <row r="460" spans="11:30" x14ac:dyDescent="0.25">
      <c r="K460" s="47"/>
      <c r="L460" s="47"/>
      <c r="M460" s="47"/>
      <c r="N460" s="47"/>
      <c r="O460" s="47"/>
      <c r="P460" s="47"/>
      <c r="Q460" s="47"/>
      <c r="R460" s="47"/>
      <c r="S460" s="47"/>
      <c r="T460" s="47"/>
      <c r="U460" s="47"/>
      <c r="V460" s="47"/>
      <c r="W460" s="47"/>
      <c r="X460" s="47"/>
      <c r="Y460" s="47"/>
      <c r="Z460" s="47"/>
      <c r="AA460" s="47"/>
      <c r="AB460" s="47"/>
      <c r="AC460" s="47"/>
      <c r="AD460" s="47"/>
    </row>
    <row r="461" spans="11:30" x14ac:dyDescent="0.25">
      <c r="K461" s="47"/>
      <c r="L461" s="47"/>
      <c r="M461" s="47"/>
      <c r="N461" s="47"/>
      <c r="O461" s="47"/>
      <c r="P461" s="47"/>
      <c r="Q461" s="47"/>
      <c r="R461" s="47"/>
      <c r="S461" s="47"/>
      <c r="T461" s="47"/>
      <c r="U461" s="47"/>
      <c r="V461" s="47"/>
      <c r="W461" s="47"/>
      <c r="X461" s="47"/>
      <c r="Y461" s="47"/>
      <c r="Z461" s="47"/>
      <c r="AA461" s="47"/>
      <c r="AB461" s="47"/>
      <c r="AC461" s="48"/>
      <c r="AD461" s="47"/>
    </row>
    <row r="462" spans="11:30" x14ac:dyDescent="0.25">
      <c r="K462" s="47"/>
      <c r="L462" s="47"/>
      <c r="M462" s="47"/>
      <c r="N462" s="47"/>
      <c r="O462" s="47"/>
      <c r="P462" s="47"/>
      <c r="Q462" s="47"/>
      <c r="R462" s="47"/>
      <c r="S462" s="47"/>
      <c r="T462" s="47"/>
      <c r="U462" s="47"/>
      <c r="V462" s="47"/>
      <c r="W462" s="47"/>
      <c r="X462" s="47"/>
      <c r="Y462" s="47"/>
      <c r="Z462" s="47"/>
      <c r="AA462" s="47"/>
      <c r="AB462" s="47"/>
      <c r="AC462" s="47"/>
      <c r="AD462" s="47"/>
    </row>
    <row r="463" spans="11:30" x14ac:dyDescent="0.25">
      <c r="K463" s="47"/>
      <c r="L463" s="47"/>
      <c r="M463" s="47"/>
      <c r="N463" s="47"/>
      <c r="O463" s="47"/>
      <c r="P463" s="47"/>
      <c r="Q463" s="47"/>
      <c r="R463" s="47"/>
      <c r="S463" s="47"/>
      <c r="T463" s="47"/>
      <c r="U463" s="47"/>
      <c r="V463" s="47"/>
      <c r="W463" s="47"/>
      <c r="X463" s="47"/>
      <c r="Y463" s="47"/>
      <c r="Z463" s="47"/>
      <c r="AA463" s="47"/>
      <c r="AB463" s="47"/>
      <c r="AC463" s="47"/>
      <c r="AD463" s="47"/>
    </row>
    <row r="464" spans="11:30" x14ac:dyDescent="0.25">
      <c r="K464" s="47"/>
      <c r="L464" s="47"/>
      <c r="M464" s="47"/>
      <c r="N464" s="47"/>
      <c r="O464" s="47"/>
      <c r="P464" s="47"/>
      <c r="Q464" s="47"/>
      <c r="R464" s="47"/>
      <c r="S464" s="47"/>
      <c r="T464" s="47"/>
      <c r="U464" s="47"/>
      <c r="V464" s="47"/>
      <c r="W464" s="47"/>
      <c r="X464" s="47"/>
      <c r="Y464" s="47"/>
      <c r="Z464" s="47"/>
      <c r="AA464" s="47"/>
      <c r="AB464" s="47"/>
      <c r="AC464" s="47"/>
      <c r="AD464" s="47"/>
    </row>
    <row r="465" spans="11:30" x14ac:dyDescent="0.25">
      <c r="K465" s="47"/>
      <c r="L465" s="47"/>
      <c r="M465" s="47"/>
      <c r="N465" s="47"/>
      <c r="O465" s="47"/>
      <c r="P465" s="47"/>
      <c r="Q465" s="47"/>
      <c r="R465" s="47"/>
      <c r="S465" s="47"/>
      <c r="T465" s="47"/>
      <c r="U465" s="47"/>
      <c r="V465" s="47"/>
      <c r="W465" s="47"/>
      <c r="X465" s="47"/>
      <c r="Y465" s="47"/>
      <c r="Z465" s="47"/>
      <c r="AA465" s="47"/>
      <c r="AB465" s="47"/>
      <c r="AC465" s="47"/>
      <c r="AD465" s="47"/>
    </row>
    <row r="466" spans="11:30" x14ac:dyDescent="0.25">
      <c r="K466" s="47"/>
      <c r="L466" s="47"/>
      <c r="M466" s="47"/>
      <c r="N466" s="47"/>
      <c r="O466" s="47"/>
      <c r="P466" s="47"/>
      <c r="Q466" s="47"/>
      <c r="R466" s="47"/>
      <c r="S466" s="47"/>
      <c r="T466" s="47"/>
      <c r="U466" s="47"/>
      <c r="V466" s="47"/>
      <c r="W466" s="47"/>
      <c r="X466" s="47"/>
      <c r="Y466" s="47"/>
      <c r="Z466" s="47"/>
      <c r="AA466" s="47"/>
      <c r="AB466" s="47"/>
      <c r="AC466" s="47"/>
      <c r="AD466" s="47"/>
    </row>
    <row r="467" spans="11:30" x14ac:dyDescent="0.25">
      <c r="K467" s="47"/>
      <c r="L467" s="47"/>
      <c r="M467" s="47"/>
      <c r="N467" s="47"/>
      <c r="O467" s="47"/>
      <c r="P467" s="47"/>
      <c r="Q467" s="47"/>
      <c r="R467" s="47"/>
      <c r="S467" s="47"/>
      <c r="T467" s="47"/>
      <c r="U467" s="47"/>
      <c r="V467" s="47"/>
      <c r="W467" s="47"/>
      <c r="X467" s="47"/>
      <c r="Y467" s="47"/>
      <c r="Z467" s="47"/>
      <c r="AA467" s="47"/>
      <c r="AB467" s="47"/>
      <c r="AC467" s="48"/>
      <c r="AD467" s="47"/>
    </row>
    <row r="468" spans="11:30" x14ac:dyDescent="0.25">
      <c r="K468" s="47"/>
      <c r="L468" s="47"/>
      <c r="M468" s="47"/>
      <c r="N468" s="47"/>
      <c r="O468" s="47"/>
      <c r="P468" s="47"/>
      <c r="Q468" s="47"/>
      <c r="R468" s="47"/>
      <c r="S468" s="47"/>
      <c r="T468" s="47"/>
      <c r="U468" s="47"/>
      <c r="V468" s="47"/>
      <c r="W468" s="47"/>
      <c r="X468" s="47"/>
      <c r="Y468" s="47"/>
      <c r="Z468" s="47"/>
      <c r="AA468" s="47"/>
      <c r="AB468" s="47"/>
      <c r="AC468" s="48"/>
      <c r="AD468" s="47"/>
    </row>
    <row r="469" spans="11:30" x14ac:dyDescent="0.25">
      <c r="K469" s="47"/>
      <c r="L469" s="47"/>
      <c r="M469" s="47"/>
      <c r="N469" s="47"/>
      <c r="O469" s="47"/>
      <c r="P469" s="47"/>
      <c r="Q469" s="47"/>
      <c r="R469" s="47"/>
      <c r="S469" s="47"/>
      <c r="T469" s="47"/>
      <c r="U469" s="47"/>
      <c r="V469" s="47"/>
      <c r="W469" s="47"/>
      <c r="X469" s="47"/>
      <c r="Y469" s="47"/>
      <c r="Z469" s="47"/>
      <c r="AA469" s="47"/>
      <c r="AB469" s="47"/>
      <c r="AC469" s="47"/>
      <c r="AD469" s="47"/>
    </row>
    <row r="470" spans="11:30" x14ac:dyDescent="0.25">
      <c r="K470" s="47"/>
      <c r="L470" s="47"/>
      <c r="M470" s="47"/>
      <c r="N470" s="47"/>
      <c r="O470" s="47"/>
      <c r="P470" s="47"/>
      <c r="Q470" s="47"/>
      <c r="R470" s="47"/>
      <c r="S470" s="47"/>
      <c r="T470" s="47"/>
      <c r="U470" s="47"/>
      <c r="V470" s="47"/>
      <c r="W470" s="47"/>
      <c r="X470" s="47"/>
      <c r="Y470" s="47"/>
      <c r="Z470" s="47"/>
      <c r="AA470" s="47"/>
      <c r="AB470" s="47"/>
      <c r="AC470" s="47"/>
      <c r="AD470" s="47"/>
    </row>
    <row r="471" spans="11:30" x14ac:dyDescent="0.25">
      <c r="K471" s="47"/>
      <c r="L471" s="47"/>
      <c r="M471" s="47"/>
      <c r="N471" s="47"/>
      <c r="O471" s="47"/>
      <c r="P471" s="47"/>
      <c r="Q471" s="47"/>
      <c r="R471" s="47"/>
      <c r="S471" s="47"/>
      <c r="T471" s="47"/>
      <c r="U471" s="47"/>
      <c r="V471" s="47"/>
      <c r="W471" s="47"/>
      <c r="X471" s="47"/>
      <c r="Y471" s="47"/>
      <c r="Z471" s="47"/>
      <c r="AA471" s="47"/>
      <c r="AB471" s="47"/>
      <c r="AC471" s="48"/>
      <c r="AD471" s="47"/>
    </row>
    <row r="472" spans="11:30" x14ac:dyDescent="0.25">
      <c r="K472" s="47"/>
      <c r="L472" s="47"/>
      <c r="M472" s="47"/>
      <c r="N472" s="47"/>
      <c r="O472" s="47"/>
      <c r="P472" s="47"/>
      <c r="Q472" s="47"/>
      <c r="R472" s="47"/>
      <c r="S472" s="47"/>
      <c r="T472" s="47"/>
      <c r="U472" s="47"/>
      <c r="V472" s="47"/>
      <c r="W472" s="47"/>
      <c r="X472" s="47"/>
      <c r="Y472" s="47"/>
      <c r="Z472" s="47"/>
      <c r="AA472" s="47"/>
      <c r="AB472" s="47"/>
      <c r="AC472" s="47"/>
      <c r="AD472" s="47"/>
    </row>
    <row r="473" spans="11:30" x14ac:dyDescent="0.25">
      <c r="K473" s="47"/>
      <c r="L473" s="47"/>
      <c r="M473" s="47"/>
      <c r="N473" s="47"/>
      <c r="O473" s="47"/>
      <c r="P473" s="47"/>
      <c r="Q473" s="47"/>
      <c r="R473" s="47"/>
      <c r="S473" s="47"/>
      <c r="T473" s="47"/>
      <c r="U473" s="47"/>
      <c r="V473" s="47"/>
      <c r="W473" s="47"/>
      <c r="X473" s="47"/>
      <c r="Y473" s="47"/>
      <c r="Z473" s="47"/>
      <c r="AA473" s="47"/>
      <c r="AB473" s="47"/>
      <c r="AC473" s="47"/>
      <c r="AD473" s="47"/>
    </row>
    <row r="474" spans="11:30" x14ac:dyDescent="0.25">
      <c r="K474" s="47"/>
      <c r="L474" s="47"/>
      <c r="M474" s="47"/>
      <c r="N474" s="47"/>
      <c r="O474" s="47"/>
      <c r="P474" s="47"/>
      <c r="Q474" s="47"/>
      <c r="R474" s="47"/>
      <c r="S474" s="47"/>
      <c r="T474" s="47"/>
      <c r="U474" s="47"/>
      <c r="V474" s="47"/>
      <c r="W474" s="47"/>
      <c r="X474" s="47"/>
      <c r="Y474" s="47"/>
      <c r="Z474" s="47"/>
      <c r="AA474" s="47"/>
      <c r="AB474" s="47"/>
      <c r="AC474" s="48"/>
      <c r="AD474" s="47"/>
    </row>
    <row r="475" spans="11:30" x14ac:dyDescent="0.25">
      <c r="K475" s="47"/>
      <c r="L475" s="47"/>
      <c r="M475" s="47"/>
      <c r="N475" s="47"/>
      <c r="O475" s="47"/>
      <c r="P475" s="47"/>
      <c r="Q475" s="47"/>
      <c r="R475" s="47"/>
      <c r="S475" s="47"/>
      <c r="T475" s="47"/>
      <c r="U475" s="47"/>
      <c r="V475" s="47"/>
      <c r="W475" s="47"/>
      <c r="X475" s="47"/>
      <c r="Y475" s="47"/>
      <c r="Z475" s="47"/>
      <c r="AA475" s="47"/>
      <c r="AB475" s="47"/>
      <c r="AC475" s="47"/>
      <c r="AD475" s="47"/>
    </row>
    <row r="476" spans="11:30" x14ac:dyDescent="0.25">
      <c r="K476" s="47"/>
      <c r="L476" s="47"/>
      <c r="M476" s="47"/>
      <c r="N476" s="47"/>
      <c r="O476" s="47"/>
      <c r="P476" s="47"/>
      <c r="Q476" s="47"/>
      <c r="R476" s="47"/>
      <c r="S476" s="47"/>
      <c r="T476" s="47"/>
      <c r="U476" s="47"/>
      <c r="V476" s="47"/>
      <c r="W476" s="47"/>
      <c r="X476" s="47"/>
      <c r="Y476" s="47"/>
      <c r="Z476" s="47"/>
      <c r="AA476" s="47"/>
      <c r="AB476" s="47"/>
      <c r="AC476" s="47"/>
      <c r="AD476" s="47"/>
    </row>
    <row r="477" spans="11:30" x14ac:dyDescent="0.25">
      <c r="K477" s="47"/>
      <c r="L477" s="47"/>
      <c r="M477" s="47"/>
      <c r="N477" s="47"/>
      <c r="O477" s="47"/>
      <c r="P477" s="47"/>
      <c r="Q477" s="47"/>
      <c r="R477" s="47"/>
      <c r="S477" s="47"/>
      <c r="T477" s="47"/>
      <c r="U477" s="47"/>
      <c r="V477" s="47"/>
      <c r="W477" s="47"/>
      <c r="X477" s="47"/>
      <c r="Y477" s="47"/>
      <c r="Z477" s="47"/>
      <c r="AA477" s="47"/>
      <c r="AB477" s="47"/>
      <c r="AC477" s="47"/>
      <c r="AD477" s="47"/>
    </row>
    <row r="478" spans="11:30" x14ac:dyDescent="0.25">
      <c r="K478" s="47"/>
      <c r="L478" s="47"/>
      <c r="M478" s="47"/>
      <c r="N478" s="47"/>
      <c r="O478" s="47"/>
      <c r="P478" s="47"/>
      <c r="Q478" s="47"/>
      <c r="R478" s="47"/>
      <c r="S478" s="47"/>
      <c r="T478" s="47"/>
      <c r="U478" s="47"/>
      <c r="V478" s="47"/>
      <c r="W478" s="47"/>
      <c r="X478" s="47"/>
      <c r="Y478" s="47"/>
      <c r="Z478" s="47"/>
      <c r="AA478" s="47"/>
      <c r="AB478" s="47"/>
      <c r="AC478" s="48"/>
      <c r="AD478" s="47"/>
    </row>
    <row r="479" spans="11:30" x14ac:dyDescent="0.25">
      <c r="K479" s="47"/>
      <c r="L479" s="47"/>
      <c r="M479" s="47"/>
      <c r="N479" s="47"/>
      <c r="O479" s="47"/>
      <c r="P479" s="47"/>
      <c r="Q479" s="47"/>
      <c r="R479" s="47"/>
      <c r="S479" s="47"/>
      <c r="T479" s="47"/>
      <c r="U479" s="47"/>
      <c r="V479" s="47"/>
      <c r="W479" s="47"/>
      <c r="X479" s="47"/>
      <c r="Y479" s="47"/>
      <c r="Z479" s="47"/>
      <c r="AA479" s="47"/>
      <c r="AB479" s="47"/>
      <c r="AC479" s="47"/>
      <c r="AD479" s="47"/>
    </row>
    <row r="480" spans="11:30" x14ac:dyDescent="0.25">
      <c r="K480" s="47"/>
      <c r="L480" s="47"/>
      <c r="M480" s="47"/>
      <c r="N480" s="47"/>
      <c r="O480" s="47"/>
      <c r="P480" s="47"/>
      <c r="Q480" s="47"/>
      <c r="R480" s="47"/>
      <c r="S480" s="47"/>
      <c r="T480" s="47"/>
      <c r="U480" s="47"/>
      <c r="V480" s="47"/>
      <c r="W480" s="47"/>
      <c r="X480" s="47"/>
      <c r="Y480" s="47"/>
      <c r="Z480" s="47"/>
      <c r="AA480" s="47"/>
      <c r="AB480" s="47"/>
      <c r="AC480" s="47"/>
      <c r="AD480" s="47"/>
    </row>
    <row r="481" spans="11:30" x14ac:dyDescent="0.25">
      <c r="K481" s="47"/>
      <c r="L481" s="47"/>
      <c r="M481" s="47"/>
      <c r="N481" s="47"/>
      <c r="O481" s="47"/>
      <c r="P481" s="47"/>
      <c r="Q481" s="47"/>
      <c r="R481" s="47"/>
      <c r="S481" s="47"/>
      <c r="T481" s="47"/>
      <c r="U481" s="47"/>
      <c r="V481" s="47"/>
      <c r="W481" s="47"/>
      <c r="X481" s="47"/>
      <c r="Y481" s="47"/>
      <c r="Z481" s="47"/>
      <c r="AA481" s="47"/>
      <c r="AB481" s="47"/>
      <c r="AC481" s="47"/>
      <c r="AD481" s="47"/>
    </row>
    <row r="482" spans="11:30" x14ac:dyDescent="0.25">
      <c r="K482" s="47"/>
      <c r="L482" s="47"/>
      <c r="M482" s="47"/>
      <c r="N482" s="47"/>
      <c r="O482" s="47"/>
      <c r="P482" s="47"/>
      <c r="Q482" s="47"/>
      <c r="R482" s="47"/>
      <c r="S482" s="47"/>
      <c r="T482" s="47"/>
      <c r="U482" s="47"/>
      <c r="V482" s="47"/>
      <c r="W482" s="47"/>
      <c r="X482" s="47"/>
      <c r="Y482" s="47"/>
      <c r="Z482" s="47"/>
      <c r="AA482" s="47"/>
      <c r="AB482" s="47"/>
      <c r="AC482" s="47"/>
      <c r="AD482" s="47"/>
    </row>
    <row r="483" spans="11:30" x14ac:dyDescent="0.25">
      <c r="K483" s="47"/>
      <c r="L483" s="47"/>
      <c r="M483" s="47"/>
      <c r="N483" s="47"/>
      <c r="O483" s="47"/>
      <c r="P483" s="47"/>
      <c r="Q483" s="47"/>
      <c r="R483" s="47"/>
      <c r="S483" s="47"/>
      <c r="T483" s="47"/>
      <c r="U483" s="47"/>
      <c r="V483" s="47"/>
      <c r="W483" s="47"/>
      <c r="X483" s="47"/>
      <c r="Y483" s="47"/>
      <c r="Z483" s="47"/>
      <c r="AA483" s="47"/>
      <c r="AB483" s="47"/>
      <c r="AC483" s="48"/>
      <c r="AD483" s="47"/>
    </row>
    <row r="484" spans="11:30" x14ac:dyDescent="0.25">
      <c r="K484" s="47"/>
      <c r="L484" s="47"/>
      <c r="M484" s="47"/>
      <c r="N484" s="47"/>
      <c r="O484" s="47"/>
      <c r="P484" s="47"/>
      <c r="Q484" s="47"/>
      <c r="R484" s="47"/>
      <c r="S484" s="47"/>
      <c r="T484" s="47"/>
      <c r="U484" s="47"/>
      <c r="V484" s="47"/>
      <c r="W484" s="47"/>
      <c r="X484" s="47"/>
      <c r="Y484" s="47"/>
      <c r="Z484" s="47"/>
      <c r="AA484" s="47"/>
      <c r="AB484" s="47"/>
      <c r="AC484" s="48"/>
      <c r="AD484" s="47"/>
    </row>
    <row r="485" spans="11:30" x14ac:dyDescent="0.25">
      <c r="K485" s="47"/>
      <c r="L485" s="47"/>
      <c r="M485" s="47"/>
      <c r="N485" s="47"/>
      <c r="O485" s="47"/>
      <c r="P485" s="47"/>
      <c r="Q485" s="47"/>
      <c r="R485" s="47"/>
      <c r="S485" s="47"/>
      <c r="T485" s="47"/>
      <c r="U485" s="47"/>
      <c r="V485" s="47"/>
      <c r="W485" s="47"/>
      <c r="X485" s="47"/>
      <c r="Y485" s="47"/>
      <c r="Z485" s="47"/>
      <c r="AA485" s="47"/>
      <c r="AB485" s="47"/>
      <c r="AC485" s="47"/>
      <c r="AD485" s="47"/>
    </row>
    <row r="486" spans="11:30" x14ac:dyDescent="0.25">
      <c r="K486" s="47"/>
      <c r="L486" s="47"/>
      <c r="M486" s="47"/>
      <c r="N486" s="47"/>
      <c r="O486" s="47"/>
      <c r="P486" s="47"/>
      <c r="Q486" s="47"/>
      <c r="R486" s="47"/>
      <c r="S486" s="47"/>
      <c r="T486" s="47"/>
      <c r="U486" s="47"/>
      <c r="V486" s="47"/>
      <c r="W486" s="47"/>
      <c r="X486" s="47"/>
      <c r="Y486" s="47"/>
      <c r="Z486" s="47"/>
      <c r="AA486" s="47"/>
      <c r="AB486" s="47"/>
      <c r="AC486" s="47"/>
      <c r="AD486" s="47"/>
    </row>
    <row r="487" spans="11:30" x14ac:dyDescent="0.25">
      <c r="K487" s="47"/>
      <c r="L487" s="47"/>
      <c r="M487" s="47"/>
      <c r="N487" s="47"/>
      <c r="O487" s="47"/>
      <c r="P487" s="47"/>
      <c r="Q487" s="47"/>
      <c r="R487" s="47"/>
      <c r="S487" s="47"/>
      <c r="T487" s="47"/>
      <c r="U487" s="47"/>
      <c r="V487" s="47"/>
      <c r="W487" s="47"/>
      <c r="X487" s="47"/>
      <c r="Y487" s="47"/>
      <c r="Z487" s="47"/>
      <c r="AA487" s="47"/>
      <c r="AB487" s="47"/>
      <c r="AC487" s="47"/>
      <c r="AD487" s="47"/>
    </row>
    <row r="488" spans="11:30" x14ac:dyDescent="0.25">
      <c r="K488" s="47"/>
      <c r="L488" s="47"/>
      <c r="M488" s="47"/>
      <c r="N488" s="47"/>
      <c r="O488" s="47"/>
      <c r="P488" s="47"/>
      <c r="Q488" s="47"/>
      <c r="R488" s="47"/>
      <c r="S488" s="47"/>
      <c r="T488" s="47"/>
      <c r="U488" s="47"/>
      <c r="V488" s="47"/>
      <c r="W488" s="47"/>
      <c r="X488" s="47"/>
      <c r="Y488" s="47"/>
      <c r="Z488" s="47"/>
      <c r="AA488" s="47"/>
      <c r="AB488" s="47"/>
      <c r="AC488" s="47"/>
      <c r="AD488" s="47"/>
    </row>
    <row r="489" spans="11:30" x14ac:dyDescent="0.25">
      <c r="K489" s="47"/>
      <c r="L489" s="47"/>
      <c r="M489" s="47"/>
      <c r="N489" s="47"/>
      <c r="O489" s="47"/>
      <c r="P489" s="47"/>
      <c r="Q489" s="47"/>
      <c r="R489" s="47"/>
      <c r="S489" s="47"/>
      <c r="T489" s="47"/>
      <c r="U489" s="47"/>
      <c r="V489" s="47"/>
      <c r="W489" s="47"/>
      <c r="X489" s="47"/>
      <c r="Y489" s="47"/>
      <c r="Z489" s="47"/>
      <c r="AA489" s="47"/>
      <c r="AB489" s="47"/>
      <c r="AC489" s="47"/>
      <c r="AD489" s="47"/>
    </row>
    <row r="490" spans="11:30" x14ac:dyDescent="0.25">
      <c r="K490" s="47"/>
      <c r="L490" s="47"/>
      <c r="M490" s="47"/>
      <c r="N490" s="47"/>
      <c r="O490" s="47"/>
      <c r="P490" s="47"/>
      <c r="Q490" s="47"/>
      <c r="R490" s="47"/>
      <c r="S490" s="47"/>
      <c r="T490" s="47"/>
      <c r="U490" s="47"/>
      <c r="V490" s="47"/>
      <c r="W490" s="47"/>
      <c r="X490" s="47"/>
      <c r="Y490" s="47"/>
      <c r="Z490" s="47"/>
      <c r="AA490" s="47"/>
      <c r="AB490" s="47"/>
      <c r="AC490" s="47"/>
      <c r="AD490" s="47"/>
    </row>
    <row r="491" spans="11:30" x14ac:dyDescent="0.25">
      <c r="K491" s="47"/>
      <c r="L491" s="47"/>
      <c r="M491" s="47"/>
      <c r="N491" s="47"/>
      <c r="O491" s="47"/>
      <c r="P491" s="47"/>
      <c r="Q491" s="47"/>
      <c r="R491" s="47"/>
      <c r="S491" s="47"/>
      <c r="T491" s="47"/>
      <c r="U491" s="47"/>
      <c r="V491" s="47"/>
      <c r="W491" s="47"/>
      <c r="X491" s="47"/>
      <c r="Y491" s="47"/>
      <c r="Z491" s="47"/>
      <c r="AA491" s="47"/>
      <c r="AB491" s="47"/>
      <c r="AC491" s="47"/>
      <c r="AD491" s="47"/>
    </row>
    <row r="492" spans="11:30" x14ac:dyDescent="0.25">
      <c r="K492" s="47"/>
      <c r="L492" s="47"/>
      <c r="M492" s="47"/>
      <c r="N492" s="47"/>
      <c r="O492" s="47"/>
      <c r="P492" s="47"/>
      <c r="Q492" s="47"/>
      <c r="R492" s="47"/>
      <c r="S492" s="47"/>
      <c r="T492" s="47"/>
      <c r="U492" s="47"/>
      <c r="V492" s="47"/>
      <c r="W492" s="47"/>
      <c r="X492" s="47"/>
      <c r="Y492" s="47"/>
      <c r="Z492" s="47"/>
      <c r="AA492" s="47"/>
      <c r="AB492" s="47"/>
      <c r="AC492" s="47"/>
      <c r="AD492" s="47"/>
    </row>
    <row r="493" spans="11:30" x14ac:dyDescent="0.25">
      <c r="K493" s="47"/>
      <c r="L493" s="47"/>
      <c r="M493" s="47"/>
      <c r="N493" s="47"/>
      <c r="O493" s="47"/>
      <c r="P493" s="47"/>
      <c r="Q493" s="47"/>
      <c r="R493" s="47"/>
      <c r="S493" s="47"/>
      <c r="T493" s="47"/>
      <c r="U493" s="47"/>
      <c r="V493" s="47"/>
      <c r="W493" s="47"/>
      <c r="X493" s="47"/>
      <c r="Y493" s="47"/>
      <c r="Z493" s="47"/>
      <c r="AA493" s="47"/>
      <c r="AB493" s="47"/>
      <c r="AC493" s="47"/>
      <c r="AD493" s="47"/>
    </row>
    <row r="494" spans="11:30" x14ac:dyDescent="0.25">
      <c r="K494" s="47"/>
      <c r="L494" s="47"/>
      <c r="M494" s="47"/>
      <c r="N494" s="47"/>
      <c r="O494" s="47"/>
      <c r="P494" s="47"/>
      <c r="Q494" s="47"/>
      <c r="R494" s="47"/>
      <c r="S494" s="47"/>
      <c r="T494" s="47"/>
      <c r="U494" s="47"/>
      <c r="V494" s="47"/>
      <c r="W494" s="47"/>
      <c r="X494" s="47"/>
      <c r="Y494" s="47"/>
      <c r="Z494" s="47"/>
      <c r="AA494" s="47"/>
      <c r="AB494" s="47"/>
      <c r="AC494" s="48"/>
      <c r="AD494" s="47"/>
    </row>
    <row r="495" spans="11:30" x14ac:dyDescent="0.25">
      <c r="K495" s="47"/>
      <c r="L495" s="47"/>
      <c r="M495" s="47"/>
      <c r="N495" s="47"/>
      <c r="O495" s="47"/>
      <c r="P495" s="47"/>
      <c r="Q495" s="47"/>
      <c r="R495" s="47"/>
      <c r="S495" s="47"/>
      <c r="T495" s="47"/>
      <c r="U495" s="47"/>
      <c r="V495" s="47"/>
      <c r="W495" s="47"/>
      <c r="X495" s="47"/>
      <c r="Y495" s="47"/>
      <c r="Z495" s="47"/>
      <c r="AA495" s="47"/>
      <c r="AB495" s="47"/>
      <c r="AC495" s="48"/>
      <c r="AD495" s="47"/>
    </row>
    <row r="496" spans="11:30" x14ac:dyDescent="0.25">
      <c r="K496" s="47"/>
      <c r="L496" s="47"/>
      <c r="M496" s="47"/>
      <c r="N496" s="47"/>
      <c r="O496" s="47"/>
      <c r="P496" s="47"/>
      <c r="Q496" s="47"/>
      <c r="R496" s="47"/>
      <c r="S496" s="47"/>
      <c r="T496" s="47"/>
      <c r="U496" s="47"/>
      <c r="V496" s="47"/>
      <c r="W496" s="47"/>
      <c r="X496" s="47"/>
      <c r="Y496" s="47"/>
      <c r="Z496" s="47"/>
      <c r="AA496" s="47"/>
      <c r="AB496" s="47"/>
      <c r="AC496" s="48"/>
      <c r="AD496" s="47"/>
    </row>
    <row r="497" spans="11:30" x14ac:dyDescent="0.25">
      <c r="K497" s="47"/>
      <c r="L497" s="47"/>
      <c r="M497" s="47"/>
      <c r="N497" s="47"/>
      <c r="O497" s="47"/>
      <c r="P497" s="47"/>
      <c r="Q497" s="47"/>
      <c r="R497" s="47"/>
      <c r="S497" s="47"/>
      <c r="T497" s="47"/>
      <c r="U497" s="47"/>
      <c r="V497" s="47"/>
      <c r="W497" s="47"/>
      <c r="X497" s="47"/>
      <c r="Y497" s="47"/>
      <c r="Z497" s="47"/>
      <c r="AA497" s="47"/>
      <c r="AB497" s="47"/>
      <c r="AC497" s="47"/>
      <c r="AD497" s="47"/>
    </row>
    <row r="498" spans="11:30" x14ac:dyDescent="0.25">
      <c r="K498" s="47"/>
      <c r="L498" s="47"/>
      <c r="M498" s="47"/>
      <c r="N498" s="47"/>
      <c r="O498" s="47"/>
      <c r="P498" s="47"/>
      <c r="Q498" s="47"/>
      <c r="R498" s="47"/>
      <c r="S498" s="47"/>
      <c r="T498" s="47"/>
      <c r="U498" s="47"/>
      <c r="V498" s="47"/>
      <c r="W498" s="47"/>
      <c r="X498" s="47"/>
      <c r="Y498" s="47"/>
      <c r="Z498" s="47"/>
      <c r="AA498" s="47"/>
      <c r="AB498" s="47"/>
      <c r="AC498" s="47"/>
      <c r="AD498" s="47"/>
    </row>
    <row r="499" spans="11:30" x14ac:dyDescent="0.25">
      <c r="K499" s="47"/>
      <c r="L499" s="47"/>
      <c r="M499" s="47"/>
      <c r="N499" s="47"/>
      <c r="O499" s="47"/>
      <c r="P499" s="47"/>
      <c r="Q499" s="47"/>
      <c r="R499" s="47"/>
      <c r="S499" s="47"/>
      <c r="T499" s="47"/>
      <c r="U499" s="47"/>
      <c r="V499" s="47"/>
      <c r="W499" s="47"/>
      <c r="X499" s="47"/>
      <c r="Y499" s="47"/>
      <c r="Z499" s="47"/>
      <c r="AA499" s="47"/>
      <c r="AB499" s="47"/>
      <c r="AC499" s="47"/>
      <c r="AD499" s="47"/>
    </row>
    <row r="500" spans="11:30" x14ac:dyDescent="0.25">
      <c r="K500" s="47"/>
      <c r="L500" s="47"/>
      <c r="M500" s="47"/>
      <c r="N500" s="47"/>
      <c r="O500" s="47"/>
      <c r="P500" s="47"/>
      <c r="Q500" s="47"/>
      <c r="R500" s="47"/>
      <c r="S500" s="47"/>
      <c r="T500" s="47"/>
      <c r="U500" s="47"/>
      <c r="V500" s="47"/>
      <c r="W500" s="47"/>
      <c r="X500" s="47"/>
      <c r="Y500" s="47"/>
      <c r="Z500" s="47"/>
      <c r="AA500" s="47"/>
      <c r="AB500" s="47"/>
      <c r="AC500" s="47"/>
      <c r="AD500" s="47"/>
    </row>
    <row r="501" spans="11:30" x14ac:dyDescent="0.25">
      <c r="K501" s="47"/>
      <c r="L501" s="47"/>
      <c r="M501" s="47"/>
      <c r="N501" s="47"/>
      <c r="O501" s="47"/>
      <c r="P501" s="47"/>
      <c r="Q501" s="47"/>
      <c r="R501" s="47"/>
      <c r="S501" s="47"/>
      <c r="T501" s="47"/>
      <c r="U501" s="47"/>
      <c r="V501" s="47"/>
      <c r="W501" s="47"/>
      <c r="X501" s="47"/>
      <c r="Y501" s="47"/>
      <c r="Z501" s="47"/>
      <c r="AA501" s="47"/>
      <c r="AB501" s="47"/>
      <c r="AC501" s="48"/>
      <c r="AD501" s="47"/>
    </row>
    <row r="502" spans="11:30" x14ac:dyDescent="0.25">
      <c r="K502" s="47"/>
      <c r="L502" s="47"/>
      <c r="M502" s="47"/>
      <c r="N502" s="47"/>
      <c r="O502" s="47"/>
      <c r="P502" s="47"/>
      <c r="Q502" s="47"/>
      <c r="R502" s="47"/>
      <c r="S502" s="47"/>
      <c r="T502" s="47"/>
      <c r="U502" s="47"/>
      <c r="V502" s="47"/>
      <c r="W502" s="47"/>
      <c r="X502" s="47"/>
      <c r="Y502" s="47"/>
      <c r="Z502" s="47"/>
      <c r="AA502" s="47"/>
      <c r="AB502" s="47"/>
      <c r="AC502" s="47"/>
      <c r="AD502" s="47"/>
    </row>
    <row r="503" spans="11:30" x14ac:dyDescent="0.25">
      <c r="K503" s="47"/>
      <c r="L503" s="47"/>
      <c r="M503" s="47"/>
      <c r="N503" s="47"/>
      <c r="O503" s="47"/>
      <c r="P503" s="47"/>
      <c r="Q503" s="47"/>
      <c r="R503" s="47"/>
      <c r="S503" s="47"/>
      <c r="T503" s="47"/>
      <c r="U503" s="47"/>
      <c r="V503" s="47"/>
      <c r="W503" s="47"/>
      <c r="X503" s="47"/>
      <c r="Y503" s="47"/>
      <c r="Z503" s="47"/>
      <c r="AA503" s="47"/>
      <c r="AB503" s="47"/>
      <c r="AC503" s="48"/>
      <c r="AD503" s="47"/>
    </row>
    <row r="504" spans="11:30" x14ac:dyDescent="0.25">
      <c r="K504" s="47"/>
      <c r="L504" s="47"/>
      <c r="M504" s="47"/>
      <c r="N504" s="47"/>
      <c r="O504" s="47"/>
      <c r="P504" s="47"/>
      <c r="Q504" s="47"/>
      <c r="R504" s="47"/>
      <c r="S504" s="47"/>
      <c r="T504" s="47"/>
      <c r="U504" s="47"/>
      <c r="V504" s="47"/>
      <c r="W504" s="47"/>
      <c r="X504" s="47"/>
      <c r="Y504" s="47"/>
      <c r="Z504" s="47"/>
      <c r="AA504" s="47"/>
      <c r="AB504" s="47"/>
      <c r="AC504" s="47"/>
      <c r="AD504" s="47"/>
    </row>
    <row r="505" spans="11:30" x14ac:dyDescent="0.25">
      <c r="K505" s="47"/>
      <c r="L505" s="47"/>
      <c r="M505" s="47"/>
      <c r="N505" s="47"/>
      <c r="O505" s="47"/>
      <c r="P505" s="47"/>
      <c r="Q505" s="47"/>
      <c r="R505" s="47"/>
      <c r="S505" s="47"/>
      <c r="T505" s="47"/>
      <c r="U505" s="47"/>
      <c r="V505" s="47"/>
      <c r="W505" s="47"/>
      <c r="X505" s="47"/>
      <c r="Y505" s="47"/>
      <c r="Z505" s="47"/>
      <c r="AA505" s="47"/>
      <c r="AB505" s="47"/>
      <c r="AC505" s="47"/>
      <c r="AD505" s="47"/>
    </row>
    <row r="506" spans="11:30" x14ac:dyDescent="0.25">
      <c r="K506" s="47"/>
      <c r="L506" s="47"/>
      <c r="M506" s="47"/>
      <c r="N506" s="47"/>
      <c r="O506" s="47"/>
      <c r="P506" s="47"/>
      <c r="Q506" s="47"/>
      <c r="R506" s="47"/>
      <c r="S506" s="47"/>
      <c r="T506" s="47"/>
      <c r="U506" s="47"/>
      <c r="V506" s="47"/>
      <c r="W506" s="47"/>
      <c r="X506" s="47"/>
      <c r="Y506" s="47"/>
      <c r="Z506" s="47"/>
      <c r="AA506" s="47"/>
      <c r="AB506" s="47"/>
      <c r="AC506" s="47"/>
      <c r="AD506" s="47"/>
    </row>
    <row r="507" spans="11:30" x14ac:dyDescent="0.25">
      <c r="K507" s="47"/>
      <c r="L507" s="47"/>
      <c r="M507" s="47"/>
      <c r="N507" s="47"/>
      <c r="O507" s="47"/>
      <c r="P507" s="47"/>
      <c r="Q507" s="47"/>
      <c r="R507" s="47"/>
      <c r="S507" s="47"/>
      <c r="T507" s="47"/>
      <c r="U507" s="47"/>
      <c r="V507" s="47"/>
      <c r="W507" s="47"/>
      <c r="X507" s="47"/>
      <c r="Y507" s="47"/>
      <c r="Z507" s="47"/>
      <c r="AA507" s="47"/>
      <c r="AB507" s="47"/>
      <c r="AC507" s="48"/>
      <c r="AD507" s="47"/>
    </row>
    <row r="508" spans="11:30" x14ac:dyDescent="0.25">
      <c r="K508" s="47"/>
      <c r="L508" s="47"/>
      <c r="M508" s="47"/>
      <c r="N508" s="47"/>
      <c r="O508" s="47"/>
      <c r="P508" s="47"/>
      <c r="Q508" s="47"/>
      <c r="R508" s="47"/>
      <c r="S508" s="47"/>
      <c r="T508" s="47"/>
      <c r="U508" s="47"/>
      <c r="V508" s="47"/>
      <c r="W508" s="47"/>
      <c r="X508" s="47"/>
      <c r="Y508" s="47"/>
      <c r="Z508" s="47"/>
      <c r="AA508" s="47"/>
      <c r="AB508" s="47"/>
      <c r="AC508" s="48"/>
      <c r="AD508" s="47"/>
    </row>
    <row r="509" spans="11:30" x14ac:dyDescent="0.25">
      <c r="K509" s="47"/>
      <c r="L509" s="47"/>
      <c r="M509" s="47"/>
      <c r="N509" s="47"/>
      <c r="O509" s="47"/>
      <c r="P509" s="47"/>
      <c r="Q509" s="47"/>
      <c r="R509" s="47"/>
      <c r="S509" s="47"/>
      <c r="T509" s="47"/>
      <c r="U509" s="47"/>
      <c r="V509" s="47"/>
      <c r="W509" s="47"/>
      <c r="X509" s="47"/>
      <c r="Y509" s="47"/>
      <c r="Z509" s="47"/>
      <c r="AA509" s="47"/>
      <c r="AB509" s="47"/>
      <c r="AC509" s="47"/>
      <c r="AD509" s="47"/>
    </row>
    <row r="510" spans="11:30" x14ac:dyDescent="0.25">
      <c r="K510" s="47"/>
      <c r="L510" s="47"/>
      <c r="M510" s="47"/>
      <c r="N510" s="47"/>
      <c r="O510" s="47"/>
      <c r="P510" s="47"/>
      <c r="Q510" s="47"/>
      <c r="R510" s="47"/>
      <c r="S510" s="47"/>
      <c r="T510" s="47"/>
      <c r="U510" s="47"/>
      <c r="V510" s="47"/>
      <c r="W510" s="47"/>
      <c r="X510" s="47"/>
      <c r="Y510" s="47"/>
      <c r="Z510" s="47"/>
      <c r="AA510" s="47"/>
      <c r="AB510" s="47"/>
      <c r="AC510" s="47"/>
      <c r="AD510" s="47"/>
    </row>
    <row r="511" spans="11:30" x14ac:dyDescent="0.25">
      <c r="K511" s="47"/>
      <c r="L511" s="47"/>
      <c r="M511" s="47"/>
      <c r="N511" s="47"/>
      <c r="O511" s="47"/>
      <c r="P511" s="47"/>
      <c r="Q511" s="47"/>
      <c r="R511" s="47"/>
      <c r="S511" s="47"/>
      <c r="T511" s="47"/>
      <c r="U511" s="47"/>
      <c r="V511" s="47"/>
      <c r="W511" s="47"/>
      <c r="X511" s="47"/>
      <c r="Y511" s="47"/>
      <c r="Z511" s="47"/>
      <c r="AA511" s="47"/>
      <c r="AB511" s="47"/>
      <c r="AC511" s="47"/>
      <c r="AD511" s="47"/>
    </row>
    <row r="512" spans="11:30" x14ac:dyDescent="0.25">
      <c r="K512" s="47"/>
      <c r="L512" s="47"/>
      <c r="M512" s="47"/>
      <c r="N512" s="47"/>
      <c r="O512" s="47"/>
      <c r="P512" s="47"/>
      <c r="Q512" s="47"/>
      <c r="R512" s="47"/>
      <c r="S512" s="47"/>
      <c r="T512" s="47"/>
      <c r="U512" s="47"/>
      <c r="V512" s="47"/>
      <c r="W512" s="47"/>
      <c r="X512" s="47"/>
      <c r="Y512" s="47"/>
      <c r="Z512" s="47"/>
      <c r="AA512" s="47"/>
      <c r="AB512" s="47"/>
      <c r="AC512" s="47"/>
      <c r="AD512" s="47"/>
    </row>
    <row r="513" spans="11:30" x14ac:dyDescent="0.25">
      <c r="K513" s="47"/>
      <c r="L513" s="47"/>
      <c r="M513" s="47"/>
      <c r="N513" s="47"/>
      <c r="O513" s="47"/>
      <c r="P513" s="47"/>
      <c r="Q513" s="47"/>
      <c r="R513" s="47"/>
      <c r="S513" s="47"/>
      <c r="T513" s="47"/>
      <c r="U513" s="47"/>
      <c r="V513" s="47"/>
      <c r="W513" s="47"/>
      <c r="X513" s="47"/>
      <c r="Y513" s="47"/>
      <c r="Z513" s="47"/>
      <c r="AA513" s="47"/>
      <c r="AB513" s="47"/>
      <c r="AC513" s="48"/>
      <c r="AD513" s="47"/>
    </row>
    <row r="514" spans="11:30" x14ac:dyDescent="0.25">
      <c r="K514" s="47"/>
      <c r="L514" s="47"/>
      <c r="M514" s="47"/>
      <c r="N514" s="47"/>
      <c r="O514" s="47"/>
      <c r="P514" s="47"/>
      <c r="Q514" s="47"/>
      <c r="R514" s="47"/>
      <c r="S514" s="47"/>
      <c r="T514" s="47"/>
      <c r="U514" s="47"/>
      <c r="V514" s="47"/>
      <c r="W514" s="47"/>
      <c r="X514" s="47"/>
      <c r="Y514" s="47"/>
      <c r="Z514" s="47"/>
      <c r="AA514" s="47"/>
      <c r="AB514" s="47"/>
      <c r="AC514" s="48"/>
      <c r="AD514" s="47"/>
    </row>
    <row r="515" spans="11:30" x14ac:dyDescent="0.25">
      <c r="K515" s="47"/>
      <c r="L515" s="47"/>
      <c r="M515" s="47"/>
      <c r="N515" s="47"/>
      <c r="O515" s="47"/>
      <c r="P515" s="47"/>
      <c r="Q515" s="47"/>
      <c r="R515" s="47"/>
      <c r="S515" s="47"/>
      <c r="T515" s="47"/>
      <c r="U515" s="47"/>
      <c r="V515" s="47"/>
      <c r="W515" s="47"/>
      <c r="X515" s="47"/>
      <c r="Y515" s="47"/>
      <c r="Z515" s="47"/>
      <c r="AA515" s="47"/>
      <c r="AB515" s="47"/>
      <c r="AC515" s="47"/>
      <c r="AD515" s="47"/>
    </row>
    <row r="516" spans="11:30" x14ac:dyDescent="0.25">
      <c r="K516" s="47"/>
      <c r="L516" s="47"/>
      <c r="M516" s="47"/>
      <c r="N516" s="47"/>
      <c r="O516" s="47"/>
      <c r="P516" s="47"/>
      <c r="Q516" s="47"/>
      <c r="R516" s="47"/>
      <c r="S516" s="47"/>
      <c r="T516" s="47"/>
      <c r="U516" s="47"/>
      <c r="V516" s="47"/>
      <c r="W516" s="47"/>
      <c r="X516" s="47"/>
      <c r="Y516" s="47"/>
      <c r="Z516" s="47"/>
      <c r="AA516" s="47"/>
      <c r="AB516" s="47"/>
      <c r="AC516" s="47"/>
      <c r="AD516" s="47"/>
    </row>
    <row r="517" spans="11:30" x14ac:dyDescent="0.25">
      <c r="K517" s="47"/>
      <c r="L517" s="47"/>
      <c r="M517" s="47"/>
      <c r="N517" s="47"/>
      <c r="O517" s="47"/>
      <c r="P517" s="47"/>
      <c r="Q517" s="47"/>
      <c r="R517" s="47"/>
      <c r="S517" s="47"/>
      <c r="T517" s="47"/>
      <c r="U517" s="47"/>
      <c r="V517" s="47"/>
      <c r="W517" s="47"/>
      <c r="X517" s="47"/>
      <c r="Y517" s="47"/>
      <c r="Z517" s="47"/>
      <c r="AA517" s="47"/>
      <c r="AB517" s="47"/>
      <c r="AC517" s="47"/>
      <c r="AD517" s="47"/>
    </row>
    <row r="518" spans="11:30" x14ac:dyDescent="0.25">
      <c r="K518" s="47"/>
      <c r="L518" s="47"/>
      <c r="M518" s="47"/>
      <c r="N518" s="47"/>
      <c r="O518" s="47"/>
      <c r="P518" s="47"/>
      <c r="Q518" s="47"/>
      <c r="R518" s="47"/>
      <c r="S518" s="47"/>
      <c r="T518" s="47"/>
      <c r="U518" s="47"/>
      <c r="V518" s="47"/>
      <c r="W518" s="47"/>
      <c r="X518" s="47"/>
      <c r="Y518" s="47"/>
      <c r="Z518" s="47"/>
      <c r="AA518" s="47"/>
      <c r="AB518" s="47"/>
      <c r="AC518" s="48"/>
      <c r="AD518" s="47"/>
    </row>
    <row r="519" spans="11:30" x14ac:dyDescent="0.25">
      <c r="K519" s="47"/>
      <c r="L519" s="47"/>
      <c r="M519" s="47"/>
      <c r="N519" s="47"/>
      <c r="O519" s="47"/>
      <c r="P519" s="47"/>
      <c r="Q519" s="47"/>
      <c r="R519" s="47"/>
      <c r="S519" s="47"/>
      <c r="T519" s="47"/>
      <c r="U519" s="47"/>
      <c r="V519" s="47"/>
      <c r="W519" s="47"/>
      <c r="X519" s="47"/>
      <c r="Y519" s="47"/>
      <c r="Z519" s="47"/>
      <c r="AA519" s="47"/>
      <c r="AB519" s="47"/>
      <c r="AC519" s="48"/>
      <c r="AD519" s="47"/>
    </row>
    <row r="520" spans="11:30" x14ac:dyDescent="0.25">
      <c r="K520" s="47"/>
      <c r="L520" s="47"/>
      <c r="M520" s="47"/>
      <c r="N520" s="47"/>
      <c r="O520" s="47"/>
      <c r="P520" s="47"/>
      <c r="Q520" s="47"/>
      <c r="R520" s="47"/>
      <c r="S520" s="47"/>
      <c r="T520" s="47"/>
      <c r="U520" s="47"/>
      <c r="V520" s="47"/>
      <c r="W520" s="47"/>
      <c r="X520" s="47"/>
      <c r="Y520" s="47"/>
      <c r="Z520" s="47"/>
      <c r="AA520" s="47"/>
      <c r="AB520" s="47"/>
      <c r="AC520" s="48"/>
      <c r="AD520" s="47"/>
    </row>
    <row r="521" spans="11:30" x14ac:dyDescent="0.25">
      <c r="K521" s="47"/>
      <c r="L521" s="47"/>
      <c r="M521" s="47"/>
      <c r="N521" s="47"/>
      <c r="O521" s="47"/>
      <c r="P521" s="47"/>
      <c r="Q521" s="47"/>
      <c r="R521" s="47"/>
      <c r="S521" s="47"/>
      <c r="T521" s="47"/>
      <c r="U521" s="47"/>
      <c r="V521" s="47"/>
      <c r="W521" s="47"/>
      <c r="X521" s="47"/>
      <c r="Y521" s="47"/>
      <c r="Z521" s="47"/>
      <c r="AA521" s="47"/>
      <c r="AB521" s="47"/>
      <c r="AC521" s="48"/>
      <c r="AD521" s="47"/>
    </row>
    <row r="522" spans="11:30" x14ac:dyDescent="0.25">
      <c r="K522" s="47"/>
      <c r="L522" s="47"/>
      <c r="M522" s="47"/>
      <c r="N522" s="47"/>
      <c r="O522" s="47"/>
      <c r="P522" s="47"/>
      <c r="Q522" s="47"/>
      <c r="R522" s="47"/>
      <c r="S522" s="47"/>
      <c r="T522" s="47"/>
      <c r="U522" s="47"/>
      <c r="V522" s="47"/>
      <c r="W522" s="47"/>
      <c r="X522" s="47"/>
      <c r="Y522" s="47"/>
      <c r="Z522" s="47"/>
      <c r="AA522" s="47"/>
      <c r="AB522" s="47"/>
      <c r="AC522" s="48"/>
      <c r="AD522" s="47"/>
    </row>
    <row r="523" spans="11:30" x14ac:dyDescent="0.25">
      <c r="K523" s="47"/>
      <c r="L523" s="47"/>
      <c r="M523" s="47"/>
      <c r="N523" s="47"/>
      <c r="O523" s="47"/>
      <c r="P523" s="47"/>
      <c r="Q523" s="47"/>
      <c r="R523" s="47"/>
      <c r="S523" s="47"/>
      <c r="T523" s="47"/>
      <c r="U523" s="47"/>
      <c r="V523" s="47"/>
      <c r="W523" s="47"/>
      <c r="X523" s="47"/>
      <c r="Y523" s="47"/>
      <c r="Z523" s="47"/>
      <c r="AA523" s="47"/>
      <c r="AB523" s="47"/>
      <c r="AC523" s="47"/>
      <c r="AD523" s="47"/>
    </row>
    <row r="524" spans="11:30" x14ac:dyDescent="0.25">
      <c r="K524" s="47"/>
      <c r="L524" s="47"/>
      <c r="M524" s="47"/>
      <c r="N524" s="47"/>
      <c r="O524" s="47"/>
      <c r="P524" s="47"/>
      <c r="Q524" s="47"/>
      <c r="R524" s="47"/>
      <c r="S524" s="47"/>
      <c r="T524" s="47"/>
      <c r="U524" s="47"/>
      <c r="V524" s="47"/>
      <c r="W524" s="47"/>
      <c r="X524" s="47"/>
      <c r="Y524" s="47"/>
      <c r="Z524" s="47"/>
      <c r="AA524" s="47"/>
      <c r="AB524" s="47"/>
      <c r="AC524" s="48"/>
      <c r="AD524" s="47"/>
    </row>
    <row r="525" spans="11:30" x14ac:dyDescent="0.25">
      <c r="K525" s="47"/>
      <c r="L525" s="47"/>
      <c r="M525" s="47"/>
      <c r="N525" s="47"/>
      <c r="O525" s="47"/>
      <c r="P525" s="47"/>
      <c r="Q525" s="47"/>
      <c r="R525" s="47"/>
      <c r="S525" s="47"/>
      <c r="T525" s="47"/>
      <c r="U525" s="47"/>
      <c r="V525" s="47"/>
      <c r="W525" s="47"/>
      <c r="X525" s="47"/>
      <c r="Y525" s="47"/>
      <c r="Z525" s="47"/>
      <c r="AA525" s="47"/>
      <c r="AB525" s="47"/>
      <c r="AC525" s="47"/>
      <c r="AD525" s="47"/>
    </row>
    <row r="526" spans="11:30" x14ac:dyDescent="0.25">
      <c r="K526" s="47"/>
      <c r="L526" s="47"/>
      <c r="M526" s="47"/>
      <c r="N526" s="47"/>
      <c r="O526" s="47"/>
      <c r="P526" s="47"/>
      <c r="Q526" s="47"/>
      <c r="R526" s="47"/>
      <c r="S526" s="47"/>
      <c r="T526" s="47"/>
      <c r="U526" s="47"/>
      <c r="V526" s="47"/>
      <c r="W526" s="47"/>
      <c r="X526" s="47"/>
      <c r="Y526" s="47"/>
      <c r="Z526" s="47"/>
      <c r="AA526" s="47"/>
      <c r="AB526" s="47"/>
      <c r="AC526" s="47"/>
      <c r="AD526" s="47"/>
    </row>
    <row r="527" spans="11:30" x14ac:dyDescent="0.25">
      <c r="K527" s="47"/>
      <c r="L527" s="47"/>
      <c r="M527" s="47"/>
      <c r="N527" s="47"/>
      <c r="O527" s="47"/>
      <c r="P527" s="47"/>
      <c r="Q527" s="47"/>
      <c r="R527" s="47"/>
      <c r="S527" s="47"/>
      <c r="T527" s="47"/>
      <c r="U527" s="47"/>
      <c r="V527" s="47"/>
      <c r="W527" s="47"/>
      <c r="X527" s="47"/>
      <c r="Y527" s="47"/>
      <c r="Z527" s="47"/>
      <c r="AA527" s="47"/>
      <c r="AB527" s="47"/>
      <c r="AC527" s="47"/>
      <c r="AD527" s="47"/>
    </row>
    <row r="528" spans="11:30" x14ac:dyDescent="0.25">
      <c r="K528" s="47"/>
      <c r="L528" s="47"/>
      <c r="M528" s="47"/>
      <c r="N528" s="47"/>
      <c r="O528" s="47"/>
      <c r="P528" s="47"/>
      <c r="Q528" s="47"/>
      <c r="R528" s="47"/>
      <c r="S528" s="47"/>
      <c r="T528" s="47"/>
      <c r="U528" s="47"/>
      <c r="V528" s="47"/>
      <c r="W528" s="47"/>
      <c r="X528" s="47"/>
      <c r="Y528" s="47"/>
      <c r="Z528" s="47"/>
      <c r="AA528" s="47"/>
      <c r="AB528" s="47"/>
      <c r="AC528" s="47"/>
      <c r="AD528" s="47"/>
    </row>
    <row r="529" spans="11:30" x14ac:dyDescent="0.25">
      <c r="K529" s="47"/>
      <c r="L529" s="47"/>
      <c r="M529" s="47"/>
      <c r="N529" s="47"/>
      <c r="O529" s="47"/>
      <c r="P529" s="47"/>
      <c r="Q529" s="47"/>
      <c r="R529" s="47"/>
      <c r="S529" s="47"/>
      <c r="T529" s="47"/>
      <c r="U529" s="47"/>
      <c r="V529" s="47"/>
      <c r="W529" s="47"/>
      <c r="X529" s="47"/>
      <c r="Y529" s="47"/>
      <c r="Z529" s="47"/>
      <c r="AA529" s="47"/>
      <c r="AB529" s="47"/>
      <c r="AC529" s="47"/>
      <c r="AD529" s="47"/>
    </row>
    <row r="530" spans="11:30" x14ac:dyDescent="0.25">
      <c r="K530" s="47"/>
      <c r="L530" s="47"/>
      <c r="M530" s="47"/>
      <c r="N530" s="47"/>
      <c r="O530" s="47"/>
      <c r="P530" s="47"/>
      <c r="Q530" s="47"/>
      <c r="R530" s="47"/>
      <c r="S530" s="47"/>
      <c r="T530" s="47"/>
      <c r="U530" s="47"/>
      <c r="V530" s="47"/>
      <c r="W530" s="47"/>
      <c r="X530" s="47"/>
      <c r="Y530" s="47"/>
      <c r="Z530" s="47"/>
      <c r="AA530" s="47"/>
      <c r="AB530" s="47"/>
      <c r="AC530" s="48"/>
      <c r="AD530" s="47"/>
    </row>
    <row r="531" spans="11:30" x14ac:dyDescent="0.25">
      <c r="K531" s="47"/>
      <c r="L531" s="47"/>
      <c r="M531" s="47"/>
      <c r="N531" s="47"/>
      <c r="O531" s="47"/>
      <c r="P531" s="47"/>
      <c r="Q531" s="47"/>
      <c r="R531" s="47"/>
      <c r="S531" s="47"/>
      <c r="T531" s="47"/>
      <c r="U531" s="47"/>
      <c r="V531" s="47"/>
      <c r="W531" s="47"/>
      <c r="X531" s="47"/>
      <c r="Y531" s="47"/>
      <c r="Z531" s="47"/>
      <c r="AA531" s="47"/>
      <c r="AB531" s="47"/>
      <c r="AC531" s="48"/>
      <c r="AD531" s="47"/>
    </row>
    <row r="532" spans="11:30" x14ac:dyDescent="0.25">
      <c r="K532" s="47"/>
      <c r="L532" s="47"/>
      <c r="M532" s="47"/>
      <c r="N532" s="47"/>
      <c r="O532" s="47"/>
      <c r="P532" s="47"/>
      <c r="Q532" s="47"/>
      <c r="R532" s="47"/>
      <c r="S532" s="47"/>
      <c r="T532" s="47"/>
      <c r="U532" s="47"/>
      <c r="V532" s="47"/>
      <c r="W532" s="47"/>
      <c r="X532" s="47"/>
      <c r="Y532" s="47"/>
      <c r="Z532" s="47"/>
      <c r="AA532" s="47"/>
      <c r="AB532" s="47"/>
      <c r="AC532" s="47"/>
      <c r="AD532" s="47"/>
    </row>
    <row r="533" spans="11:30" x14ac:dyDescent="0.25">
      <c r="K533" s="47"/>
      <c r="L533" s="47"/>
      <c r="M533" s="47"/>
      <c r="N533" s="47"/>
      <c r="O533" s="47"/>
      <c r="P533" s="47"/>
      <c r="Q533" s="47"/>
      <c r="R533" s="47"/>
      <c r="S533" s="47"/>
      <c r="T533" s="47"/>
      <c r="U533" s="47"/>
      <c r="V533" s="47"/>
      <c r="W533" s="47"/>
      <c r="X533" s="47"/>
      <c r="Y533" s="47"/>
      <c r="Z533" s="47"/>
      <c r="AA533" s="47"/>
      <c r="AB533" s="47"/>
      <c r="AC533" s="48"/>
      <c r="AD533" s="47"/>
    </row>
    <row r="534" spans="11:30" x14ac:dyDescent="0.25">
      <c r="K534" s="47"/>
      <c r="L534" s="47"/>
      <c r="M534" s="47"/>
      <c r="N534" s="47"/>
      <c r="O534" s="47"/>
      <c r="P534" s="47"/>
      <c r="Q534" s="47"/>
      <c r="R534" s="47"/>
      <c r="S534" s="47"/>
      <c r="T534" s="47"/>
      <c r="U534" s="47"/>
      <c r="V534" s="47"/>
      <c r="W534" s="47"/>
      <c r="X534" s="47"/>
      <c r="Y534" s="47"/>
      <c r="Z534" s="47"/>
      <c r="AA534" s="47"/>
      <c r="AB534" s="47"/>
      <c r="AC534" s="47"/>
      <c r="AD534" s="47"/>
    </row>
    <row r="535" spans="11:30" x14ac:dyDescent="0.25">
      <c r="K535" s="47"/>
      <c r="L535" s="47"/>
      <c r="M535" s="47"/>
      <c r="N535" s="47"/>
      <c r="O535" s="47"/>
      <c r="P535" s="47"/>
      <c r="Q535" s="47"/>
      <c r="R535" s="47"/>
      <c r="S535" s="47"/>
      <c r="T535" s="47"/>
      <c r="U535" s="47"/>
      <c r="V535" s="47"/>
      <c r="W535" s="47"/>
      <c r="X535" s="47"/>
      <c r="Y535" s="47"/>
      <c r="Z535" s="47"/>
      <c r="AA535" s="47"/>
      <c r="AB535" s="47"/>
      <c r="AC535" s="47"/>
      <c r="AD535" s="47"/>
    </row>
    <row r="536" spans="11:30" x14ac:dyDescent="0.25">
      <c r="K536" s="47"/>
      <c r="L536" s="47"/>
      <c r="M536" s="47"/>
      <c r="N536" s="47"/>
      <c r="O536" s="47"/>
      <c r="P536" s="47"/>
      <c r="Q536" s="47"/>
      <c r="R536" s="47"/>
      <c r="S536" s="47"/>
      <c r="T536" s="47"/>
      <c r="U536" s="47"/>
      <c r="V536" s="47"/>
      <c r="W536" s="47"/>
      <c r="X536" s="47"/>
      <c r="Y536" s="47"/>
      <c r="Z536" s="47"/>
      <c r="AA536" s="47"/>
      <c r="AB536" s="47"/>
      <c r="AC536" s="47"/>
      <c r="AD536" s="47"/>
    </row>
    <row r="537" spans="11:30" x14ac:dyDescent="0.25">
      <c r="K537" s="47"/>
      <c r="L537" s="47"/>
      <c r="M537" s="47"/>
      <c r="N537" s="47"/>
      <c r="O537" s="47"/>
      <c r="P537" s="47"/>
      <c r="Q537" s="47"/>
      <c r="R537" s="47"/>
      <c r="S537" s="47"/>
      <c r="T537" s="47"/>
      <c r="U537" s="47"/>
      <c r="V537" s="47"/>
      <c r="W537" s="47"/>
      <c r="X537" s="47"/>
      <c r="Y537" s="47"/>
      <c r="Z537" s="47"/>
      <c r="AA537" s="47"/>
      <c r="AB537" s="47"/>
      <c r="AC537" s="47"/>
      <c r="AD537" s="47"/>
    </row>
    <row r="538" spans="11:30" x14ac:dyDescent="0.25">
      <c r="K538" s="47"/>
      <c r="L538" s="47"/>
      <c r="M538" s="47"/>
      <c r="N538" s="47"/>
      <c r="O538" s="47"/>
      <c r="P538" s="47"/>
      <c r="Q538" s="47"/>
      <c r="R538" s="47"/>
      <c r="S538" s="47"/>
      <c r="T538" s="47"/>
      <c r="U538" s="47"/>
      <c r="V538" s="47"/>
      <c r="W538" s="47"/>
      <c r="X538" s="47"/>
      <c r="Y538" s="47"/>
      <c r="Z538" s="47"/>
      <c r="AA538" s="47"/>
      <c r="AB538" s="47"/>
      <c r="AC538" s="47"/>
      <c r="AD538" s="47"/>
    </row>
    <row r="539" spans="11:30" x14ac:dyDescent="0.25">
      <c r="K539" s="47"/>
      <c r="L539" s="47"/>
      <c r="M539" s="47"/>
      <c r="N539" s="47"/>
      <c r="O539" s="47"/>
      <c r="P539" s="47"/>
      <c r="Q539" s="47"/>
      <c r="R539" s="47"/>
      <c r="S539" s="47"/>
      <c r="T539" s="47"/>
      <c r="U539" s="47"/>
      <c r="V539" s="47"/>
      <c r="W539" s="47"/>
      <c r="X539" s="47"/>
      <c r="Y539" s="47"/>
      <c r="Z539" s="47"/>
      <c r="AA539" s="47"/>
      <c r="AB539" s="47"/>
      <c r="AC539" s="47"/>
      <c r="AD539" s="47"/>
    </row>
    <row r="540" spans="11:30" x14ac:dyDescent="0.25">
      <c r="K540" s="47"/>
      <c r="L540" s="47"/>
      <c r="M540" s="47"/>
      <c r="N540" s="47"/>
      <c r="O540" s="47"/>
      <c r="P540" s="47"/>
      <c r="Q540" s="47"/>
      <c r="R540" s="47"/>
      <c r="S540" s="47"/>
      <c r="T540" s="47"/>
      <c r="U540" s="47"/>
      <c r="V540" s="47"/>
      <c r="W540" s="47"/>
      <c r="X540" s="47"/>
      <c r="Y540" s="47"/>
      <c r="Z540" s="47"/>
      <c r="AA540" s="47"/>
      <c r="AB540" s="47"/>
      <c r="AC540" s="47"/>
      <c r="AD540" s="47"/>
    </row>
    <row r="541" spans="11:30" x14ac:dyDescent="0.25">
      <c r="K541" s="47"/>
      <c r="L541" s="47"/>
      <c r="M541" s="47"/>
      <c r="N541" s="47"/>
      <c r="O541" s="47"/>
      <c r="P541" s="47"/>
      <c r="Q541" s="47"/>
      <c r="R541" s="47"/>
      <c r="S541" s="47"/>
      <c r="T541" s="47"/>
      <c r="U541" s="47"/>
      <c r="V541" s="47"/>
      <c r="W541" s="47"/>
      <c r="X541" s="47"/>
      <c r="Y541" s="47"/>
      <c r="Z541" s="47"/>
      <c r="AA541" s="47"/>
      <c r="AB541" s="47"/>
      <c r="AC541" s="47"/>
      <c r="AD541" s="47"/>
    </row>
    <row r="542" spans="11:30" x14ac:dyDescent="0.25">
      <c r="K542" s="47"/>
      <c r="L542" s="47"/>
      <c r="M542" s="47"/>
      <c r="N542" s="47"/>
      <c r="O542" s="47"/>
      <c r="P542" s="47"/>
      <c r="Q542" s="47"/>
      <c r="R542" s="47"/>
      <c r="S542" s="47"/>
      <c r="T542" s="47"/>
      <c r="U542" s="47"/>
      <c r="V542" s="47"/>
      <c r="W542" s="47"/>
      <c r="X542" s="47"/>
      <c r="Y542" s="47"/>
      <c r="Z542" s="47"/>
      <c r="AA542" s="47"/>
      <c r="AB542" s="47"/>
      <c r="AC542" s="47"/>
      <c r="AD542" s="47"/>
    </row>
    <row r="543" spans="11:30" x14ac:dyDescent="0.25">
      <c r="K543" s="47"/>
      <c r="L543" s="47"/>
      <c r="M543" s="47"/>
      <c r="N543" s="47"/>
      <c r="O543" s="47"/>
      <c r="P543" s="47"/>
      <c r="Q543" s="47"/>
      <c r="R543" s="47"/>
      <c r="S543" s="47"/>
      <c r="T543" s="47"/>
      <c r="U543" s="47"/>
      <c r="V543" s="47"/>
      <c r="W543" s="47"/>
      <c r="X543" s="47"/>
      <c r="Y543" s="47"/>
      <c r="Z543" s="47"/>
      <c r="AA543" s="47"/>
      <c r="AB543" s="47"/>
      <c r="AC543" s="47"/>
      <c r="AD543" s="47"/>
    </row>
    <row r="544" spans="11:30" x14ac:dyDescent="0.25">
      <c r="K544" s="47"/>
      <c r="L544" s="47"/>
      <c r="M544" s="47"/>
      <c r="N544" s="47"/>
      <c r="O544" s="47"/>
      <c r="P544" s="47"/>
      <c r="Q544" s="47"/>
      <c r="R544" s="47"/>
      <c r="S544" s="47"/>
      <c r="T544" s="47"/>
      <c r="U544" s="47"/>
      <c r="V544" s="47"/>
      <c r="W544" s="47"/>
      <c r="X544" s="47"/>
      <c r="Y544" s="47"/>
      <c r="Z544" s="47"/>
      <c r="AA544" s="47"/>
      <c r="AB544" s="47"/>
      <c r="AC544" s="47"/>
      <c r="AD544" s="47"/>
    </row>
    <row r="545" spans="11:30" x14ac:dyDescent="0.25">
      <c r="K545" s="47"/>
      <c r="L545" s="47"/>
      <c r="M545" s="47"/>
      <c r="N545" s="47"/>
      <c r="O545" s="47"/>
      <c r="P545" s="47"/>
      <c r="Q545" s="47"/>
      <c r="R545" s="47"/>
      <c r="S545" s="47"/>
      <c r="T545" s="47"/>
      <c r="U545" s="47"/>
      <c r="V545" s="47"/>
      <c r="W545" s="47"/>
      <c r="X545" s="47"/>
      <c r="Y545" s="47"/>
      <c r="Z545" s="47"/>
      <c r="AA545" s="47"/>
      <c r="AB545" s="47"/>
      <c r="AC545" s="48"/>
      <c r="AD545" s="47"/>
    </row>
    <row r="546" spans="11:30" x14ac:dyDescent="0.25">
      <c r="K546" s="47"/>
      <c r="L546" s="47"/>
      <c r="M546" s="47"/>
      <c r="N546" s="47"/>
      <c r="O546" s="47"/>
      <c r="P546" s="47"/>
      <c r="Q546" s="47"/>
      <c r="R546" s="47"/>
      <c r="S546" s="47"/>
      <c r="T546" s="47"/>
      <c r="U546" s="47"/>
      <c r="V546" s="47"/>
      <c r="W546" s="47"/>
      <c r="X546" s="47"/>
      <c r="Y546" s="47"/>
      <c r="Z546" s="47"/>
      <c r="AA546" s="47"/>
      <c r="AB546" s="47"/>
      <c r="AC546" s="47"/>
      <c r="AD546" s="47"/>
    </row>
    <row r="547" spans="11:30" x14ac:dyDescent="0.25">
      <c r="K547" s="47"/>
      <c r="L547" s="47"/>
      <c r="M547" s="47"/>
      <c r="N547" s="47"/>
      <c r="O547" s="47"/>
      <c r="P547" s="47"/>
      <c r="Q547" s="47"/>
      <c r="R547" s="47"/>
      <c r="S547" s="47"/>
      <c r="T547" s="47"/>
      <c r="U547" s="47"/>
      <c r="V547" s="47"/>
      <c r="W547" s="47"/>
      <c r="X547" s="47"/>
      <c r="Y547" s="47"/>
      <c r="Z547" s="47"/>
      <c r="AA547" s="47"/>
      <c r="AB547" s="47"/>
      <c r="AC547" s="48"/>
      <c r="AD547" s="47"/>
    </row>
    <row r="548" spans="11:30" x14ac:dyDescent="0.25">
      <c r="K548" s="47"/>
      <c r="L548" s="47"/>
      <c r="M548" s="47"/>
      <c r="N548" s="47"/>
      <c r="O548" s="47"/>
      <c r="P548" s="47"/>
      <c r="Q548" s="47"/>
      <c r="R548" s="47"/>
      <c r="S548" s="47"/>
      <c r="T548" s="47"/>
      <c r="U548" s="47"/>
      <c r="V548" s="47"/>
      <c r="W548" s="47"/>
      <c r="X548" s="47"/>
      <c r="Y548" s="47"/>
      <c r="Z548" s="47"/>
      <c r="AA548" s="47"/>
      <c r="AB548" s="47"/>
      <c r="AC548" s="47"/>
      <c r="AD548" s="47"/>
    </row>
    <row r="549" spans="11:30" x14ac:dyDescent="0.25">
      <c r="K549" s="47"/>
      <c r="L549" s="47"/>
      <c r="M549" s="47"/>
      <c r="N549" s="47"/>
      <c r="O549" s="47"/>
      <c r="P549" s="47"/>
      <c r="Q549" s="47"/>
      <c r="R549" s="47"/>
      <c r="S549" s="47"/>
      <c r="T549" s="47"/>
      <c r="U549" s="47"/>
      <c r="V549" s="47"/>
      <c r="W549" s="47"/>
      <c r="X549" s="47"/>
      <c r="Y549" s="47"/>
      <c r="Z549" s="47"/>
      <c r="AA549" s="47"/>
      <c r="AB549" s="47"/>
      <c r="AC549" s="47"/>
      <c r="AD549" s="47"/>
    </row>
    <row r="550" spans="11:30" x14ac:dyDescent="0.25">
      <c r="K550" s="47"/>
      <c r="L550" s="47"/>
      <c r="M550" s="47"/>
      <c r="N550" s="47"/>
      <c r="O550" s="47"/>
      <c r="P550" s="47"/>
      <c r="Q550" s="47"/>
      <c r="R550" s="47"/>
      <c r="S550" s="47"/>
      <c r="T550" s="47"/>
      <c r="U550" s="47"/>
      <c r="V550" s="47"/>
      <c r="W550" s="47"/>
      <c r="X550" s="47"/>
      <c r="Y550" s="47"/>
      <c r="Z550" s="47"/>
      <c r="AA550" s="47"/>
      <c r="AB550" s="47"/>
      <c r="AC550" s="47"/>
      <c r="AD550" s="47"/>
    </row>
    <row r="551" spans="11:30" x14ac:dyDescent="0.25">
      <c r="K551" s="47"/>
      <c r="L551" s="47"/>
      <c r="M551" s="47"/>
      <c r="N551" s="47"/>
      <c r="O551" s="47"/>
      <c r="P551" s="47"/>
      <c r="Q551" s="47"/>
      <c r="R551" s="47"/>
      <c r="S551" s="47"/>
      <c r="T551" s="47"/>
      <c r="U551" s="47"/>
      <c r="V551" s="47"/>
      <c r="W551" s="47"/>
      <c r="X551" s="47"/>
      <c r="Y551" s="47"/>
      <c r="Z551" s="47"/>
      <c r="AA551" s="47"/>
      <c r="AB551" s="47"/>
      <c r="AC551" s="47"/>
      <c r="AD551" s="47"/>
    </row>
    <row r="552" spans="11:30" x14ac:dyDescent="0.25">
      <c r="K552" s="47"/>
      <c r="L552" s="47"/>
      <c r="M552" s="47"/>
      <c r="N552" s="47"/>
      <c r="O552" s="47"/>
      <c r="P552" s="47"/>
      <c r="Q552" s="47"/>
      <c r="R552" s="47"/>
      <c r="S552" s="47"/>
      <c r="T552" s="47"/>
      <c r="U552" s="47"/>
      <c r="V552" s="47"/>
      <c r="W552" s="47"/>
      <c r="X552" s="47"/>
      <c r="Y552" s="47"/>
      <c r="Z552" s="47"/>
      <c r="AA552" s="47"/>
      <c r="AB552" s="47"/>
      <c r="AC552" s="47"/>
      <c r="AD552" s="47"/>
    </row>
    <row r="553" spans="11:30" x14ac:dyDescent="0.25">
      <c r="K553" s="47"/>
      <c r="L553" s="47"/>
      <c r="M553" s="47"/>
      <c r="N553" s="47"/>
      <c r="O553" s="47"/>
      <c r="P553" s="47"/>
      <c r="Q553" s="47"/>
      <c r="R553" s="47"/>
      <c r="S553" s="47"/>
      <c r="T553" s="47"/>
      <c r="U553" s="47"/>
      <c r="V553" s="47"/>
      <c r="W553" s="47"/>
      <c r="X553" s="47"/>
      <c r="Y553" s="47"/>
      <c r="Z553" s="47"/>
      <c r="AA553" s="47"/>
      <c r="AB553" s="47"/>
      <c r="AC553" s="47"/>
      <c r="AD553" s="47"/>
    </row>
    <row r="554" spans="11:30" x14ac:dyDescent="0.25">
      <c r="K554" s="47"/>
      <c r="L554" s="47"/>
      <c r="M554" s="47"/>
      <c r="N554" s="47"/>
      <c r="O554" s="47"/>
      <c r="P554" s="47"/>
      <c r="Q554" s="47"/>
      <c r="R554" s="47"/>
      <c r="S554" s="47"/>
      <c r="T554" s="47"/>
      <c r="U554" s="47"/>
      <c r="V554" s="47"/>
      <c r="W554" s="47"/>
      <c r="X554" s="47"/>
      <c r="Y554" s="47"/>
      <c r="Z554" s="47"/>
      <c r="AA554" s="47"/>
      <c r="AB554" s="47"/>
      <c r="AC554" s="47"/>
      <c r="AD554" s="47"/>
    </row>
    <row r="555" spans="11:30" x14ac:dyDescent="0.25">
      <c r="K555" s="47"/>
      <c r="L555" s="47"/>
      <c r="M555" s="47"/>
      <c r="N555" s="47"/>
      <c r="O555" s="47"/>
      <c r="P555" s="47"/>
      <c r="Q555" s="47"/>
      <c r="R555" s="47"/>
      <c r="S555" s="47"/>
      <c r="T555" s="47"/>
      <c r="U555" s="47"/>
      <c r="V555" s="47"/>
      <c r="W555" s="47"/>
      <c r="X555" s="47"/>
      <c r="Y555" s="47"/>
      <c r="Z555" s="47"/>
      <c r="AA555" s="47"/>
      <c r="AB555" s="47"/>
      <c r="AC555" s="47"/>
      <c r="AD555" s="47"/>
    </row>
    <row r="556" spans="11:30" x14ac:dyDescent="0.25">
      <c r="K556" s="47"/>
      <c r="L556" s="47"/>
      <c r="M556" s="47"/>
      <c r="N556" s="47"/>
      <c r="O556" s="47"/>
      <c r="P556" s="47"/>
      <c r="Q556" s="47"/>
      <c r="R556" s="47"/>
      <c r="S556" s="47"/>
      <c r="T556" s="47"/>
      <c r="U556" s="47"/>
      <c r="V556" s="47"/>
      <c r="W556" s="47"/>
      <c r="X556" s="47"/>
      <c r="Y556" s="47"/>
      <c r="Z556" s="47"/>
      <c r="AA556" s="47"/>
      <c r="AB556" s="47"/>
      <c r="AC556" s="47"/>
      <c r="AD556" s="47"/>
    </row>
    <row r="557" spans="11:30" x14ac:dyDescent="0.25">
      <c r="K557" s="47"/>
      <c r="L557" s="47"/>
      <c r="M557" s="47"/>
      <c r="N557" s="47"/>
      <c r="O557" s="47"/>
      <c r="P557" s="47"/>
      <c r="Q557" s="47"/>
      <c r="R557" s="47"/>
      <c r="S557" s="47"/>
      <c r="T557" s="47"/>
      <c r="U557" s="47"/>
      <c r="V557" s="47"/>
      <c r="W557" s="47"/>
      <c r="X557" s="47"/>
      <c r="Y557" s="47"/>
      <c r="Z557" s="47"/>
      <c r="AA557" s="47"/>
      <c r="AB557" s="47"/>
      <c r="AC557" s="47"/>
      <c r="AD557" s="47"/>
    </row>
    <row r="558" spans="11:30" x14ac:dyDescent="0.25">
      <c r="K558" s="47"/>
      <c r="L558" s="47"/>
      <c r="M558" s="47"/>
      <c r="N558" s="47"/>
      <c r="O558" s="47"/>
      <c r="P558" s="47"/>
      <c r="Q558" s="47"/>
      <c r="R558" s="47"/>
      <c r="S558" s="47"/>
      <c r="T558" s="47"/>
      <c r="U558" s="47"/>
      <c r="V558" s="47"/>
      <c r="W558" s="47"/>
      <c r="X558" s="47"/>
      <c r="Y558" s="47"/>
      <c r="Z558" s="47"/>
      <c r="AA558" s="47"/>
      <c r="AB558" s="47"/>
      <c r="AC558" s="47"/>
      <c r="AD558" s="47"/>
    </row>
    <row r="559" spans="11:30" x14ac:dyDescent="0.25">
      <c r="K559" s="47"/>
      <c r="L559" s="47"/>
      <c r="M559" s="47"/>
      <c r="N559" s="47"/>
      <c r="O559" s="47"/>
      <c r="P559" s="47"/>
      <c r="Q559" s="47"/>
      <c r="R559" s="47"/>
      <c r="S559" s="47"/>
      <c r="T559" s="47"/>
      <c r="U559" s="47"/>
      <c r="V559" s="47"/>
      <c r="W559" s="47"/>
      <c r="X559" s="47"/>
      <c r="Y559" s="47"/>
      <c r="Z559" s="47"/>
      <c r="AA559" s="47"/>
      <c r="AB559" s="47"/>
      <c r="AC559" s="47"/>
      <c r="AD559" s="47"/>
    </row>
    <row r="560" spans="11:30" x14ac:dyDescent="0.25">
      <c r="K560" s="47"/>
      <c r="L560" s="47"/>
      <c r="M560" s="47"/>
      <c r="N560" s="47"/>
      <c r="O560" s="47"/>
      <c r="P560" s="47"/>
      <c r="Q560" s="47"/>
      <c r="R560" s="47"/>
      <c r="S560" s="47"/>
      <c r="T560" s="47"/>
      <c r="U560" s="47"/>
      <c r="V560" s="47"/>
      <c r="W560" s="47"/>
      <c r="X560" s="47"/>
      <c r="Y560" s="47"/>
      <c r="Z560" s="47"/>
      <c r="AA560" s="47"/>
      <c r="AB560" s="47"/>
      <c r="AC560" s="47"/>
      <c r="AD560" s="47"/>
    </row>
    <row r="561" spans="11:30" x14ac:dyDescent="0.25">
      <c r="K561" s="47"/>
      <c r="L561" s="47"/>
      <c r="M561" s="47"/>
      <c r="N561" s="47"/>
      <c r="O561" s="47"/>
      <c r="P561" s="47"/>
      <c r="Q561" s="47"/>
      <c r="R561" s="47"/>
      <c r="S561" s="47"/>
      <c r="T561" s="47"/>
      <c r="U561" s="47"/>
      <c r="V561" s="47"/>
      <c r="W561" s="47"/>
      <c r="X561" s="47"/>
      <c r="Y561" s="47"/>
      <c r="Z561" s="47"/>
      <c r="AA561" s="47"/>
      <c r="AB561" s="47"/>
      <c r="AC561" s="47"/>
      <c r="AD561" s="47"/>
    </row>
    <row r="562" spans="11:30" x14ac:dyDescent="0.25">
      <c r="K562" s="47"/>
      <c r="L562" s="47"/>
      <c r="M562" s="47"/>
      <c r="N562" s="47"/>
      <c r="O562" s="47"/>
      <c r="P562" s="47"/>
      <c r="Q562" s="47"/>
      <c r="R562" s="47"/>
      <c r="S562" s="47"/>
      <c r="T562" s="47"/>
      <c r="U562" s="47"/>
      <c r="V562" s="47"/>
      <c r="W562" s="47"/>
      <c r="X562" s="47"/>
      <c r="Y562" s="47"/>
      <c r="Z562" s="47"/>
      <c r="AA562" s="47"/>
      <c r="AB562" s="47"/>
      <c r="AC562" s="47"/>
      <c r="AD562" s="47"/>
    </row>
    <row r="563" spans="11:30" x14ac:dyDescent="0.25">
      <c r="K563" s="47"/>
      <c r="L563" s="47"/>
      <c r="M563" s="47"/>
      <c r="N563" s="47"/>
      <c r="O563" s="47"/>
      <c r="P563" s="47"/>
      <c r="Q563" s="47"/>
      <c r="R563" s="47"/>
      <c r="S563" s="47"/>
      <c r="T563" s="47"/>
      <c r="U563" s="47"/>
      <c r="V563" s="47"/>
      <c r="W563" s="47"/>
      <c r="X563" s="47"/>
      <c r="Y563" s="47"/>
      <c r="Z563" s="47"/>
      <c r="AA563" s="47"/>
      <c r="AB563" s="47"/>
      <c r="AC563" s="47"/>
      <c r="AD563" s="47"/>
    </row>
    <row r="564" spans="11:30" x14ac:dyDescent="0.25">
      <c r="K564" s="47"/>
      <c r="L564" s="47"/>
      <c r="M564" s="47"/>
      <c r="N564" s="47"/>
      <c r="O564" s="47"/>
      <c r="P564" s="47"/>
      <c r="Q564" s="47"/>
      <c r="R564" s="47"/>
      <c r="S564" s="47"/>
      <c r="T564" s="47"/>
      <c r="U564" s="47"/>
      <c r="V564" s="47"/>
      <c r="W564" s="47"/>
      <c r="X564" s="47"/>
      <c r="Y564" s="47"/>
      <c r="Z564" s="47"/>
      <c r="AA564" s="47"/>
      <c r="AB564" s="47"/>
      <c r="AC564" s="47"/>
      <c r="AD564" s="47"/>
    </row>
    <row r="565" spans="11:30" x14ac:dyDescent="0.25">
      <c r="K565" s="47"/>
      <c r="L565" s="47"/>
      <c r="M565" s="47"/>
      <c r="N565" s="47"/>
      <c r="O565" s="47"/>
      <c r="P565" s="47"/>
      <c r="Q565" s="47"/>
      <c r="R565" s="47"/>
      <c r="S565" s="47"/>
      <c r="T565" s="47"/>
      <c r="U565" s="47"/>
      <c r="V565" s="47"/>
      <c r="W565" s="47"/>
      <c r="X565" s="47"/>
      <c r="Y565" s="47"/>
      <c r="Z565" s="47"/>
      <c r="AA565" s="47"/>
      <c r="AB565" s="47"/>
      <c r="AC565" s="47"/>
      <c r="AD565" s="47"/>
    </row>
    <row r="566" spans="11:30" x14ac:dyDescent="0.25">
      <c r="K566" s="47"/>
      <c r="L566" s="47"/>
      <c r="M566" s="47"/>
      <c r="N566" s="47"/>
      <c r="O566" s="47"/>
      <c r="P566" s="47"/>
      <c r="Q566" s="47"/>
      <c r="R566" s="47"/>
      <c r="S566" s="47"/>
      <c r="T566" s="47"/>
      <c r="U566" s="47"/>
      <c r="V566" s="47"/>
      <c r="W566" s="47"/>
      <c r="X566" s="47"/>
      <c r="Y566" s="47"/>
      <c r="Z566" s="47"/>
      <c r="AA566" s="47"/>
      <c r="AB566" s="47"/>
      <c r="AC566" s="47"/>
      <c r="AD566" s="47"/>
    </row>
  </sheetData>
  <sortState xmlns:xlrd2="http://schemas.microsoft.com/office/spreadsheetml/2017/richdata2" ref="A2:AS181">
    <sortCondition ref="D2:D181"/>
    <sortCondition ref="C2:C181"/>
    <sortCondition ref="F2:F18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AB32FF5B395040A4F51B10FD6AD6A1" ma:contentTypeVersion="13" ma:contentTypeDescription="Create a new document." ma:contentTypeScope="" ma:versionID="6c42da425b01cf9e48ce23491d4865b1">
  <xsd:schema xmlns:xsd="http://www.w3.org/2001/XMLSchema" xmlns:xs="http://www.w3.org/2001/XMLSchema" xmlns:p="http://schemas.microsoft.com/office/2006/metadata/properties" xmlns:ns3="11d3716a-9eb6-4d38-b7dc-ec2b5ef5a3de" xmlns:ns4="74141ccd-153c-4238-88cb-4add12212dbd" targetNamespace="http://schemas.microsoft.com/office/2006/metadata/properties" ma:root="true" ma:fieldsID="ef5d3197161baab99a006e7ed36ef3b7" ns3:_="" ns4:_="">
    <xsd:import namespace="11d3716a-9eb6-4d38-b7dc-ec2b5ef5a3de"/>
    <xsd:import namespace="74141ccd-153c-4238-88cb-4add12212d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716a-9eb6-4d38-b7dc-ec2b5ef5a3d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141ccd-153c-4238-88cb-4add12212d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5BAA4A-CD83-4C96-B069-61263959F0F8}">
  <ds:schemaRefs>
    <ds:schemaRef ds:uri="http://schemas.microsoft.com/sharepoint/v3/contenttype/forms"/>
  </ds:schemaRefs>
</ds:datastoreItem>
</file>

<file path=customXml/itemProps2.xml><?xml version="1.0" encoding="utf-8"?>
<ds:datastoreItem xmlns:ds="http://schemas.openxmlformats.org/officeDocument/2006/customXml" ds:itemID="{F08BE92B-6C33-4A78-BB91-D5A551A2AE2A}">
  <ds:schemaRefs>
    <ds:schemaRef ds:uri="http://schemas.microsoft.com/office/infopath/2007/PartnerControls"/>
    <ds:schemaRef ds:uri="http://www.w3.org/XML/1998/namespace"/>
    <ds:schemaRef ds:uri="http://purl.org/dc/terms/"/>
    <ds:schemaRef ds:uri="http://schemas.microsoft.com/office/2006/documentManagement/types"/>
    <ds:schemaRef ds:uri="11d3716a-9eb6-4d38-b7dc-ec2b5ef5a3de"/>
    <ds:schemaRef ds:uri="http://purl.org/dc/elements/1.1/"/>
    <ds:schemaRef ds:uri="http://purl.org/dc/dcmitype/"/>
    <ds:schemaRef ds:uri="http://schemas.openxmlformats.org/package/2006/metadata/core-properties"/>
    <ds:schemaRef ds:uri="74141ccd-153c-4238-88cb-4add12212dbd"/>
    <ds:schemaRef ds:uri="http://schemas.microsoft.com/office/2006/metadata/properties"/>
  </ds:schemaRefs>
</ds:datastoreItem>
</file>

<file path=customXml/itemProps3.xml><?xml version="1.0" encoding="utf-8"?>
<ds:datastoreItem xmlns:ds="http://schemas.openxmlformats.org/officeDocument/2006/customXml" ds:itemID="{CDEA8704-7C3F-44C3-9EA4-CC1E88CDB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716a-9eb6-4d38-b7dc-ec2b5ef5a3de"/>
    <ds:schemaRef ds:uri="74141ccd-153c-4238-88cb-4add12212d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Hoja1</vt:lpstr>
      <vt:lpstr>Hoja2</vt:lpstr>
      <vt:lpstr>Hoja3</vt:lpstr>
      <vt:lpstr>Hoja4</vt:lpstr>
      <vt:lpstr>Efectividad</vt:lpstr>
      <vt:lpstr>EJEC.ORG.DESC.</vt:lpstr>
      <vt:lpstr>Programación</vt:lpstr>
      <vt:lpstr>Financiero T.207</vt:lpstr>
      <vt:lpstr>Liquidación</vt:lpstr>
      <vt:lpstr>Financiero169</vt:lpstr>
      <vt:lpstr>FACTORES 169</vt:lpstr>
      <vt:lpstr>169</vt:lpstr>
      <vt:lpstr>Financiero170</vt:lpstr>
      <vt:lpstr>FACTORES 170</vt:lpstr>
      <vt:lpstr>170</vt:lpstr>
      <vt:lpstr>Financiero175</vt:lpstr>
      <vt:lpstr>FACTORES 175</vt:lpstr>
      <vt:lpstr>175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Retana Espinoza</dc:creator>
  <cp:lastModifiedBy>Jessika Lizano Loaiza</cp:lastModifiedBy>
  <cp:lastPrinted>2019-02-07T16:12:19Z</cp:lastPrinted>
  <dcterms:created xsi:type="dcterms:W3CDTF">2018-10-09T18:39:40Z</dcterms:created>
  <dcterms:modified xsi:type="dcterms:W3CDTF">2021-02-08T21:05:14Z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0x0101000CAB32FF5B395040A4F51B10FD6AD6A1</vt:lpwstr>
  </property>
</Properties>
</file>