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eletrabajo\Anteproyecto 2021\"/>
    </mc:Choice>
  </mc:AlternateContent>
  <bookViews>
    <workbookView xWindow="0" yWindow="0" windowWidth="20490" windowHeight="7755" tabRatio="641"/>
  </bookViews>
  <sheets>
    <sheet name="PRESUPUESTO 2021" sheetId="1" r:id="rId1"/>
    <sheet name="EGREOSOS " sheetId="6" r:id="rId2"/>
    <sheet name="JUSTIFICACION" sheetId="7" r:id="rId3"/>
  </sheets>
  <definedNames>
    <definedName name="_xlnm.Print_Titles" localSheetId="1">'EGREOSOS '!$9:$9</definedName>
    <definedName name="_xlnm.Print_Titles" localSheetId="2">JUSTIFICACION!$9:$9</definedName>
    <definedName name="_xlnm.Print_Titles" localSheetId="0">'PRESUPUESTO 2021'!$5:$5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1" i="1" l="1"/>
  <c r="E39" i="1"/>
  <c r="E41" i="1"/>
  <c r="E169" i="6" l="1"/>
  <c r="D169" i="7" s="1"/>
  <c r="D168" i="7" s="1"/>
  <c r="D167" i="7" s="1"/>
  <c r="D168" i="6"/>
  <c r="D167" i="6" s="1"/>
  <c r="C168" i="6"/>
  <c r="C167" i="6" s="1"/>
  <c r="E166" i="6"/>
  <c r="D165" i="6"/>
  <c r="D164" i="6" s="1"/>
  <c r="C165" i="6"/>
  <c r="C164" i="6" s="1"/>
  <c r="E163" i="6"/>
  <c r="D163" i="7" s="1"/>
  <c r="D162" i="7" s="1"/>
  <c r="D162" i="6"/>
  <c r="C162" i="6"/>
  <c r="E161" i="6"/>
  <c r="D161" i="7" s="1"/>
  <c r="E160" i="6"/>
  <c r="D160" i="7" s="1"/>
  <c r="D159" i="6"/>
  <c r="C159" i="6"/>
  <c r="E158" i="6"/>
  <c r="D158" i="7" s="1"/>
  <c r="E157" i="6"/>
  <c r="D157" i="7" s="1"/>
  <c r="D156" i="7" s="1"/>
  <c r="D156" i="6"/>
  <c r="C156" i="6"/>
  <c r="E155" i="6"/>
  <c r="D155" i="7" s="1"/>
  <c r="E154" i="6"/>
  <c r="D154" i="7" s="1"/>
  <c r="D153" i="7" s="1"/>
  <c r="D153" i="6"/>
  <c r="C153" i="6"/>
  <c r="E152" i="6"/>
  <c r="D152" i="7" s="1"/>
  <c r="D151" i="7" s="1"/>
  <c r="D151" i="6"/>
  <c r="C151" i="6"/>
  <c r="E150" i="6"/>
  <c r="D150" i="7" s="1"/>
  <c r="E149" i="6"/>
  <c r="D149" i="7" s="1"/>
  <c r="D148" i="7" s="1"/>
  <c r="D148" i="6"/>
  <c r="C148" i="6"/>
  <c r="E146" i="6"/>
  <c r="D146" i="7" s="1"/>
  <c r="E145" i="6"/>
  <c r="D145" i="7" s="1"/>
  <c r="D144" i="7" s="1"/>
  <c r="D144" i="6"/>
  <c r="C144" i="6"/>
  <c r="E143" i="6"/>
  <c r="D143" i="7" s="1"/>
  <c r="E142" i="6"/>
  <c r="D142" i="7" s="1"/>
  <c r="E141" i="6"/>
  <c r="D141" i="7" s="1"/>
  <c r="E140" i="6"/>
  <c r="D140" i="7" s="1"/>
  <c r="D139" i="6"/>
  <c r="C139" i="6"/>
  <c r="E138" i="6"/>
  <c r="D138" i="7" s="1"/>
  <c r="E137" i="6"/>
  <c r="D137" i="7" s="1"/>
  <c r="E136" i="6"/>
  <c r="D136" i="7" s="1"/>
  <c r="E135" i="6"/>
  <c r="D135" i="7" s="1"/>
  <c r="E134" i="6"/>
  <c r="D134" i="7" s="1"/>
  <c r="E133" i="6"/>
  <c r="D133" i="7" s="1"/>
  <c r="E132" i="6"/>
  <c r="D132" i="7" s="1"/>
  <c r="E131" i="6"/>
  <c r="D131" i="7" s="1"/>
  <c r="D130" i="6"/>
  <c r="D129" i="6" s="1"/>
  <c r="C130" i="6"/>
  <c r="E128" i="6"/>
  <c r="D128" i="7" s="1"/>
  <c r="D127" i="7" s="1"/>
  <c r="D126" i="7" s="1"/>
  <c r="D127" i="6"/>
  <c r="D126" i="6" s="1"/>
  <c r="C127" i="6"/>
  <c r="C126" i="6" s="1"/>
  <c r="E125" i="6"/>
  <c r="D125" i="7" s="1"/>
  <c r="E124" i="6"/>
  <c r="D124" i="7" s="1"/>
  <c r="E123" i="6"/>
  <c r="D123" i="7" s="1"/>
  <c r="E122" i="6"/>
  <c r="D122" i="7" s="1"/>
  <c r="E121" i="6"/>
  <c r="D121" i="7" s="1"/>
  <c r="E120" i="6"/>
  <c r="D120" i="7" s="1"/>
  <c r="E119" i="6"/>
  <c r="D119" i="7" s="1"/>
  <c r="E118" i="6"/>
  <c r="D118" i="7" s="1"/>
  <c r="D117" i="6"/>
  <c r="C117" i="6"/>
  <c r="E116" i="6"/>
  <c r="D116" i="7" s="1"/>
  <c r="E115" i="6"/>
  <c r="D115" i="7" s="1"/>
  <c r="D114" i="7" s="1"/>
  <c r="D114" i="6"/>
  <c r="C114" i="6"/>
  <c r="E113" i="6"/>
  <c r="D113" i="7" s="1"/>
  <c r="E112" i="6"/>
  <c r="D112" i="7" s="1"/>
  <c r="D111" i="7" s="1"/>
  <c r="D111" i="6"/>
  <c r="C111" i="6"/>
  <c r="E110" i="6"/>
  <c r="D110" i="7" s="1"/>
  <c r="E109" i="6"/>
  <c r="D109" i="7" s="1"/>
  <c r="E108" i="6"/>
  <c r="D108" i="7" s="1"/>
  <c r="E107" i="6"/>
  <c r="D107" i="7" s="1"/>
  <c r="E106" i="6"/>
  <c r="D106" i="7" s="1"/>
  <c r="E105" i="6"/>
  <c r="D105" i="7" s="1"/>
  <c r="E104" i="6"/>
  <c r="D104" i="7" s="1"/>
  <c r="D103" i="6"/>
  <c r="C103" i="6"/>
  <c r="E102" i="6"/>
  <c r="D102" i="7" s="1"/>
  <c r="E101" i="6"/>
  <c r="D101" i="7" s="1"/>
  <c r="E100" i="6"/>
  <c r="D100" i="7" s="1"/>
  <c r="E99" i="6"/>
  <c r="D99" i="7" s="1"/>
  <c r="D98" i="6"/>
  <c r="C98" i="6"/>
  <c r="E97" i="6"/>
  <c r="D97" i="7" s="1"/>
  <c r="E96" i="6"/>
  <c r="D96" i="7" s="1"/>
  <c r="D95" i="6"/>
  <c r="E95" i="6" s="1"/>
  <c r="D95" i="7" s="1"/>
  <c r="E94" i="6"/>
  <c r="D94" i="7" s="1"/>
  <c r="E93" i="6"/>
  <c r="D93" i="7" s="1"/>
  <c r="C92" i="6"/>
  <c r="E90" i="6"/>
  <c r="D90" i="7" s="1"/>
  <c r="E89" i="6"/>
  <c r="D89" i="7" s="1"/>
  <c r="E88" i="6"/>
  <c r="D88" i="7" s="1"/>
  <c r="E87" i="6"/>
  <c r="D87" i="7" s="1"/>
  <c r="D86" i="6"/>
  <c r="C86" i="6"/>
  <c r="E85" i="6"/>
  <c r="D85" i="7" s="1"/>
  <c r="D84" i="7" s="1"/>
  <c r="D84" i="6"/>
  <c r="C84" i="6"/>
  <c r="E83" i="6"/>
  <c r="D83" i="7" s="1"/>
  <c r="E82" i="6"/>
  <c r="D82" i="7" s="1"/>
  <c r="E81" i="6"/>
  <c r="D81" i="7" s="1"/>
  <c r="E80" i="6"/>
  <c r="D80" i="7" s="1"/>
  <c r="E79" i="6"/>
  <c r="D79" i="7" s="1"/>
  <c r="E78" i="6"/>
  <c r="D78" i="7" s="1"/>
  <c r="E77" i="6"/>
  <c r="D77" i="7" s="1"/>
  <c r="E76" i="6"/>
  <c r="D76" i="7" s="1"/>
  <c r="E75" i="6"/>
  <c r="D75" i="7" s="1"/>
  <c r="D74" i="6"/>
  <c r="C74" i="6"/>
  <c r="E73" i="6"/>
  <c r="D73" i="7" s="1"/>
  <c r="E72" i="6"/>
  <c r="D72" i="7" s="1"/>
  <c r="E71" i="6"/>
  <c r="D71" i="7" s="1"/>
  <c r="D70" i="6"/>
  <c r="C70" i="6"/>
  <c r="D69" i="6"/>
  <c r="E69" i="6" s="1"/>
  <c r="D69" i="7" s="1"/>
  <c r="D68" i="7" s="1"/>
  <c r="C68" i="6"/>
  <c r="E67" i="6"/>
  <c r="D67" i="7" s="1"/>
  <c r="E66" i="6"/>
  <c r="D66" i="7" s="1"/>
  <c r="E65" i="6"/>
  <c r="D65" i="7" s="1"/>
  <c r="E64" i="6"/>
  <c r="D64" i="7" s="1"/>
  <c r="D63" i="6"/>
  <c r="C63" i="6"/>
  <c r="E62" i="6"/>
  <c r="D62" i="7" s="1"/>
  <c r="E61" i="6"/>
  <c r="D61" i="7" s="1"/>
  <c r="E60" i="6"/>
  <c r="D60" i="7" s="1"/>
  <c r="E59" i="6"/>
  <c r="D59" i="7" s="1"/>
  <c r="E58" i="6"/>
  <c r="D58" i="7" s="1"/>
  <c r="E57" i="6"/>
  <c r="D57" i="7" s="1"/>
  <c r="E56" i="6"/>
  <c r="D56" i="7" s="1"/>
  <c r="D55" i="6"/>
  <c r="C55" i="6"/>
  <c r="E54" i="6"/>
  <c r="D54" i="7" s="1"/>
  <c r="E53" i="6"/>
  <c r="D53" i="7" s="1"/>
  <c r="E52" i="6"/>
  <c r="D52" i="7" s="1"/>
  <c r="E51" i="6"/>
  <c r="D51" i="7" s="1"/>
  <c r="E50" i="6"/>
  <c r="D50" i="7" s="1"/>
  <c r="E49" i="6"/>
  <c r="D49" i="7" s="1"/>
  <c r="E48" i="6"/>
  <c r="D48" i="7" s="1"/>
  <c r="D47" i="6"/>
  <c r="C47" i="6"/>
  <c r="E46" i="6"/>
  <c r="D46" i="7" s="1"/>
  <c r="E45" i="6"/>
  <c r="D45" i="7" s="1"/>
  <c r="E44" i="6"/>
  <c r="D44" i="7" s="1"/>
  <c r="E43" i="6"/>
  <c r="D43" i="7" s="1"/>
  <c r="E42" i="6"/>
  <c r="D42" i="7" s="1"/>
  <c r="D41" i="6"/>
  <c r="C41" i="6"/>
  <c r="E40" i="6"/>
  <c r="D40" i="7" s="1"/>
  <c r="E39" i="6"/>
  <c r="D39" i="7" s="1"/>
  <c r="E38" i="6"/>
  <c r="D38" i="7" s="1"/>
  <c r="E37" i="6"/>
  <c r="D37" i="7" s="1"/>
  <c r="E36" i="6"/>
  <c r="D36" i="7" s="1"/>
  <c r="D35" i="6"/>
  <c r="C35" i="6"/>
  <c r="E33" i="6"/>
  <c r="D32" i="6"/>
  <c r="C32" i="6"/>
  <c r="E31" i="6"/>
  <c r="D31" i="7" s="1"/>
  <c r="D30" i="6"/>
  <c r="C30" i="6"/>
  <c r="D29" i="6"/>
  <c r="C29" i="6"/>
  <c r="D28" i="6"/>
  <c r="C28" i="6"/>
  <c r="D26" i="6"/>
  <c r="C26" i="6"/>
  <c r="D25" i="6"/>
  <c r="C25" i="6"/>
  <c r="E23" i="6"/>
  <c r="D23" i="7" s="1"/>
  <c r="E22" i="6"/>
  <c r="D22" i="7" s="1"/>
  <c r="D21" i="6"/>
  <c r="D18" i="6" s="1"/>
  <c r="C21" i="6"/>
  <c r="C18" i="6" s="1"/>
  <c r="E20" i="6"/>
  <c r="D20" i="7" s="1"/>
  <c r="E19" i="6"/>
  <c r="D19" i="7" s="1"/>
  <c r="E17" i="6"/>
  <c r="D17" i="7" s="1"/>
  <c r="E16" i="6"/>
  <c r="D16" i="7" s="1"/>
  <c r="D15" i="6"/>
  <c r="C15" i="6"/>
  <c r="E14" i="6"/>
  <c r="D14" i="7" s="1"/>
  <c r="E13" i="6"/>
  <c r="D13" i="7" s="1"/>
  <c r="E12" i="6"/>
  <c r="D12" i="7" s="1"/>
  <c r="D11" i="7" s="1"/>
  <c r="D11" i="6"/>
  <c r="C11" i="6"/>
  <c r="E84" i="6" l="1"/>
  <c r="E29" i="6"/>
  <c r="D29" i="7" s="1"/>
  <c r="D92" i="6"/>
  <c r="C24" i="6"/>
  <c r="D35" i="7"/>
  <c r="D63" i="7"/>
  <c r="D92" i="7"/>
  <c r="D103" i="7"/>
  <c r="D139" i="7"/>
  <c r="D68" i="6"/>
  <c r="D159" i="7"/>
  <c r="D147" i="7" s="1"/>
  <c r="E162" i="6"/>
  <c r="E21" i="6"/>
  <c r="D21" i="7" s="1"/>
  <c r="D18" i="7" s="1"/>
  <c r="D55" i="7"/>
  <c r="D47" i="7"/>
  <c r="D74" i="7"/>
  <c r="D86" i="7"/>
  <c r="D98" i="7"/>
  <c r="D117" i="7"/>
  <c r="D130" i="7"/>
  <c r="E165" i="6"/>
  <c r="D166" i="7"/>
  <c r="D165" i="7" s="1"/>
  <c r="D164" i="7" s="1"/>
  <c r="E32" i="6"/>
  <c r="D33" i="7"/>
  <c r="D32" i="7" s="1"/>
  <c r="D15" i="7"/>
  <c r="E26" i="6"/>
  <c r="D26" i="7" s="1"/>
  <c r="D27" i="6"/>
  <c r="D41" i="7"/>
  <c r="D70" i="7"/>
  <c r="E55" i="6"/>
  <c r="C129" i="6"/>
  <c r="E25" i="6"/>
  <c r="D25" i="7" s="1"/>
  <c r="D34" i="6"/>
  <c r="E63" i="6"/>
  <c r="C34" i="6"/>
  <c r="E148" i="6"/>
  <c r="E15" i="6"/>
  <c r="E35" i="6"/>
  <c r="E68" i="6"/>
  <c r="E98" i="6"/>
  <c r="C91" i="6"/>
  <c r="E130" i="6"/>
  <c r="E164" i="6"/>
  <c r="E74" i="6"/>
  <c r="E92" i="6"/>
  <c r="E127" i="6"/>
  <c r="E168" i="6"/>
  <c r="D24" i="6"/>
  <c r="C27" i="6"/>
  <c r="E28" i="6"/>
  <c r="D28" i="7" s="1"/>
  <c r="E30" i="6"/>
  <c r="D30" i="7" s="1"/>
  <c r="E47" i="6"/>
  <c r="E70" i="6"/>
  <c r="D91" i="6"/>
  <c r="E111" i="6"/>
  <c r="D147" i="6"/>
  <c r="C147" i="6"/>
  <c r="E153" i="6"/>
  <c r="E103" i="6"/>
  <c r="E114" i="6"/>
  <c r="E139" i="6"/>
  <c r="E151" i="6"/>
  <c r="E156" i="6"/>
  <c r="E11" i="6"/>
  <c r="E41" i="6"/>
  <c r="E86" i="6"/>
  <c r="E117" i="6"/>
  <c r="E144" i="6"/>
  <c r="E159" i="6"/>
  <c r="E165" i="1"/>
  <c r="E162" i="1"/>
  <c r="E159" i="1"/>
  <c r="E157" i="1"/>
  <c r="E156" i="1"/>
  <c r="E154" i="1"/>
  <c r="E153" i="1"/>
  <c r="E151" i="1"/>
  <c r="E150" i="1"/>
  <c r="E148" i="1"/>
  <c r="E146" i="1"/>
  <c r="E145" i="1"/>
  <c r="E142" i="1"/>
  <c r="E141" i="1"/>
  <c r="E139" i="1"/>
  <c r="E138" i="1"/>
  <c r="E137" i="1"/>
  <c r="E136" i="1"/>
  <c r="E134" i="1"/>
  <c r="E133" i="1"/>
  <c r="E132" i="1"/>
  <c r="E131" i="1"/>
  <c r="E130" i="1"/>
  <c r="E129" i="1"/>
  <c r="E128" i="1"/>
  <c r="E127" i="1"/>
  <c r="E124" i="1"/>
  <c r="E121" i="1"/>
  <c r="E120" i="1"/>
  <c r="E119" i="1"/>
  <c r="E118" i="1"/>
  <c r="E117" i="1"/>
  <c r="E116" i="1"/>
  <c r="E115" i="1"/>
  <c r="E114" i="1"/>
  <c r="E112" i="1"/>
  <c r="E111" i="1"/>
  <c r="E109" i="1"/>
  <c r="E108" i="1"/>
  <c r="E106" i="1"/>
  <c r="E105" i="1"/>
  <c r="E104" i="1"/>
  <c r="E103" i="1"/>
  <c r="E102" i="1"/>
  <c r="E101" i="1"/>
  <c r="E100" i="1"/>
  <c r="E98" i="1"/>
  <c r="E97" i="1"/>
  <c r="E96" i="1"/>
  <c r="E95" i="1"/>
  <c r="E93" i="1"/>
  <c r="E92" i="1"/>
  <c r="E90" i="1"/>
  <c r="E89" i="1"/>
  <c r="E86" i="1"/>
  <c r="E85" i="1"/>
  <c r="E84" i="1"/>
  <c r="E83" i="1"/>
  <c r="E81" i="1"/>
  <c r="E79" i="1"/>
  <c r="E78" i="1"/>
  <c r="E77" i="1"/>
  <c r="E76" i="1"/>
  <c r="E75" i="1"/>
  <c r="E74" i="1"/>
  <c r="E73" i="1"/>
  <c r="E72" i="1"/>
  <c r="E71" i="1"/>
  <c r="E69" i="1"/>
  <c r="E68" i="1"/>
  <c r="E67" i="1"/>
  <c r="E63" i="1"/>
  <c r="E62" i="1"/>
  <c r="E61" i="1"/>
  <c r="E60" i="1"/>
  <c r="E58" i="1"/>
  <c r="E57" i="1"/>
  <c r="E56" i="1"/>
  <c r="E55" i="1"/>
  <c r="E54" i="1"/>
  <c r="E53" i="1"/>
  <c r="E52" i="1"/>
  <c r="E50" i="1"/>
  <c r="E49" i="1"/>
  <c r="E48" i="1"/>
  <c r="E47" i="1"/>
  <c r="E46" i="1"/>
  <c r="E45" i="1"/>
  <c r="E44" i="1"/>
  <c r="E42" i="1"/>
  <c r="E40" i="1"/>
  <c r="E38" i="1"/>
  <c r="E36" i="1"/>
  <c r="E35" i="1"/>
  <c r="E34" i="1"/>
  <c r="E33" i="1"/>
  <c r="E32" i="1"/>
  <c r="E29" i="1"/>
  <c r="E27" i="1"/>
  <c r="E19" i="1"/>
  <c r="E18" i="1"/>
  <c r="E16" i="1"/>
  <c r="E15" i="1"/>
  <c r="E13" i="1"/>
  <c r="E12" i="1"/>
  <c r="E10" i="1"/>
  <c r="E9" i="1"/>
  <c r="E8" i="1"/>
  <c r="D129" i="7" l="1"/>
  <c r="E18" i="6"/>
  <c r="D27" i="7"/>
  <c r="D10" i="6"/>
  <c r="D171" i="6" s="1"/>
  <c r="D24" i="7"/>
  <c r="D10" i="7" s="1"/>
  <c r="C10" i="6"/>
  <c r="D91" i="7"/>
  <c r="E24" i="6"/>
  <c r="D34" i="7"/>
  <c r="E91" i="6"/>
  <c r="E27" i="6"/>
  <c r="E167" i="6"/>
  <c r="C171" i="6"/>
  <c r="E126" i="6"/>
  <c r="E147" i="6"/>
  <c r="E129" i="6"/>
  <c r="E34" i="6"/>
  <c r="D91" i="1"/>
  <c r="E91" i="1" s="1"/>
  <c r="D65" i="1"/>
  <c r="E65" i="1" s="1"/>
  <c r="D171" i="7" l="1"/>
  <c r="E10" i="6"/>
  <c r="H166" i="1"/>
  <c r="E171" i="6" l="1"/>
  <c r="G164" i="1"/>
  <c r="G163" i="1" s="1"/>
  <c r="G162" i="1" s="1"/>
  <c r="G161" i="1" s="1"/>
  <c r="G160" i="1" s="1"/>
  <c r="G158" i="1"/>
  <c r="G152" i="1"/>
  <c r="G149" i="1" s="1"/>
  <c r="G147" i="1"/>
  <c r="G144" i="1"/>
  <c r="G155" i="1"/>
  <c r="G140" i="1"/>
  <c r="G135" i="1"/>
  <c r="G126" i="1"/>
  <c r="G123" i="1"/>
  <c r="G122" i="1" s="1"/>
  <c r="G113" i="1"/>
  <c r="G110" i="1"/>
  <c r="G107" i="1"/>
  <c r="G99" i="1"/>
  <c r="G94" i="1"/>
  <c r="G88" i="1"/>
  <c r="G82" i="1"/>
  <c r="G80" i="1"/>
  <c r="G70" i="1"/>
  <c r="G66" i="1"/>
  <c r="G64" i="1"/>
  <c r="G59" i="1"/>
  <c r="G51" i="1"/>
  <c r="G43" i="1"/>
  <c r="G37" i="1"/>
  <c r="G31" i="1"/>
  <c r="G28" i="1"/>
  <c r="G23" i="1"/>
  <c r="G20" i="1"/>
  <c r="G14" i="1"/>
  <c r="G11" i="1"/>
  <c r="G7" i="1"/>
  <c r="G30" i="1" l="1"/>
  <c r="G6" i="1"/>
  <c r="G87" i="1"/>
  <c r="G143" i="1"/>
  <c r="G125" i="1"/>
  <c r="G167" i="1" l="1"/>
  <c r="D164" i="1" l="1"/>
  <c r="D163" i="1" s="1"/>
  <c r="C164" i="1"/>
  <c r="C163" i="1" s="1"/>
  <c r="D161" i="1"/>
  <c r="D160" i="1" s="1"/>
  <c r="C161" i="1"/>
  <c r="C160" i="1" s="1"/>
  <c r="D158" i="1"/>
  <c r="C158" i="1"/>
  <c r="D155" i="1"/>
  <c r="C155" i="1"/>
  <c r="D152" i="1"/>
  <c r="C152" i="1"/>
  <c r="D149" i="1"/>
  <c r="C149" i="1"/>
  <c r="D147" i="1"/>
  <c r="C147" i="1"/>
  <c r="D144" i="1"/>
  <c r="C144" i="1"/>
  <c r="D140" i="1"/>
  <c r="C140" i="1"/>
  <c r="D135" i="1"/>
  <c r="C135" i="1"/>
  <c r="D126" i="1"/>
  <c r="C126" i="1"/>
  <c r="D123" i="1"/>
  <c r="D122" i="1" s="1"/>
  <c r="C123" i="1"/>
  <c r="C122" i="1" s="1"/>
  <c r="D113" i="1"/>
  <c r="C113" i="1"/>
  <c r="D110" i="1"/>
  <c r="C110" i="1"/>
  <c r="D107" i="1"/>
  <c r="C107" i="1"/>
  <c r="D99" i="1"/>
  <c r="C99" i="1"/>
  <c r="D94" i="1"/>
  <c r="C94" i="1"/>
  <c r="D88" i="1"/>
  <c r="C88" i="1"/>
  <c r="D82" i="1"/>
  <c r="C82" i="1"/>
  <c r="D80" i="1"/>
  <c r="C80" i="1"/>
  <c r="D70" i="1"/>
  <c r="C70" i="1"/>
  <c r="D66" i="1"/>
  <c r="C66" i="1"/>
  <c r="D64" i="1"/>
  <c r="C64" i="1"/>
  <c r="D59" i="1"/>
  <c r="C59" i="1"/>
  <c r="D51" i="1"/>
  <c r="C51" i="1"/>
  <c r="D43" i="1"/>
  <c r="C43" i="1"/>
  <c r="D37" i="1"/>
  <c r="C37" i="1"/>
  <c r="D31" i="1"/>
  <c r="C31" i="1"/>
  <c r="D28" i="1"/>
  <c r="C28" i="1"/>
  <c r="D26" i="1"/>
  <c r="C26" i="1"/>
  <c r="D25" i="1"/>
  <c r="C25" i="1"/>
  <c r="D24" i="1"/>
  <c r="C24" i="1"/>
  <c r="D22" i="1"/>
  <c r="C22" i="1"/>
  <c r="D21" i="1"/>
  <c r="C21" i="1"/>
  <c r="D17" i="1"/>
  <c r="D14" i="1" s="1"/>
  <c r="C17" i="1"/>
  <c r="D11" i="1"/>
  <c r="C11" i="1"/>
  <c r="D7" i="1"/>
  <c r="C7" i="1"/>
  <c r="E21" i="1" l="1"/>
  <c r="E24" i="1"/>
  <c r="E26" i="1"/>
  <c r="E22" i="1"/>
  <c r="E25" i="1"/>
  <c r="C14" i="1"/>
  <c r="E17" i="1"/>
  <c r="H17" i="1" s="1"/>
  <c r="C20" i="1"/>
  <c r="D20" i="1"/>
  <c r="H52" i="1"/>
  <c r="H76" i="1"/>
  <c r="H91" i="1"/>
  <c r="H96" i="1"/>
  <c r="H102" i="1"/>
  <c r="H120" i="1"/>
  <c r="H132" i="1"/>
  <c r="H18" i="1"/>
  <c r="H46" i="1"/>
  <c r="H57" i="1"/>
  <c r="H62" i="1"/>
  <c r="H69" i="1"/>
  <c r="H72" i="1"/>
  <c r="H78" i="1"/>
  <c r="H92" i="1"/>
  <c r="H101" i="1"/>
  <c r="H55" i="1"/>
  <c r="H97" i="1"/>
  <c r="H98" i="1"/>
  <c r="H141" i="1"/>
  <c r="D87" i="1"/>
  <c r="H9" i="1"/>
  <c r="H10" i="1"/>
  <c r="H27" i="1"/>
  <c r="D30" i="1"/>
  <c r="H33" i="1"/>
  <c r="H35" i="1"/>
  <c r="H45" i="1"/>
  <c r="H56" i="1"/>
  <c r="H84" i="1"/>
  <c r="H86" i="1"/>
  <c r="H89" i="1"/>
  <c r="H104" i="1"/>
  <c r="H108" i="1"/>
  <c r="H114" i="1"/>
  <c r="H156" i="1"/>
  <c r="H24" i="1"/>
  <c r="H39" i="1"/>
  <c r="H58" i="1"/>
  <c r="H106" i="1"/>
  <c r="H115" i="1"/>
  <c r="H116" i="1"/>
  <c r="H13" i="1"/>
  <c r="H19" i="1"/>
  <c r="C23" i="1"/>
  <c r="H40" i="1"/>
  <c r="H68" i="1"/>
  <c r="H74" i="1"/>
  <c r="H90" i="1"/>
  <c r="H100" i="1"/>
  <c r="H103" i="1"/>
  <c r="H112" i="1"/>
  <c r="H118" i="1"/>
  <c r="H129" i="1"/>
  <c r="H138" i="1"/>
  <c r="H154" i="1"/>
  <c r="D143" i="1"/>
  <c r="C125" i="1"/>
  <c r="D125" i="1"/>
  <c r="C30" i="1"/>
  <c r="H79" i="1"/>
  <c r="H83" i="1"/>
  <c r="H85" i="1"/>
  <c r="H49" i="1"/>
  <c r="H50" i="1"/>
  <c r="H47" i="1"/>
  <c r="H48" i="1"/>
  <c r="H34" i="1"/>
  <c r="C87" i="1"/>
  <c r="H133" i="1"/>
  <c r="H139" i="1"/>
  <c r="H128" i="1"/>
  <c r="H131" i="1"/>
  <c r="H137" i="1"/>
  <c r="C143" i="1"/>
  <c r="H151" i="1"/>
  <c r="H157" i="1"/>
  <c r="H8" i="1"/>
  <c r="H12" i="1"/>
  <c r="H15" i="1"/>
  <c r="H16" i="1"/>
  <c r="H32" i="1"/>
  <c r="H60" i="1"/>
  <c r="H73" i="1"/>
  <c r="H93" i="1"/>
  <c r="H119" i="1"/>
  <c r="H41" i="1"/>
  <c r="H53" i="1"/>
  <c r="H61" i="1"/>
  <c r="H75" i="1"/>
  <c r="H105" i="1"/>
  <c r="H109" i="1"/>
  <c r="H121" i="1"/>
  <c r="D23" i="1"/>
  <c r="H36" i="1"/>
  <c r="H42" i="1"/>
  <c r="H54" i="1"/>
  <c r="H63" i="1"/>
  <c r="H71" i="1"/>
  <c r="H111" i="1"/>
  <c r="H127" i="1"/>
  <c r="H124" i="1"/>
  <c r="H159" i="1"/>
  <c r="H145" i="1"/>
  <c r="H130" i="1"/>
  <c r="H134" i="1"/>
  <c r="H165" i="1"/>
  <c r="H26" i="1" l="1"/>
  <c r="C6" i="1"/>
  <c r="C167" i="1" s="1"/>
  <c r="D6" i="1"/>
  <c r="D167" i="1" s="1"/>
  <c r="H22" i="1"/>
  <c r="H95" i="1"/>
  <c r="H146" i="1"/>
  <c r="E28" i="1"/>
  <c r="H28" i="1" s="1"/>
  <c r="H29" i="1"/>
  <c r="E113" i="1"/>
  <c r="H113" i="1" s="1"/>
  <c r="H117" i="1"/>
  <c r="E99" i="1"/>
  <c r="H99" i="1" s="1"/>
  <c r="H65" i="1"/>
  <c r="H77" i="1"/>
  <c r="H81" i="1"/>
  <c r="H136" i="1"/>
  <c r="H150" i="1"/>
  <c r="H162" i="1"/>
  <c r="E155" i="1"/>
  <c r="H155" i="1" s="1"/>
  <c r="E164" i="1"/>
  <c r="E158" i="1"/>
  <c r="H158" i="1" s="1"/>
  <c r="E110" i="1"/>
  <c r="H110" i="1" s="1"/>
  <c r="E94" i="1"/>
  <c r="H94" i="1" s="1"/>
  <c r="E82" i="1"/>
  <c r="H82" i="1" s="1"/>
  <c r="E70" i="1"/>
  <c r="H70" i="1" s="1"/>
  <c r="E14" i="1"/>
  <c r="H14" i="1" s="1"/>
  <c r="H148" i="1"/>
  <c r="E123" i="1"/>
  <c r="E126" i="1"/>
  <c r="H126" i="1" s="1"/>
  <c r="H44" i="1"/>
  <c r="H38" i="1"/>
  <c r="E51" i="1"/>
  <c r="H51" i="1" s="1"/>
  <c r="E31" i="1"/>
  <c r="H31" i="1" s="1"/>
  <c r="E7" i="1"/>
  <c r="H7" i="1" s="1"/>
  <c r="E88" i="1"/>
  <c r="H88" i="1" s="1"/>
  <c r="E80" i="1"/>
  <c r="H80" i="1" s="1"/>
  <c r="H67" i="1"/>
  <c r="E11" i="1"/>
  <c r="H11" i="1" s="1"/>
  <c r="E161" i="1"/>
  <c r="E64" i="1"/>
  <c r="H64" i="1" s="1"/>
  <c r="E107" i="1"/>
  <c r="H107" i="1" s="1"/>
  <c r="E59" i="1"/>
  <c r="H59" i="1" s="1"/>
  <c r="E144" i="1" l="1"/>
  <c r="H144" i="1" s="1"/>
  <c r="E163" i="1"/>
  <c r="H163" i="1" s="1"/>
  <c r="H164" i="1"/>
  <c r="E140" i="1"/>
  <c r="H140" i="1" s="1"/>
  <c r="H142" i="1"/>
  <c r="E122" i="1"/>
  <c r="H122" i="1" s="1"/>
  <c r="H123" i="1"/>
  <c r="E160" i="1"/>
  <c r="H160" i="1" s="1"/>
  <c r="H161" i="1"/>
  <c r="E135" i="1"/>
  <c r="H135" i="1" s="1"/>
  <c r="E152" i="1"/>
  <c r="H152" i="1" s="1"/>
  <c r="H153" i="1"/>
  <c r="E23" i="1"/>
  <c r="H23" i="1" s="1"/>
  <c r="H25" i="1"/>
  <c r="E149" i="1"/>
  <c r="H149" i="1" s="1"/>
  <c r="E37" i="1"/>
  <c r="H37" i="1" s="1"/>
  <c r="E43" i="1"/>
  <c r="H21" i="1"/>
  <c r="E147" i="1"/>
  <c r="E87" i="1"/>
  <c r="H87" i="1" s="1"/>
  <c r="E66" i="1"/>
  <c r="H66" i="1" s="1"/>
  <c r="E125" i="1" l="1"/>
  <c r="H125" i="1" s="1"/>
  <c r="E30" i="1"/>
  <c r="H30" i="1" s="1"/>
  <c r="H43" i="1"/>
  <c r="E143" i="1"/>
  <c r="H143" i="1" s="1"/>
  <c r="H147" i="1"/>
  <c r="E20" i="1"/>
  <c r="E6" i="1" l="1"/>
  <c r="H20" i="1"/>
  <c r="E167" i="1" l="1"/>
  <c r="H167" i="1" s="1"/>
  <c r="H6" i="1"/>
</calcChain>
</file>

<file path=xl/sharedStrings.xml><?xml version="1.0" encoding="utf-8"?>
<sst xmlns="http://schemas.openxmlformats.org/spreadsheetml/2006/main" count="1011" uniqueCount="366">
  <si>
    <t xml:space="preserve">INSTITUTO NACIONAL DE INNOVACIÓN Y TRANSFERENCIA EN TECNOLOGÍA AGROPECUARIA </t>
  </si>
  <si>
    <t>AÑO PRESUPUESTARIO 2021</t>
  </si>
  <si>
    <t>RESUMEN DE GASTO SOLICITADO POR SUB PARTIDA PRESUPUESTARIA</t>
  </si>
  <si>
    <t>EN EL NIVEL INSTITUCIONAL</t>
  </si>
  <si>
    <t>GESTION INSTITUCIONAL</t>
  </si>
  <si>
    <t>INVESTIGACIÓN Y DESARROLLO TECNOLÓGICO</t>
  </si>
  <si>
    <t>Descripción de la Subpartida</t>
  </si>
  <si>
    <t xml:space="preserve"> REMUNERACIONES</t>
  </si>
  <si>
    <t xml:space="preserve"> REMUNERACIONES BÁSICAS</t>
  </si>
  <si>
    <t>0.01.01</t>
  </si>
  <si>
    <t xml:space="preserve"> Sueldos para cargos fijos</t>
  </si>
  <si>
    <t>0.01.02</t>
  </si>
  <si>
    <t xml:space="preserve"> Jornales </t>
  </si>
  <si>
    <t>0.01.03</t>
  </si>
  <si>
    <t>Servicios Especiales</t>
  </si>
  <si>
    <t xml:space="preserve"> REMUNERACIONES EVENTUALES</t>
  </si>
  <si>
    <t>0.02.01</t>
  </si>
  <si>
    <t xml:space="preserve"> Tiempo extraordinario</t>
  </si>
  <si>
    <t>0.02.05</t>
  </si>
  <si>
    <t xml:space="preserve"> Dietas</t>
  </si>
  <si>
    <t xml:space="preserve"> INCENTIVOS SALARIALES</t>
  </si>
  <si>
    <t>0.03.01</t>
  </si>
  <si>
    <t>Retribuciones por Años Servidos</t>
  </si>
  <si>
    <t>0.03.02</t>
  </si>
  <si>
    <t>Restricción al ejercicio liberal de la profesión</t>
  </si>
  <si>
    <t>0.03.03</t>
  </si>
  <si>
    <t>Decimotercer mes</t>
  </si>
  <si>
    <t>0.03.04</t>
  </si>
  <si>
    <t xml:space="preserve"> Salario Escolar</t>
  </si>
  <si>
    <t>0.03.99</t>
  </si>
  <si>
    <t xml:space="preserve"> Otros incentivos salariales</t>
  </si>
  <si>
    <t xml:space="preserve"> CONTRIBUCIONES PATRONALES AL DESARROLLO Y LA SEGURIDAD SOCIAL</t>
  </si>
  <si>
    <t>0.04.01</t>
  </si>
  <si>
    <t xml:space="preserve"> Contribución Patronal al Seguro de Salud de la Caja  Costarricense del Seguro Social 9,25% </t>
  </si>
  <si>
    <t>0.04.05</t>
  </si>
  <si>
    <t xml:space="preserve"> Contribución patronal al Banco Popular y de Desarr. Com.0,5%</t>
  </si>
  <si>
    <t xml:space="preserve"> CONTRIBUCIONES PATRONALES A FONDOS DE PENSIONES Y OTROS FONDOS DE CAPITALIZACIÓN </t>
  </si>
  <si>
    <t>0.05.01</t>
  </si>
  <si>
    <t xml:space="preserve"> Contribución patronal al fondo de pensiones CCSS 5.08%</t>
  </si>
  <si>
    <t>0.05.02</t>
  </si>
  <si>
    <t xml:space="preserve"> Aporte patronal régimen obligatorio de pensiones 1,5 %</t>
  </si>
  <si>
    <t>0.05.03</t>
  </si>
  <si>
    <t xml:space="preserve"> Aporte patronal al Fondo de Capitalización laboral 3 %</t>
  </si>
  <si>
    <t>0.05.05</t>
  </si>
  <si>
    <t>Contribución patronal a fondos administ por entes privados 5,33%</t>
  </si>
  <si>
    <t>0.99</t>
  </si>
  <si>
    <t>REMUNERACIONES DIVERSAS</t>
  </si>
  <si>
    <t>0.99.01</t>
  </si>
  <si>
    <t>Gastos de representación</t>
  </si>
  <si>
    <t xml:space="preserve"> SERVICIOS</t>
  </si>
  <si>
    <t xml:space="preserve"> ALQUILERES</t>
  </si>
  <si>
    <t>1.01.01</t>
  </si>
  <si>
    <t xml:space="preserve"> Alquiler de edificios, locales y terrenos</t>
  </si>
  <si>
    <t>1.01.02</t>
  </si>
  <si>
    <t xml:space="preserve"> Alquiler de maquinaria, equipo y mobiliario</t>
  </si>
  <si>
    <t>1.01.03</t>
  </si>
  <si>
    <t xml:space="preserve"> Alquiler de equipo de cómputo</t>
  </si>
  <si>
    <t>1.01.04</t>
  </si>
  <si>
    <t xml:space="preserve"> Alquiler de equipo y derechos para telecomunicaciones</t>
  </si>
  <si>
    <t>1.01.99</t>
  </si>
  <si>
    <t xml:space="preserve"> Otros alquileres</t>
  </si>
  <si>
    <t xml:space="preserve"> SERVICIOS BÁSICOS</t>
  </si>
  <si>
    <t>1.02.01</t>
  </si>
  <si>
    <t xml:space="preserve"> Servicio de agua y alcantarillado</t>
  </si>
  <si>
    <t>1.02.02</t>
  </si>
  <si>
    <t xml:space="preserve"> Servicio de energía eléctrica</t>
  </si>
  <si>
    <t>1.02.03</t>
  </si>
  <si>
    <t xml:space="preserve"> Servicios de correo</t>
  </si>
  <si>
    <t xml:space="preserve">1.02.04 </t>
  </si>
  <si>
    <t xml:space="preserve"> Servicio de telecomunicaciones</t>
  </si>
  <si>
    <t>1.02.99</t>
  </si>
  <si>
    <t xml:space="preserve"> Otros servicios básicos</t>
  </si>
  <si>
    <t xml:space="preserve"> SERVICIOS COMERCIALES Y FINANCIEROS</t>
  </si>
  <si>
    <t xml:space="preserve">1.03.01 </t>
  </si>
  <si>
    <t xml:space="preserve">  Información</t>
  </si>
  <si>
    <t>1.03.02</t>
  </si>
  <si>
    <t xml:space="preserve">  Publicidad y propaganda</t>
  </si>
  <si>
    <t>1.03.03</t>
  </si>
  <si>
    <t xml:space="preserve">  Impresión, encuadernación y otros</t>
  </si>
  <si>
    <t xml:space="preserve">1.03.04 </t>
  </si>
  <si>
    <t xml:space="preserve">  Transporte de bienes</t>
  </si>
  <si>
    <t>1.03.05</t>
  </si>
  <si>
    <t>Servicios Aduaneros</t>
  </si>
  <si>
    <t>1.03.06</t>
  </si>
  <si>
    <t xml:space="preserve">  Comisiones y gastos por servicios financ y comerciales</t>
  </si>
  <si>
    <t xml:space="preserve">1.03.07 </t>
  </si>
  <si>
    <t xml:space="preserve">  Servicios de tecnologías de información</t>
  </si>
  <si>
    <t xml:space="preserve">  SERVICIOS DE GESTIÓN Y APOYO</t>
  </si>
  <si>
    <t>1.04.01</t>
  </si>
  <si>
    <t xml:space="preserve">  Servicios en ciencias de la salud</t>
  </si>
  <si>
    <t>1.04.02</t>
  </si>
  <si>
    <t>Servicios Jurídicos</t>
  </si>
  <si>
    <t>1.04.03</t>
  </si>
  <si>
    <t xml:space="preserve">  Servicios de ingeniería y arquitectura</t>
  </si>
  <si>
    <t>1.04.04</t>
  </si>
  <si>
    <t xml:space="preserve">  Servicios en ciencias económicas y sociales</t>
  </si>
  <si>
    <t>1.04.05</t>
  </si>
  <si>
    <t xml:space="preserve">  Servicios informáticos</t>
  </si>
  <si>
    <t>1.04.06</t>
  </si>
  <si>
    <t xml:space="preserve">  Servicios generales</t>
  </si>
  <si>
    <t>1.04.99</t>
  </si>
  <si>
    <t xml:space="preserve">  Otros servicios de gestión y apoyo</t>
  </si>
  <si>
    <t xml:space="preserve">  GASTOS DE VIAJE Y DE TRANSPORTE</t>
  </si>
  <si>
    <t>1.05.01</t>
  </si>
  <si>
    <t xml:space="preserve">  Transporte dentro del país</t>
  </si>
  <si>
    <t>1.05.02</t>
  </si>
  <si>
    <t xml:space="preserve">  Viáticos dentro del país</t>
  </si>
  <si>
    <t>1.05.03</t>
  </si>
  <si>
    <t xml:space="preserve">  Transporte en el exterior</t>
  </si>
  <si>
    <t>1.05.04</t>
  </si>
  <si>
    <t xml:space="preserve">  Viáticos en el exterior</t>
  </si>
  <si>
    <t xml:space="preserve">  SEGUROS, REASEGUROS Y OTRAS OBLIGACIONES</t>
  </si>
  <si>
    <t>1.06.01</t>
  </si>
  <si>
    <t xml:space="preserve">  Seguros</t>
  </si>
  <si>
    <t xml:space="preserve">  CAPACITACIÓN Y PROTOCOLO</t>
  </si>
  <si>
    <t>1.07.01</t>
  </si>
  <si>
    <t xml:space="preserve">   Actividades de capacitación</t>
  </si>
  <si>
    <t>1.07.02</t>
  </si>
  <si>
    <t xml:space="preserve">   Actividades protocolarias y sociales</t>
  </si>
  <si>
    <t>1.07.03</t>
  </si>
  <si>
    <t>Gastos de representación Institucional</t>
  </si>
  <si>
    <t xml:space="preserve">   MANTENIMIENTO Y REPARACIÓN</t>
  </si>
  <si>
    <t>1.08.01</t>
  </si>
  <si>
    <t xml:space="preserve">   Mantenimiento de edificios y locales</t>
  </si>
  <si>
    <t>1.08.02</t>
  </si>
  <si>
    <t xml:space="preserve">   Mantenimiento de vías de comunicación</t>
  </si>
  <si>
    <t>1.08.03</t>
  </si>
  <si>
    <t xml:space="preserve">   Mantenimiento de instalaciones y otras obras</t>
  </si>
  <si>
    <t>1.08.04</t>
  </si>
  <si>
    <t xml:space="preserve">   Manten. y reparación maquin. equipo de producción</t>
  </si>
  <si>
    <t>1.08.05</t>
  </si>
  <si>
    <t xml:space="preserve">   Mantenimiento y reparación de equipo de transporte</t>
  </si>
  <si>
    <t>1.08.06</t>
  </si>
  <si>
    <t xml:space="preserve">   Manten, y reparac. maquinaria y equipo de comunicación</t>
  </si>
  <si>
    <t>1.08.07</t>
  </si>
  <si>
    <t xml:space="preserve">   Manten. y reparación equipo y mobiliario de oficina</t>
  </si>
  <si>
    <t>1.08.08</t>
  </si>
  <si>
    <t xml:space="preserve">   Manten, y  reparación equipo de cómputo y sist. de informac.</t>
  </si>
  <si>
    <t>1.08.99</t>
  </si>
  <si>
    <t xml:space="preserve">   Mantenimiento y reparación de otros equipos</t>
  </si>
  <si>
    <t>IMPUESTOS</t>
  </si>
  <si>
    <t>1.09.99</t>
  </si>
  <si>
    <t>Otros Impuestos</t>
  </si>
  <si>
    <t xml:space="preserve">  SERVICIOS DIVERSOS</t>
  </si>
  <si>
    <t>1.99.02</t>
  </si>
  <si>
    <t xml:space="preserve"> Intereses moratorios y multas</t>
  </si>
  <si>
    <t>1.99.03</t>
  </si>
  <si>
    <t>Gastos de oficinas en el exterior</t>
  </si>
  <si>
    <t>1.99.05</t>
  </si>
  <si>
    <t>Deducibles</t>
  </si>
  <si>
    <t>1.99.99</t>
  </si>
  <si>
    <t xml:space="preserve">  Otros servicios no especificados</t>
  </si>
  <si>
    <t xml:space="preserve">  MATERIALES Y SUMINISTROS</t>
  </si>
  <si>
    <t xml:space="preserve">  PRODUCTOS QUÍMICOS Y CONEXOS</t>
  </si>
  <si>
    <t>2.01.01</t>
  </si>
  <si>
    <t xml:space="preserve">  Combustibles y lubricantes</t>
  </si>
  <si>
    <t>2.01.02</t>
  </si>
  <si>
    <t xml:space="preserve">  Productos farmacéuticos y medicinales</t>
  </si>
  <si>
    <t>2.01.03</t>
  </si>
  <si>
    <t xml:space="preserve">  Productos veterinarios</t>
  </si>
  <si>
    <t>2.01.04</t>
  </si>
  <si>
    <t xml:space="preserve">  Tintas, pinturas y diluyentes</t>
  </si>
  <si>
    <t>2.01.99</t>
  </si>
  <si>
    <t xml:space="preserve">  Otros productos químicos</t>
  </si>
  <si>
    <t xml:space="preserve">  ALIMENTOS  Y PRODUCTOS AGROPECUARIOS</t>
  </si>
  <si>
    <t>2.02.01</t>
  </si>
  <si>
    <t xml:space="preserve">  Productos pecuarios y otras especies</t>
  </si>
  <si>
    <t>2.02.02</t>
  </si>
  <si>
    <t xml:space="preserve">  Productos agroforestales</t>
  </si>
  <si>
    <t>2.02.03</t>
  </si>
  <si>
    <t xml:space="preserve">  Alimentos y bebidas</t>
  </si>
  <si>
    <t>2.02.04</t>
  </si>
  <si>
    <t xml:space="preserve">  Alimentos para animales</t>
  </si>
  <si>
    <t xml:space="preserve">  MATERIALES Y PROD. DE USO EN CONSTRUC.Y MANT</t>
  </si>
  <si>
    <t>2.03.01</t>
  </si>
  <si>
    <t xml:space="preserve">  Materiales y productos metálicos</t>
  </si>
  <si>
    <t>2.03.02</t>
  </si>
  <si>
    <t xml:space="preserve">  Materiales y productos minerales y asfálticos</t>
  </si>
  <si>
    <t>2.03.03</t>
  </si>
  <si>
    <t xml:space="preserve">  Madera y sus derivados</t>
  </si>
  <si>
    <t>2.03.04</t>
  </si>
  <si>
    <t xml:space="preserve">  Materiales y productos eléctricos, telefónic. y de cómputo</t>
  </si>
  <si>
    <t>2.03.05</t>
  </si>
  <si>
    <t xml:space="preserve">  Materiales y productos de vidrio</t>
  </si>
  <si>
    <t>2.03.06</t>
  </si>
  <si>
    <t xml:space="preserve">  Materiales y productos plásticos</t>
  </si>
  <si>
    <t>2.03.99</t>
  </si>
  <si>
    <t xml:space="preserve">  Otros materiales y productos de uso en la construcc.</t>
  </si>
  <si>
    <t>2 04</t>
  </si>
  <si>
    <t xml:space="preserve">  HERRAMIENTAS, REPUESTOS Y ACCESORIOS</t>
  </si>
  <si>
    <t>2 04 01</t>
  </si>
  <si>
    <t xml:space="preserve">  Herramientas e instrumentos</t>
  </si>
  <si>
    <t>2.04.02</t>
  </si>
  <si>
    <t xml:space="preserve">  Repuestos y accesorios</t>
  </si>
  <si>
    <t xml:space="preserve">  BIENES PARA LA PRODUCCIÓN Y COMERCIALIZACIÓN</t>
  </si>
  <si>
    <t>2.05.01</t>
  </si>
  <si>
    <t xml:space="preserve">  Materia prima</t>
  </si>
  <si>
    <t>2.05.99</t>
  </si>
  <si>
    <t>Otros bienes para la producción y comercialización</t>
  </si>
  <si>
    <t xml:space="preserve">  ÚTILES MATERIALES Y SUMINISTROS</t>
  </si>
  <si>
    <t>2.99.01</t>
  </si>
  <si>
    <t xml:space="preserve">  Útiles y materiales de oficina y computo</t>
  </si>
  <si>
    <t>2.99.02</t>
  </si>
  <si>
    <t xml:space="preserve">  Útiles y materiales médicos, hospitalarios y de investigac.</t>
  </si>
  <si>
    <t>2.99.03</t>
  </si>
  <si>
    <t xml:space="preserve">  Productos de papel, cartón e impresos</t>
  </si>
  <si>
    <t>2.99.04</t>
  </si>
  <si>
    <t xml:space="preserve">  Textiles y vestuarios</t>
  </si>
  <si>
    <t>2.99.05</t>
  </si>
  <si>
    <t xml:space="preserve">  Útiles y materiales de limpieza</t>
  </si>
  <si>
    <t>2.99.06</t>
  </si>
  <si>
    <t xml:space="preserve">  Útiles y materiales de resguardo y seguridad</t>
  </si>
  <si>
    <t>2.99.07</t>
  </si>
  <si>
    <t xml:space="preserve"> Útiles y materiales de cocina y comedor</t>
  </si>
  <si>
    <t>2.99.99</t>
  </si>
  <si>
    <t xml:space="preserve">  Otros útiles, materiales y suministros diversos</t>
  </si>
  <si>
    <t xml:space="preserve">  INTERESES Y COMISIONES</t>
  </si>
  <si>
    <t xml:space="preserve"> COMISIONES Y OTROS GASTOS</t>
  </si>
  <si>
    <t>3.04.05</t>
  </si>
  <si>
    <t xml:space="preserve">  Diferencia por tipo de cambio</t>
  </si>
  <si>
    <t xml:space="preserve">  BIENES DURADEROS</t>
  </si>
  <si>
    <t xml:space="preserve">  MAQUINARIA, EQUIPO Y MOBILIARIO</t>
  </si>
  <si>
    <t>5.01.01</t>
  </si>
  <si>
    <t xml:space="preserve">  Maquinaria y equipo para la producción</t>
  </si>
  <si>
    <t>5.01.02</t>
  </si>
  <si>
    <t xml:space="preserve">  Equipo de transporte</t>
  </si>
  <si>
    <t>5.01.03</t>
  </si>
  <si>
    <t xml:space="preserve">  Equipo de comunicación</t>
  </si>
  <si>
    <t>5.01.04</t>
  </si>
  <si>
    <t xml:space="preserve">  Equipo y mobiliario de oficina</t>
  </si>
  <si>
    <t>5.01.05</t>
  </si>
  <si>
    <t xml:space="preserve">  Equipo de cómputo</t>
  </si>
  <si>
    <t>5.01.06</t>
  </si>
  <si>
    <t xml:space="preserve">  Equipo sanitario, de laboratorio e investigación</t>
  </si>
  <si>
    <t>5.01.07</t>
  </si>
  <si>
    <t xml:space="preserve">  Equipo y mobiliario educacional, deportivo y recreativo</t>
  </si>
  <si>
    <t>5.01.99</t>
  </si>
  <si>
    <t xml:space="preserve">  Maquinaria, equipo y mobiliario diverso</t>
  </si>
  <si>
    <t xml:space="preserve">  CONSTRUCCIONES, ADICIONES Y MEJORAS</t>
  </si>
  <si>
    <t>5.02.01</t>
  </si>
  <si>
    <t>Edificios</t>
  </si>
  <si>
    <t>5.02.02</t>
  </si>
  <si>
    <t>Vias de comunicación terrestre</t>
  </si>
  <si>
    <t>5.02.07</t>
  </si>
  <si>
    <t>Instalaciones</t>
  </si>
  <si>
    <t>5.02.99</t>
  </si>
  <si>
    <t xml:space="preserve">  Otras construcciones, adiciones y mejoras</t>
  </si>
  <si>
    <t xml:space="preserve">  BIENES DURADEROS DIVERSOS</t>
  </si>
  <si>
    <t>5.99.01</t>
  </si>
  <si>
    <t xml:space="preserve">  Semovientes</t>
  </si>
  <si>
    <t>5.99.03</t>
  </si>
  <si>
    <t>Bienes Intangibles</t>
  </si>
  <si>
    <t xml:space="preserve">  TRANSFERENCIAS CORRIENTES</t>
  </si>
  <si>
    <t>6.01</t>
  </si>
  <si>
    <t>TRANSFERENCIAS SECTOR PUBLICO</t>
  </si>
  <si>
    <t>6.01.02</t>
  </si>
  <si>
    <t>Transferencias Corrientes a Organos desconcentrados</t>
  </si>
  <si>
    <t>6.01.08</t>
  </si>
  <si>
    <t>Fondos en fideicomiso gasto corriente</t>
  </si>
  <si>
    <t xml:space="preserve">  TRANSFERENCIA CORRIENTES A PERSONA</t>
  </si>
  <si>
    <t>6.02.01</t>
  </si>
  <si>
    <t xml:space="preserve">  Becas a funcionarios</t>
  </si>
  <si>
    <t>6.03</t>
  </si>
  <si>
    <t>PRESTACIONES</t>
  </si>
  <si>
    <t>6.03.01</t>
  </si>
  <si>
    <t>Prestaciones Legales</t>
  </si>
  <si>
    <t>6.03.99</t>
  </si>
  <si>
    <t>Otras Prestaciones</t>
  </si>
  <si>
    <t xml:space="preserve">  TRANSFERENCIAS CORR. ENTID.PRIVADAS SIN FINES LUCRO</t>
  </si>
  <si>
    <t>6.04.01</t>
  </si>
  <si>
    <t xml:space="preserve">  Transferencias corrientes a Asociaciones </t>
  </si>
  <si>
    <t>6.04.02</t>
  </si>
  <si>
    <t xml:space="preserve">  Transferencias corrientes a Fundaciones</t>
  </si>
  <si>
    <t>6.06</t>
  </si>
  <si>
    <t>OTRAS TRANSFERENCIAS CORRIENTES AL SECTOR PRIVADO</t>
  </si>
  <si>
    <t>6.06.01</t>
  </si>
  <si>
    <t>Indemnizaciones</t>
  </si>
  <si>
    <t>6.06.02</t>
  </si>
  <si>
    <t>Reintegros o Devoluciones</t>
  </si>
  <si>
    <t>6.07</t>
  </si>
  <si>
    <t>TRANSFERENCIAS CORRIENTES AL SECTOR EXTERNO</t>
  </si>
  <si>
    <t>6.07.01</t>
  </si>
  <si>
    <t>Transferencias Corrientes a Organismos Internacionales</t>
  </si>
  <si>
    <t>TRANSFERENCIAS DE CAPITAL</t>
  </si>
  <si>
    <t>7.01</t>
  </si>
  <si>
    <t>TRANSFERENCIAS DE CAPITAL AL SECTOR PUBLICO</t>
  </si>
  <si>
    <t>7.01.02</t>
  </si>
  <si>
    <t xml:space="preserve">Transferencias de capital a Órganos desconcentrados </t>
  </si>
  <si>
    <t xml:space="preserve">CUENTAS  ESPECIALES </t>
  </si>
  <si>
    <t>9.02</t>
  </si>
  <si>
    <t>SUMAS SIN ASIGNACION PRESUPUESTARIA</t>
  </si>
  <si>
    <t>9.02.02</t>
  </si>
  <si>
    <t>Sumas con destino específico sin asignación presupuestaria</t>
  </si>
  <si>
    <t>TOTAL</t>
  </si>
  <si>
    <t>JUSTIFICACIÓN DEL GASTO</t>
  </si>
  <si>
    <t xml:space="preserve">Contratación de 30 peones para realizar labores ocasionales en Estaciones Experimentales, laboratorios y ensayos de investigación.
2 Jornales del Lab Suelos
1 Jornal de la Estación Quepos
6 Jornales de la Est. EJN
3 Jornales de la Est. CD
18 Jornales de la Est. LD </t>
  </si>
  <si>
    <t>Pago de dietas a los directivos representantes del sector privado, por su asistencia a las reuniones de Junta Directiva del INTA.</t>
  </si>
  <si>
    <t>Pago de aguinaldo correspondiente a los 30 peones ocasionales</t>
  </si>
  <si>
    <t>Cumplimiento de la legislación vigente</t>
  </si>
  <si>
    <t>Aporte patronal de 7 jornales a ASEMAG (5,33%)
1 Jornales del Lab. Suelos
5 Jornales de la Est. EJN
1 Jornales de la Est. CD</t>
  </si>
  <si>
    <t>Pago de servicio de riego brindado por SENARA en la Estación Experimental Enrique Jiménez Núñez.  Pago de servicio de agua brindado por el Acueducto de Tierra blanca a la Estación Experimental Carlos Durán.</t>
  </si>
  <si>
    <t>Servicio de envío de documentos mediante correo certificado y pago de casillero del INTA.</t>
  </si>
  <si>
    <t>Pago de servicios de telefonía e internet en laboratorios y estaciones experimentales. Servicios de acceso vía WEB para consulta de información jurídica, jurisprudencia, normas y gaceta; así como información de personas físicas y jurídicas para la Auditoria Interna.</t>
  </si>
  <si>
    <t xml:space="preserve">Pago de recolección de basura en la Estación Enrique Jiménez Núñez. </t>
  </si>
  <si>
    <t xml:space="preserve">Publicaciones de reglamentos, carteles de licitación, avisos, Plan de Compras, documentos y otros similares, relacionados con el quehacer técnico, científico y administrativo del instituto, utilizando para ello medios escritos de comunicación. </t>
  </si>
  <si>
    <t>Diagramación e impresión de manuales y boletines para la transferencia de información.</t>
  </si>
  <si>
    <t>Desalmacenaje de productos importados y material genético a utilizar en las actividades de investigación e innovación, plántulas in vitro y otras especies vegetales.</t>
  </si>
  <si>
    <t>Recursos para sufragar gastos relacionados con transferencias bancarias, comisiones por venta de ganado en subastas.</t>
  </si>
  <si>
    <t>Renovación de firmas digitales.</t>
  </si>
  <si>
    <t xml:space="preserve">Contratación de servicios de laboratorio para exámenes de colinesterasa. </t>
  </si>
  <si>
    <t>Pago de certificación de semilla.</t>
  </si>
  <si>
    <t>Contratación de Servicios de Soporte informático para mejoras y actualizaciones del sistema financiero DAF</t>
  </si>
  <si>
    <t xml:space="preserve">Pago de transporte público de funcionarios, peajes y parqueos. </t>
  </si>
  <si>
    <t>Por ser el INTA un Instituto de investigación innovación y transferencia de tecnología, la mayor parte de sus funciones se ejecutan fuera de las oficinas centrales, lo que requiere el desplazamiento de los funcionarios a las distintas regiones del país.</t>
  </si>
  <si>
    <t>Pago de pólizas, riesgos de trabajo de los funcionarios, vehículos, equipo, maquinaria, así como el pago de marchamos de los vehículos del INTA.</t>
  </si>
  <si>
    <t xml:space="preserve">Desarrollo de 30 actividades de transferencia: 15 talleres y 15 días de campo con el siguiente desglose: 4 ganadería; 2 porcinos; 2 granos básicos; 2 hortalizas; 2 manejo y conservación suelos; 2 raíces y tubérculos; 2 riego; 2 agri. orgánica;  2 cambio climático, 2 género; 2 gestión conocimiento; 2 agricultura familiar; 2 cacao, 2 frutales.
  </t>
  </si>
  <si>
    <t>Tramite 2019CD-000087 para el mantenimiento y reparaciones de oficinas y locales en Laboratorios y Estaciones Experimentales.</t>
  </si>
  <si>
    <t>Recursos para el mantenimiento y reparación del equipo y la maquinaria utilizada en las Estaciones Experimentales y zonas donde se desarrollan los proyectos de investigación, tales como tractores, cosechadoras, sierras, chapulines, entre otros.</t>
  </si>
  <si>
    <t xml:space="preserve">Mantenimiento y reparación de la flotilla vehicular del INTA </t>
  </si>
  <si>
    <t>Contratación de servicios de mantenimiento para los aires acondicionados.</t>
  </si>
  <si>
    <t>Contratación de servicios para:
Mantenimiento de dispensadores de agua
Mantenimiento correctivo y preventivo de bombas de agua, moto guadañas
Mantenimiento correctivo y preventivo de equipo de laboratorio</t>
  </si>
  <si>
    <t>Provisión de recursos para cubrir gastos por atraso en el pago de obligaciones.</t>
  </si>
  <si>
    <t>Provisión de recursos para el pago de las sumas establecidas dentro de las condiciones de la póliza de seguro de los vehículos del INTA.</t>
  </si>
  <si>
    <t>Pago de membresía (regencia química) en el Colegio de Químicos para el funcionamiento de los Laboratorio del INTA.</t>
  </si>
  <si>
    <t xml:space="preserve">Compra de combustibles y lubricantes para el equipo de transporte y de producción del INTA.
Compra de gas, acetileno, aceite, aceite fuera borda y coolant requerido en maquinaria y equipo. </t>
  </si>
  <si>
    <t>Para los requerimientos sanitarios y medicinales para porcino y ganadería ubicados en  las Estaciones Experimentales</t>
  </si>
  <si>
    <t>Compra de tintas y tóner para impresoras y fotocopiadoras, así como pintura y diluyentes requeridos en el quehacer diario del INTA.</t>
  </si>
  <si>
    <t>Agroquímicos para el desarrollo de proyectos de investigación y reactivos utilizados en los laboratorios y Estaciones Experimentales.</t>
  </si>
  <si>
    <t>Compra de productos alimenticios utilizados en análisis y ensayos de investigación</t>
  </si>
  <si>
    <t>Concentrados, mieles y otras mezclas para hatos de las Estaciones Experimentales</t>
  </si>
  <si>
    <t xml:space="preserve">Materiales y productos para la reparación de instalaciones, así como para la construcción de nueva infraestructura, varilla de construcción, grapas, clavos, bisagras, tubos de hierro galvanizado, soldadura, y otros </t>
  </si>
  <si>
    <t>Compra de arena, piedra, cemento y otros necesarios para reparaciones menores en las Estaciones Experimentales así como requeridos eventualmente para el mantenimiento de caminos internos en las mismas.</t>
  </si>
  <si>
    <t>Compra de reglas para marco en la Estación LD, compra de maderas para elaboración de mesas de trabajo en bodegas, cajas de herramientas, etc.</t>
  </si>
  <si>
    <t xml:space="preserve">Materiales requeridos para el buen funcionamiento y reparaciones menores de los sistemas eléctricos, telefónicos y de cómputo tanto en oficinas centrales como en laboratorios y estaciones experimentales. </t>
  </si>
  <si>
    <t>Materiales requeridos para la reparación y mantenimiento de instalaciones.</t>
  </si>
  <si>
    <t>Compra de tuberías y productos plásticos para el mantenimiento de infraestructura de estaciones y laboratorios, compra de sarán, malla antiáfidos, plástico para construcción de invernadero.</t>
  </si>
  <si>
    <t>Materiales para reparación y mantenimiento de instalaciones, no contemplados en las subpartidas anteriores.</t>
  </si>
  <si>
    <t>Compra de herramientas e instrumentos para trabajo en estaciones, laboratorios y ensayos de campo.</t>
  </si>
  <si>
    <t>Compra de repuestos para equipo de producción, laboratorio, comunicación, educacional y de transporte así como kits de repuestos de Equipo de Laboratorio.</t>
  </si>
  <si>
    <t>Adquisición de todo tipo de útiles y materiales de oficina, necesarios para el desempeño de las funciones del personal del Instituto.</t>
  </si>
  <si>
    <t>Materiales utilizados en laboratorio e investigación, tales como agujas, jeringas, material para suturas, guantes y similares.</t>
  </si>
  <si>
    <t xml:space="preserve">Adquisición de todo tipo de productos de papel, cartón e impresos a utilizar por el personal del INTA, así como, la compra de papel de seguridad para la Certificación del uso conforme del Suelo y guías para subasta de ganado. </t>
  </si>
  <si>
    <t>Compra de botas, gabachas, capas impermeables, paños y franelas para personal de campo y laboratorio, así como mecates, cuerda para chapeas y sacos de polipropileno. Uniformes de seguridad para funcionarios, compra de lingas para traslado de materiales, zapatos de seguridad para protección en trabajos de bodega y otros.
Compra de gorras, trajes de aplicación, mangas, sacos de piola.</t>
  </si>
  <si>
    <t>Adquisición de artículos de limpieza para oficina central, laboratorios y Estaciones Experimentales, tales como escobas, bolsas plásticas, desinfectantes, ceras, jabón y cualquier otro articulo similar.</t>
  </si>
  <si>
    <t xml:space="preserve">Materiales para seguridad ocupacional, como guantes, mascarillas, anteojos plásticos, caretas, entre otros, así como Kit de seguridad para vehículos. </t>
  </si>
  <si>
    <t>Compra de otros útiles no considerados en las subpartidas anteriores, tales como: Macetas plásticas, estañones, cajas germinadoras, cajas plásticas, herraduras para caballos, bolsas para vivero, baterías de foco y otras.</t>
  </si>
  <si>
    <t xml:space="preserve">Pago de liquidaciones a Jornales </t>
  </si>
  <si>
    <t>Provisión para pago de subsidios por incapacidad</t>
  </si>
  <si>
    <t>Subpartida</t>
  </si>
  <si>
    <r>
      <t xml:space="preserve">Contratación de seguridad y vigilancia en Estaciones Experimentales y laboratorios (Est. Quepos, Ochomogo, Est. EJN, Est. CD, Anonos, Est LD) </t>
    </r>
    <r>
      <rPr>
        <sz val="8"/>
        <color rgb="FF0070C0"/>
        <rFont val="Arial"/>
        <family val="2"/>
      </rPr>
      <t>100 MIllones de ahorro</t>
    </r>
    <r>
      <rPr>
        <sz val="8"/>
        <rFont val="Arial"/>
        <family val="2"/>
      </rPr>
      <t xml:space="preserve">
Contratación de servicio de limpieza de instalaciones en edificios del INTA. Tramite 2018LA-000005 (Anonos, Ochomogo); Tramite 2019LA-000007 (Est. CarlosDuran)
Pago de servicios para recarga de extintores.</t>
    </r>
  </si>
  <si>
    <t xml:space="preserve">Cancelación de recibos de energía eléctrica utilizada en los laboratorios y Estaciones Experimentales.
Es mayor por ser ahora pagados por el INTA y antes por el MAG. </t>
  </si>
  <si>
    <t>Contratación de seguridad y vigilancia en Estaciones Experimentales y laboratorios (Est. Quepos, Ochomogo, Est. EJN, Est. CD, Anonos, Est LD)
Contratación de servicio de limpieza de instalaciones en edificios del INTA. Tramite 2018LA-000005 (Anonos, Ochomogo); Tramite 2019LA-000007 (Est. CarlosDuran)
Pago de servicios para recarga de extintores.</t>
  </si>
  <si>
    <t>Pago de la revisión técnica vehicular.
Contratación de Servicios para Calibración de equipos de laboratorio.
Pago de Servicio GPS de los vehículos del INTA Tramite 2017CD-000156</t>
  </si>
  <si>
    <t>Desarrollo de 30 actividades de transferencia: 15 talleres y 15 días de campo con el siguiente desglose: 4 ganadería; 2 porcinos; 2 granos básicos; 2 hortalizas; 2 manejo y conservación suelos; 2 raíces y tubérculos; 2 riego; 2 agri. orgánica;  2 cambio climático, 2 género; 2 gestión conocimiento; 2 agricultura familiar; 2 cacao, 2 frutales.</t>
  </si>
  <si>
    <t>PRESUPUESTO 2021</t>
  </si>
  <si>
    <r>
      <t xml:space="preserve">Pago de la revisión técnica vehicular.
Contratación de Servicios para Calibración de equipos de laboratorio.
</t>
    </r>
    <r>
      <rPr>
        <b/>
        <sz val="8"/>
        <rFont val="Arial"/>
        <family val="2"/>
      </rPr>
      <t>Se incluye el pago de Servicio GPS de los vehículos del INTA Tramite 2017CD-000156</t>
    </r>
  </si>
  <si>
    <r>
      <t xml:space="preserve">Por ser el INTA un Instituto de investigación innovación y transferencia de tecnología, la mayor parte de sus funciones se ejecutan fuera de las oficinas centrales, lo que requiere el desplazamiento de los funcionarios a las distintas regiones del país.
</t>
    </r>
    <r>
      <rPr>
        <b/>
        <sz val="8"/>
        <rFont val="Arial"/>
        <family val="2"/>
      </rPr>
      <t>Se aumenta víáticos para que la reducción en compraración con el consumo 2019 sea menor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2019 incluía 26,5 M ejecutados por MAPEO que en 2021 asumiría el MAG</t>
    </r>
  </si>
  <si>
    <r>
      <t xml:space="preserve">Pago de pólizas, riesgos de trabajo de los funcionarios, vehículos, equipo, maquinaria, así como el pago de marchamos de los vehículos del INTA.
</t>
    </r>
    <r>
      <rPr>
        <b/>
        <sz val="8"/>
        <rFont val="Arial"/>
        <family val="2"/>
      </rPr>
      <t>Se mantienen las coberturas actuales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Eliminar 21 vehículos 12 viejos mas 9 del PCS. Trasladarlos al MAG  </t>
    </r>
  </si>
  <si>
    <t>JUSTIFICACIÓN  DE GASTO SOLICITADO POR SUBPARTIDA PRESUPUESTARIA</t>
  </si>
  <si>
    <t>(en miles de colones)</t>
  </si>
  <si>
    <r>
      <t xml:space="preserve">Compra de combustibles y lubricantes para el equipo de transporte y de producción del INTA.
Compra de gas, acetileno, aceite, aceite fuera borda y coolant requerido en maquinaria y equipo. 
</t>
    </r>
    <r>
      <rPr>
        <b/>
        <sz val="8"/>
        <rFont val="Arial"/>
        <family val="2"/>
      </rPr>
      <t>Se aumenta combustible para que la reducción en compraración con el consumo 2019 sea menor
2019 incluía recursos ejecutados por MAPEO, que en 2021 asumiría el MAG</t>
    </r>
  </si>
  <si>
    <r>
      <t xml:space="preserve">Cancelación de recibos de energía eléctrica utilizada en los laboratorios y Estaciones Experimentales.
</t>
    </r>
    <r>
      <rPr>
        <b/>
        <sz val="8"/>
        <rFont val="Arial"/>
        <family val="2"/>
      </rPr>
      <t xml:space="preserve">Se contempla el pago de IVA </t>
    </r>
  </si>
  <si>
    <t>Ejec.  2019</t>
  </si>
  <si>
    <t>Dif vrs 2019</t>
  </si>
  <si>
    <t>PROP. 2021</t>
  </si>
  <si>
    <t xml:space="preserve">Despido de 8 Jornales y Contratación de 30 peones para realizar labores ocasionales en Estaciones Experimentales, laboratorios y ensayos de investigación.
2 Jornales del Lab Suelos
1 Jornal de la Estación Quepos
6 Jornales de la Est. EJN
3 Jornales de la Est. CD
18 Jornales de la Est. 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</si>
</sst>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8" tint="-0.499984740745262"/>
      <name val="Arial"/>
      <family val="2"/>
    </font>
    <font>
      <sz val="8"/>
      <color rgb="FF0070C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21C5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164" fontId="4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0" fillId="0" borderId="0" xfId="0" applyNumberForma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15" xfId="1" applyFont="1" applyFill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5" xfId="1" applyFont="1" applyFill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64" fontId="2" fillId="0" borderId="15" xfId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3" fillId="0" borderId="21" xfId="1" applyFont="1" applyFill="1" applyBorder="1"/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3" xfId="1" applyFont="1" applyFill="1" applyBorder="1"/>
    <xf numFmtId="164" fontId="3" fillId="0" borderId="0" xfId="1" applyFont="1" applyFill="1" applyBorder="1"/>
    <xf numFmtId="164" fontId="3" fillId="0" borderId="0" xfId="1" applyFont="1" applyFill="1"/>
    <xf numFmtId="164" fontId="3" fillId="0" borderId="0" xfId="0" applyNumberFormat="1" applyFont="1"/>
    <xf numFmtId="0" fontId="6" fillId="0" borderId="0" xfId="0" applyFont="1"/>
    <xf numFmtId="40" fontId="6" fillId="0" borderId="0" xfId="0" applyNumberFormat="1" applyFont="1"/>
    <xf numFmtId="164" fontId="6" fillId="0" borderId="0" xfId="0" applyNumberFormat="1" applyFont="1"/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  <xf numFmtId="164" fontId="2" fillId="0" borderId="22" xfId="4" applyFont="1" applyFill="1" applyBorder="1" applyAlignment="1">
      <alignment vertical="center"/>
    </xf>
    <xf numFmtId="164" fontId="2" fillId="0" borderId="13" xfId="4" applyFont="1" applyFill="1" applyBorder="1" applyAlignment="1">
      <alignment vertical="center"/>
    </xf>
    <xf numFmtId="164" fontId="3" fillId="0" borderId="13" xfId="4" applyFont="1" applyFill="1" applyBorder="1" applyAlignment="1">
      <alignment vertical="center"/>
    </xf>
    <xf numFmtId="164" fontId="2" fillId="0" borderId="13" xfId="4" applyFont="1" applyFill="1" applyBorder="1" applyAlignment="1">
      <alignment horizontal="center" vertical="center"/>
    </xf>
    <xf numFmtId="164" fontId="3" fillId="0" borderId="13" xfId="4" applyFont="1" applyFill="1" applyBorder="1" applyAlignment="1">
      <alignment horizontal="center" vertical="center"/>
    </xf>
    <xf numFmtId="164" fontId="3" fillId="0" borderId="19" xfId="4" applyFont="1" applyFill="1" applyBorder="1" applyAlignment="1">
      <alignment vertical="center"/>
    </xf>
    <xf numFmtId="164" fontId="2" fillId="2" borderId="4" xfId="4" applyFont="1" applyFill="1" applyBorder="1"/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9" xfId="1" applyFont="1" applyFill="1" applyBorder="1" applyAlignment="1">
      <alignment vertical="center"/>
    </xf>
    <xf numFmtId="164" fontId="2" fillId="0" borderId="15" xfId="1" applyFont="1" applyFill="1" applyBorder="1" applyAlignment="1">
      <alignment vertical="center"/>
    </xf>
    <xf numFmtId="164" fontId="3" fillId="0" borderId="15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4" fontId="2" fillId="3" borderId="7" xfId="1" applyFont="1" applyFill="1" applyBorder="1" applyAlignment="1">
      <alignment vertical="center"/>
    </xf>
    <xf numFmtId="164" fontId="2" fillId="3" borderId="8" xfId="1" applyFont="1" applyFill="1" applyBorder="1" applyAlignment="1">
      <alignment vertical="center"/>
    </xf>
    <xf numFmtId="164" fontId="2" fillId="3" borderId="12" xfId="1" applyFont="1" applyFill="1" applyBorder="1" applyAlignment="1">
      <alignment vertical="center"/>
    </xf>
    <xf numFmtId="164" fontId="2" fillId="3" borderId="14" xfId="1" applyFont="1" applyFill="1" applyBorder="1" applyAlignment="1">
      <alignment vertical="center"/>
    </xf>
    <xf numFmtId="164" fontId="3" fillId="3" borderId="12" xfId="1" applyFont="1" applyFill="1" applyBorder="1" applyAlignment="1">
      <alignment vertical="center"/>
    </xf>
    <xf numFmtId="164" fontId="3" fillId="3" borderId="14" xfId="1" applyFont="1" applyFill="1" applyBorder="1" applyAlignment="1">
      <alignment vertical="center"/>
    </xf>
    <xf numFmtId="164" fontId="2" fillId="3" borderId="12" xfId="1" applyFont="1" applyFill="1" applyBorder="1" applyAlignment="1">
      <alignment horizontal="center" vertical="center"/>
    </xf>
    <xf numFmtId="164" fontId="2" fillId="3" borderId="14" xfId="1" applyFont="1" applyFill="1" applyBorder="1" applyAlignment="1">
      <alignment horizontal="center" vertical="center"/>
    </xf>
    <xf numFmtId="164" fontId="3" fillId="3" borderId="12" xfId="1" applyFont="1" applyFill="1" applyBorder="1" applyAlignment="1">
      <alignment horizontal="center" vertical="center"/>
    </xf>
    <xf numFmtId="164" fontId="2" fillId="3" borderId="12" xfId="1" applyFont="1" applyFill="1" applyBorder="1"/>
    <xf numFmtId="164" fontId="2" fillId="3" borderId="14" xfId="1" applyFont="1" applyFill="1" applyBorder="1"/>
    <xf numFmtId="164" fontId="3" fillId="3" borderId="12" xfId="1" applyFont="1" applyFill="1" applyBorder="1"/>
    <xf numFmtId="164" fontId="3" fillId="3" borderId="14" xfId="1" applyFont="1" applyFill="1" applyBorder="1"/>
    <xf numFmtId="164" fontId="3" fillId="3" borderId="18" xfId="1" applyFont="1" applyFill="1" applyBorder="1"/>
    <xf numFmtId="164" fontId="3" fillId="3" borderId="20" xfId="1" applyFont="1" applyFill="1" applyBorder="1"/>
    <xf numFmtId="164" fontId="2" fillId="3" borderId="4" xfId="1" applyFont="1" applyFill="1" applyBorder="1"/>
    <xf numFmtId="164" fontId="2" fillId="3" borderId="3" xfId="1" applyFont="1" applyFill="1" applyBorder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1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164" fontId="2" fillId="0" borderId="24" xfId="4" applyFont="1" applyFill="1" applyBorder="1" applyAlignment="1">
      <alignment vertical="center"/>
    </xf>
    <xf numFmtId="164" fontId="2" fillId="0" borderId="23" xfId="4" applyFont="1" applyFill="1" applyBorder="1" applyAlignment="1">
      <alignment vertical="center"/>
    </xf>
    <xf numFmtId="164" fontId="3" fillId="0" borderId="23" xfId="4" applyFont="1" applyFill="1" applyBorder="1" applyAlignment="1">
      <alignment vertical="center"/>
    </xf>
    <xf numFmtId="164" fontId="2" fillId="0" borderId="23" xfId="4" applyFont="1" applyFill="1" applyBorder="1" applyAlignment="1">
      <alignment horizontal="center" vertical="center"/>
    </xf>
    <xf numFmtId="164" fontId="3" fillId="0" borderId="25" xfId="4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4" xfId="2"/>
  </cellStyles>
  <dxfs count="0"/>
  <tableStyles count="0" defaultTableStyle="TableStyleMedium2" defaultPivotStyle="PivotStyleLight16"/>
  <colors>
    <mruColors>
      <color rgb="FFFF6600"/>
      <color rgb="FF21C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71"/>
  <sheetViews>
    <sheetView tabSelected="1" zoomScale="124" zoomScaleNormal="124" workbookViewId="0">
      <pane xSplit="2" ySplit="5" topLeftCell="E6" activePane="bottomRight" state="frozen"/>
      <selection activeCell="AB188" sqref="AB188"/>
      <selection pane="topRight" activeCell="AB188" sqref="AB188"/>
      <selection pane="bottomLeft" activeCell="AB188" sqref="AB188"/>
      <selection pane="bottomRight" activeCell="F6" sqref="F6"/>
    </sheetView>
  </sheetViews>
  <sheetFormatPr baseColWidth="10" defaultRowHeight="12.75" x14ac:dyDescent="0.2"/>
  <cols>
    <col min="2" max="2" width="39.5703125" customWidth="1"/>
    <col min="3" max="4" width="14" hidden="1" customWidth="1"/>
    <col min="5" max="5" width="10.5703125" customWidth="1"/>
    <col min="6" max="6" width="51.85546875" customWidth="1"/>
    <col min="7" max="7" width="11.5703125" customWidth="1"/>
    <col min="8" max="8" width="12.85546875" style="72" customWidth="1"/>
  </cols>
  <sheetData>
    <row r="1" spans="1:8" ht="13.5" hidden="1" thickBot="1" x14ac:dyDescent="0.25"/>
    <row r="2" spans="1:8" ht="12.75" hidden="1" customHeight="1" x14ac:dyDescent="0.2">
      <c r="A2" s="87" t="s">
        <v>0</v>
      </c>
      <c r="B2" s="87"/>
      <c r="C2" s="87"/>
      <c r="D2" s="87"/>
      <c r="E2" s="87"/>
    </row>
    <row r="3" spans="1:8" ht="13.5" hidden="1" thickBot="1" x14ac:dyDescent="0.25">
      <c r="A3" s="88" t="s">
        <v>1</v>
      </c>
      <c r="B3" s="88"/>
      <c r="C3" s="88"/>
      <c r="D3" s="88"/>
      <c r="E3" s="88"/>
    </row>
    <row r="4" spans="1:8" ht="17.25" hidden="1" customHeight="1" thickBot="1" x14ac:dyDescent="0.25">
      <c r="C4" s="51" t="s">
        <v>4</v>
      </c>
      <c r="D4" s="51" t="s">
        <v>5</v>
      </c>
      <c r="E4" s="1"/>
    </row>
    <row r="5" spans="1:8" ht="18" customHeight="1" thickBot="1" x14ac:dyDescent="0.25">
      <c r="A5" s="2" t="s">
        <v>348</v>
      </c>
      <c r="B5" s="2" t="s">
        <v>6</v>
      </c>
      <c r="C5" s="53" t="s">
        <v>4</v>
      </c>
      <c r="D5" s="54" t="s">
        <v>5</v>
      </c>
      <c r="E5" s="85" t="s">
        <v>364</v>
      </c>
      <c r="F5" s="2" t="s">
        <v>294</v>
      </c>
      <c r="G5" s="45" t="s">
        <v>362</v>
      </c>
      <c r="H5" s="86" t="s">
        <v>363</v>
      </c>
    </row>
    <row r="6" spans="1:8" ht="13.5" customHeight="1" x14ac:dyDescent="0.2">
      <c r="A6" s="46">
        <v>0</v>
      </c>
      <c r="B6" s="47" t="s">
        <v>7</v>
      </c>
      <c r="C6" s="55">
        <f>C7+C11+C14+C20+C23+C28</f>
        <v>2200</v>
      </c>
      <c r="D6" s="56">
        <f t="shared" ref="D6:E6" si="0">D7+D11+D14+D20+D23+D28</f>
        <v>153031.60624600001</v>
      </c>
      <c r="E6" s="48">
        <f t="shared" si="0"/>
        <v>155231.60624600001</v>
      </c>
      <c r="F6" s="30"/>
      <c r="G6" s="38">
        <f>G7+G11+G14+G20+G23+G28</f>
        <v>178762.21599999999</v>
      </c>
      <c r="H6" s="73">
        <f t="shared" ref="H6:H37" si="1">E6-G6</f>
        <v>-23530.609753999976</v>
      </c>
    </row>
    <row r="7" spans="1:8" x14ac:dyDescent="0.2">
      <c r="A7" s="11">
        <v>0.01</v>
      </c>
      <c r="B7" s="35" t="s">
        <v>8</v>
      </c>
      <c r="C7" s="57">
        <f>C8+C9+C10</f>
        <v>0</v>
      </c>
      <c r="D7" s="58">
        <f t="shared" ref="D7:E7" si="2">D8+D9+D10</f>
        <v>118717.81</v>
      </c>
      <c r="E7" s="49">
        <f t="shared" si="2"/>
        <v>118717.81</v>
      </c>
      <c r="F7" s="31"/>
      <c r="G7" s="39">
        <f>G8+G9+G10</f>
        <v>138516.08000000002</v>
      </c>
      <c r="H7" s="73">
        <f t="shared" si="1"/>
        <v>-19798.270000000019</v>
      </c>
    </row>
    <row r="8" spans="1:8" hidden="1" x14ac:dyDescent="0.2">
      <c r="A8" s="14" t="s">
        <v>9</v>
      </c>
      <c r="B8" s="33" t="s">
        <v>10</v>
      </c>
      <c r="C8" s="59"/>
      <c r="D8" s="60"/>
      <c r="E8" s="50">
        <f>C8+D8</f>
        <v>0</v>
      </c>
      <c r="F8" s="32"/>
      <c r="G8" s="40">
        <v>0</v>
      </c>
      <c r="H8" s="73">
        <f t="shared" si="1"/>
        <v>0</v>
      </c>
    </row>
    <row r="9" spans="1:8" ht="90" x14ac:dyDescent="0.2">
      <c r="A9" s="14" t="s">
        <v>11</v>
      </c>
      <c r="B9" s="33" t="s">
        <v>12</v>
      </c>
      <c r="C9" s="59"/>
      <c r="D9" s="60">
        <v>118717.81</v>
      </c>
      <c r="E9" s="50">
        <f>C9+D9</f>
        <v>118717.81</v>
      </c>
      <c r="F9" s="32" t="s">
        <v>365</v>
      </c>
      <c r="G9" s="40">
        <v>138516.08000000002</v>
      </c>
      <c r="H9" s="73">
        <f t="shared" si="1"/>
        <v>-19798.270000000019</v>
      </c>
    </row>
    <row r="10" spans="1:8" hidden="1" x14ac:dyDescent="0.2">
      <c r="A10" s="14" t="s">
        <v>13</v>
      </c>
      <c r="B10" s="33" t="s">
        <v>14</v>
      </c>
      <c r="C10" s="59"/>
      <c r="D10" s="60"/>
      <c r="E10" s="50">
        <f>C10+D10</f>
        <v>0</v>
      </c>
      <c r="F10" s="32"/>
      <c r="G10" s="40">
        <v>0</v>
      </c>
      <c r="H10" s="73">
        <f t="shared" si="1"/>
        <v>0</v>
      </c>
    </row>
    <row r="11" spans="1:8" x14ac:dyDescent="0.2">
      <c r="A11" s="11">
        <v>0.02</v>
      </c>
      <c r="B11" s="35" t="s">
        <v>15</v>
      </c>
      <c r="C11" s="57">
        <f>C12+C13</f>
        <v>2200</v>
      </c>
      <c r="D11" s="58">
        <f t="shared" ref="D11:E11" si="3">D12+D13</f>
        <v>0</v>
      </c>
      <c r="E11" s="49">
        <f t="shared" si="3"/>
        <v>2200</v>
      </c>
      <c r="F11" s="34"/>
      <c r="G11" s="39">
        <f>G12+G13</f>
        <v>1904.1290000000001</v>
      </c>
      <c r="H11" s="73">
        <f t="shared" si="1"/>
        <v>295.87099999999987</v>
      </c>
    </row>
    <row r="12" spans="1:8" hidden="1" x14ac:dyDescent="0.2">
      <c r="A12" s="14" t="s">
        <v>16</v>
      </c>
      <c r="B12" s="33" t="s">
        <v>17</v>
      </c>
      <c r="C12" s="59"/>
      <c r="D12" s="60"/>
      <c r="E12" s="50">
        <f>C12+D12</f>
        <v>0</v>
      </c>
      <c r="F12" s="32"/>
      <c r="G12" s="40"/>
      <c r="H12" s="73">
        <f t="shared" si="1"/>
        <v>0</v>
      </c>
    </row>
    <row r="13" spans="1:8" ht="22.5" x14ac:dyDescent="0.2">
      <c r="A13" s="14" t="s">
        <v>18</v>
      </c>
      <c r="B13" s="33" t="s">
        <v>19</v>
      </c>
      <c r="C13" s="59">
        <v>2200</v>
      </c>
      <c r="D13" s="60"/>
      <c r="E13" s="50">
        <f>C13+D13</f>
        <v>2200</v>
      </c>
      <c r="F13" s="32" t="s">
        <v>296</v>
      </c>
      <c r="G13" s="40">
        <v>1904.1290000000001</v>
      </c>
      <c r="H13" s="73">
        <f t="shared" si="1"/>
        <v>295.87099999999987</v>
      </c>
    </row>
    <row r="14" spans="1:8" x14ac:dyDescent="0.2">
      <c r="A14" s="11">
        <v>0.03</v>
      </c>
      <c r="B14" s="35" t="s">
        <v>20</v>
      </c>
      <c r="C14" s="57">
        <f>C15+C16+C17+C18+C19</f>
        <v>0</v>
      </c>
      <c r="D14" s="58">
        <f t="shared" ref="D14:E14" si="4">D15+D16+D17+D18+D19</f>
        <v>9889.1935730000005</v>
      </c>
      <c r="E14" s="49">
        <f t="shared" si="4"/>
        <v>9889.1935730000005</v>
      </c>
      <c r="F14" s="34"/>
      <c r="G14" s="39">
        <f>G15+G16+G17+G18+G19</f>
        <v>11561.38</v>
      </c>
      <c r="H14" s="73">
        <f t="shared" si="1"/>
        <v>-1672.1864269999987</v>
      </c>
    </row>
    <row r="15" spans="1:8" hidden="1" x14ac:dyDescent="0.2">
      <c r="A15" s="14" t="s">
        <v>21</v>
      </c>
      <c r="B15" s="33" t="s">
        <v>22</v>
      </c>
      <c r="C15" s="59"/>
      <c r="D15" s="60"/>
      <c r="E15" s="50">
        <f>C15+D15</f>
        <v>0</v>
      </c>
      <c r="F15" s="32"/>
      <c r="G15" s="40"/>
      <c r="H15" s="73">
        <f t="shared" si="1"/>
        <v>0</v>
      </c>
    </row>
    <row r="16" spans="1:8" hidden="1" x14ac:dyDescent="0.2">
      <c r="A16" s="14" t="s">
        <v>23</v>
      </c>
      <c r="B16" s="33" t="s">
        <v>24</v>
      </c>
      <c r="C16" s="59"/>
      <c r="D16" s="60"/>
      <c r="E16" s="50">
        <f>C16+D16</f>
        <v>0</v>
      </c>
      <c r="F16" s="32"/>
      <c r="G16" s="40"/>
      <c r="H16" s="73">
        <f t="shared" si="1"/>
        <v>0</v>
      </c>
    </row>
    <row r="17" spans="1:8" x14ac:dyDescent="0.2">
      <c r="A17" s="14" t="s">
        <v>25</v>
      </c>
      <c r="B17" s="33" t="s">
        <v>26</v>
      </c>
      <c r="C17" s="59">
        <f>(C8+C9+C10+C12+C15+C16+C19)*8.33%</f>
        <v>0</v>
      </c>
      <c r="D17" s="60">
        <f>(D8+D9+D10+D12+D15+D16+D19)*8.33%</f>
        <v>9889.1935730000005</v>
      </c>
      <c r="E17" s="50">
        <f>C17+D17</f>
        <v>9889.1935730000005</v>
      </c>
      <c r="F17" s="32" t="s">
        <v>297</v>
      </c>
      <c r="G17" s="40">
        <v>11561.38</v>
      </c>
      <c r="H17" s="73">
        <f t="shared" si="1"/>
        <v>-1672.1864269999987</v>
      </c>
    </row>
    <row r="18" spans="1:8" hidden="1" x14ac:dyDescent="0.2">
      <c r="A18" s="14" t="s">
        <v>27</v>
      </c>
      <c r="B18" s="33" t="s">
        <v>28</v>
      </c>
      <c r="C18" s="59"/>
      <c r="D18" s="60"/>
      <c r="E18" s="50">
        <f>C18+D18</f>
        <v>0</v>
      </c>
      <c r="F18" s="32"/>
      <c r="G18" s="40"/>
      <c r="H18" s="73">
        <f t="shared" si="1"/>
        <v>0</v>
      </c>
    </row>
    <row r="19" spans="1:8" hidden="1" x14ac:dyDescent="0.2">
      <c r="A19" s="14" t="s">
        <v>29</v>
      </c>
      <c r="B19" s="33" t="s">
        <v>30</v>
      </c>
      <c r="C19" s="59"/>
      <c r="D19" s="60"/>
      <c r="E19" s="50">
        <f>C19+D19</f>
        <v>0</v>
      </c>
      <c r="F19" s="32"/>
      <c r="G19" s="40"/>
      <c r="H19" s="73">
        <f t="shared" si="1"/>
        <v>0</v>
      </c>
    </row>
    <row r="20" spans="1:8" ht="22.5" x14ac:dyDescent="0.2">
      <c r="A20" s="11">
        <v>0.04</v>
      </c>
      <c r="B20" s="12" t="s">
        <v>31</v>
      </c>
      <c r="C20" s="61">
        <f>C21+C22</f>
        <v>0</v>
      </c>
      <c r="D20" s="62">
        <f t="shared" ref="D20:E20" si="5">D21+D22</f>
        <v>11574.986475</v>
      </c>
      <c r="E20" s="13">
        <f t="shared" si="5"/>
        <v>11574.986475</v>
      </c>
      <c r="F20" s="34"/>
      <c r="G20" s="41">
        <f>G21+G22</f>
        <v>13508.08</v>
      </c>
      <c r="H20" s="73">
        <f t="shared" si="1"/>
        <v>-1933.0935250000002</v>
      </c>
    </row>
    <row r="21" spans="1:8" ht="22.5" x14ac:dyDescent="0.2">
      <c r="A21" s="14" t="s">
        <v>32</v>
      </c>
      <c r="B21" s="15" t="s">
        <v>33</v>
      </c>
      <c r="C21" s="63">
        <f>(C8+C9+C10+C12+C15+C16+C19)*9.25%</f>
        <v>0</v>
      </c>
      <c r="D21" s="63">
        <f>(D8+D9+D10+D12+D15+D16+D19)*9.25%</f>
        <v>10981.397424999999</v>
      </c>
      <c r="E21" s="50">
        <f>C21+D21</f>
        <v>10981.397424999999</v>
      </c>
      <c r="F21" s="32" t="s">
        <v>298</v>
      </c>
      <c r="G21" s="42">
        <v>12815.36</v>
      </c>
      <c r="H21" s="73">
        <f t="shared" si="1"/>
        <v>-1833.9625750000014</v>
      </c>
    </row>
    <row r="22" spans="1:8" x14ac:dyDescent="0.2">
      <c r="A22" s="14" t="s">
        <v>34</v>
      </c>
      <c r="B22" s="33" t="s">
        <v>35</v>
      </c>
      <c r="C22" s="59">
        <f>(C8+C9+C10+C12+C15+C16+C19)*0.5%</f>
        <v>0</v>
      </c>
      <c r="D22" s="59">
        <f>(D8+D9+D10+D12+D15+D16+D19)*0.5%</f>
        <v>593.58905000000004</v>
      </c>
      <c r="E22" s="50">
        <f>C22+D22</f>
        <v>593.58905000000004</v>
      </c>
      <c r="F22" s="32" t="s">
        <v>298</v>
      </c>
      <c r="G22" s="40">
        <v>692.72</v>
      </c>
      <c r="H22" s="73">
        <f t="shared" si="1"/>
        <v>-99.130949999999984</v>
      </c>
    </row>
    <row r="23" spans="1:8" ht="22.5" x14ac:dyDescent="0.2">
      <c r="A23" s="11">
        <v>0.05</v>
      </c>
      <c r="B23" s="12" t="s">
        <v>36</v>
      </c>
      <c r="C23" s="61">
        <f>C24+C25+C26+C27</f>
        <v>0</v>
      </c>
      <c r="D23" s="62">
        <f t="shared" ref="D23:E23" si="6">D24+D25+D26+D27</f>
        <v>12849.616198</v>
      </c>
      <c r="E23" s="13">
        <f t="shared" si="6"/>
        <v>12849.616198</v>
      </c>
      <c r="F23" s="34"/>
      <c r="G23" s="41">
        <f>G24+G25+G26+G27</f>
        <v>13272.546999999999</v>
      </c>
      <c r="H23" s="73">
        <f t="shared" si="1"/>
        <v>-422.93080199999895</v>
      </c>
    </row>
    <row r="24" spans="1:8" x14ac:dyDescent="0.2">
      <c r="A24" s="14" t="s">
        <v>37</v>
      </c>
      <c r="B24" s="33" t="s">
        <v>38</v>
      </c>
      <c r="C24" s="59">
        <f>(C8+C9+C10+C12+C15+C16+C19)*5.08%</f>
        <v>0</v>
      </c>
      <c r="D24" s="59">
        <f>(D8+D9+D10+D12+D15+D16+D19)*5.08%</f>
        <v>6030.864748</v>
      </c>
      <c r="E24" s="50">
        <f>C24+D24</f>
        <v>6030.864748</v>
      </c>
      <c r="F24" s="32" t="s">
        <v>298</v>
      </c>
      <c r="G24" s="40">
        <v>7038.058</v>
      </c>
      <c r="H24" s="73">
        <f t="shared" si="1"/>
        <v>-1007.193252</v>
      </c>
    </row>
    <row r="25" spans="1:8" x14ac:dyDescent="0.2">
      <c r="A25" s="14" t="s">
        <v>39</v>
      </c>
      <c r="B25" s="33" t="s">
        <v>40</v>
      </c>
      <c r="C25" s="59">
        <f>(C8+C9+C10+C12+C15+C16+C19)*1.5%</f>
        <v>0</v>
      </c>
      <c r="D25" s="59">
        <f>(D8+D9+D10+D12+D15+D16+D19)*1.5%</f>
        <v>1780.7671499999999</v>
      </c>
      <c r="E25" s="50">
        <f>C25+D25</f>
        <v>1780.7671499999999</v>
      </c>
      <c r="F25" s="32" t="s">
        <v>298</v>
      </c>
      <c r="G25" s="40">
        <v>2078.163</v>
      </c>
      <c r="H25" s="73">
        <f t="shared" si="1"/>
        <v>-297.39585000000011</v>
      </c>
    </row>
    <row r="26" spans="1:8" x14ac:dyDescent="0.2">
      <c r="A26" s="14" t="s">
        <v>41</v>
      </c>
      <c r="B26" s="33" t="s">
        <v>42</v>
      </c>
      <c r="C26" s="59">
        <f>(C8+C9+C10+C12+C15+C16+C19)*3%</f>
        <v>0</v>
      </c>
      <c r="D26" s="59">
        <f>(D8+D9+D10+D12+D15+D16+D19)*3%</f>
        <v>3561.5342999999998</v>
      </c>
      <c r="E26" s="50">
        <f>C26+D26</f>
        <v>3561.5342999999998</v>
      </c>
      <c r="F26" s="32" t="s">
        <v>298</v>
      </c>
      <c r="G26" s="40">
        <v>4156.326</v>
      </c>
      <c r="H26" s="73">
        <f t="shared" si="1"/>
        <v>-594.79170000000022</v>
      </c>
    </row>
    <row r="27" spans="1:8" ht="45" x14ac:dyDescent="0.2">
      <c r="A27" s="14" t="s">
        <v>43</v>
      </c>
      <c r="B27" s="33" t="s">
        <v>44</v>
      </c>
      <c r="C27" s="59"/>
      <c r="D27" s="60">
        <v>1476.45</v>
      </c>
      <c r="E27" s="50">
        <f>C27+D27</f>
        <v>1476.45</v>
      </c>
      <c r="F27" s="32" t="s">
        <v>299</v>
      </c>
      <c r="G27" s="40">
        <v>0</v>
      </c>
      <c r="H27" s="73">
        <f t="shared" si="1"/>
        <v>1476.45</v>
      </c>
    </row>
    <row r="28" spans="1:8" hidden="1" x14ac:dyDescent="0.2">
      <c r="A28" s="11" t="s">
        <v>45</v>
      </c>
      <c r="B28" s="35" t="s">
        <v>46</v>
      </c>
      <c r="C28" s="57">
        <f t="shared" ref="C28:E28" si="7">C29</f>
        <v>0</v>
      </c>
      <c r="D28" s="58">
        <f t="shared" si="7"/>
        <v>0</v>
      </c>
      <c r="E28" s="49">
        <f t="shared" si="7"/>
        <v>0</v>
      </c>
      <c r="F28" s="34"/>
      <c r="G28" s="39">
        <f t="shared" ref="G28" si="8">G29</f>
        <v>0</v>
      </c>
      <c r="H28" s="73">
        <f t="shared" si="1"/>
        <v>0</v>
      </c>
    </row>
    <row r="29" spans="1:8" hidden="1" x14ac:dyDescent="0.2">
      <c r="A29" s="14" t="s">
        <v>47</v>
      </c>
      <c r="B29" s="33" t="s">
        <v>48</v>
      </c>
      <c r="C29" s="59"/>
      <c r="D29" s="60"/>
      <c r="E29" s="50">
        <f>C29+D29</f>
        <v>0</v>
      </c>
      <c r="F29" s="32"/>
      <c r="G29" s="40"/>
      <c r="H29" s="73">
        <f t="shared" si="1"/>
        <v>0</v>
      </c>
    </row>
    <row r="30" spans="1:8" x14ac:dyDescent="0.2">
      <c r="A30" s="11">
        <v>1</v>
      </c>
      <c r="B30" s="35" t="s">
        <v>49</v>
      </c>
      <c r="C30" s="57">
        <f>C31+C37+C43+C51+C59+C64+C66+C70+C80+C82</f>
        <v>27648.39</v>
      </c>
      <c r="D30" s="58">
        <f t="shared" ref="D30:E30" si="9">D31+D37+D43+D51+D59+D64+D66+D70+D80+D82</f>
        <v>413670</v>
      </c>
      <c r="E30" s="49">
        <f t="shared" si="9"/>
        <v>441318.39</v>
      </c>
      <c r="F30" s="34"/>
      <c r="G30" s="39">
        <f>G31+G37+G43+G51+G59+G64+G66+G70+G80+G82</f>
        <v>603441.30100000009</v>
      </c>
      <c r="H30" s="73">
        <f t="shared" si="1"/>
        <v>-162122.91100000008</v>
      </c>
    </row>
    <row r="31" spans="1:8" x14ac:dyDescent="0.2">
      <c r="A31" s="11">
        <v>1.01</v>
      </c>
      <c r="B31" s="35" t="s">
        <v>50</v>
      </c>
      <c r="C31" s="57">
        <f>C32+C33+C34+C35+C36</f>
        <v>0</v>
      </c>
      <c r="D31" s="58">
        <f t="shared" ref="D31:E31" si="10">D32+D33+D34+D35+D36</f>
        <v>0</v>
      </c>
      <c r="E31" s="49">
        <f t="shared" si="10"/>
        <v>0</v>
      </c>
      <c r="F31" s="34"/>
      <c r="G31" s="39">
        <f>G32+G33+G34+G35+G36</f>
        <v>13320.66</v>
      </c>
      <c r="H31" s="73">
        <f t="shared" si="1"/>
        <v>-13320.66</v>
      </c>
    </row>
    <row r="32" spans="1:8" x14ac:dyDescent="0.2">
      <c r="A32" s="14" t="s">
        <v>51</v>
      </c>
      <c r="B32" s="33" t="s">
        <v>52</v>
      </c>
      <c r="C32" s="59"/>
      <c r="D32" s="60"/>
      <c r="E32" s="50">
        <f>C32+D32</f>
        <v>0</v>
      </c>
      <c r="F32" s="32"/>
      <c r="G32" s="40">
        <v>11320.66</v>
      </c>
      <c r="H32" s="73">
        <f t="shared" si="1"/>
        <v>-11320.66</v>
      </c>
    </row>
    <row r="33" spans="1:8" x14ac:dyDescent="0.2">
      <c r="A33" s="14" t="s">
        <v>53</v>
      </c>
      <c r="B33" s="33" t="s">
        <v>54</v>
      </c>
      <c r="C33" s="59"/>
      <c r="D33" s="60"/>
      <c r="E33" s="50">
        <f>C33+D33</f>
        <v>0</v>
      </c>
      <c r="F33" s="32"/>
      <c r="G33" s="40">
        <v>2000</v>
      </c>
      <c r="H33" s="73">
        <f t="shared" si="1"/>
        <v>-2000</v>
      </c>
    </row>
    <row r="34" spans="1:8" hidden="1" x14ac:dyDescent="0.2">
      <c r="A34" s="14" t="s">
        <v>55</v>
      </c>
      <c r="B34" s="33" t="s">
        <v>56</v>
      </c>
      <c r="C34" s="59"/>
      <c r="D34" s="60"/>
      <c r="E34" s="50">
        <f>C34+D34</f>
        <v>0</v>
      </c>
      <c r="F34" s="32"/>
      <c r="G34" s="40">
        <v>0</v>
      </c>
      <c r="H34" s="73">
        <f t="shared" si="1"/>
        <v>0</v>
      </c>
    </row>
    <row r="35" spans="1:8" hidden="1" x14ac:dyDescent="0.2">
      <c r="A35" s="14" t="s">
        <v>57</v>
      </c>
      <c r="B35" s="33" t="s">
        <v>58</v>
      </c>
      <c r="C35" s="59"/>
      <c r="D35" s="60"/>
      <c r="E35" s="50">
        <f>C35+D35</f>
        <v>0</v>
      </c>
      <c r="F35" s="32"/>
      <c r="G35" s="40">
        <v>0</v>
      </c>
      <c r="H35" s="73">
        <f t="shared" si="1"/>
        <v>0</v>
      </c>
    </row>
    <row r="36" spans="1:8" hidden="1" x14ac:dyDescent="0.2">
      <c r="A36" s="14" t="s">
        <v>59</v>
      </c>
      <c r="B36" s="33" t="s">
        <v>60</v>
      </c>
      <c r="C36" s="59"/>
      <c r="D36" s="60"/>
      <c r="E36" s="50">
        <f>C36+D36</f>
        <v>0</v>
      </c>
      <c r="F36" s="32"/>
      <c r="G36" s="40">
        <v>0</v>
      </c>
      <c r="H36" s="73">
        <f t="shared" si="1"/>
        <v>0</v>
      </c>
    </row>
    <row r="37" spans="1:8" x14ac:dyDescent="0.2">
      <c r="A37" s="11">
        <v>1.02</v>
      </c>
      <c r="B37" s="35" t="s">
        <v>61</v>
      </c>
      <c r="C37" s="57">
        <f>C38+C39+C40+C41+C42</f>
        <v>5050</v>
      </c>
      <c r="D37" s="58">
        <f t="shared" ref="D37:E37" si="11">D38+D39+D40+D41+D42</f>
        <v>45120</v>
      </c>
      <c r="E37" s="49">
        <f t="shared" si="11"/>
        <v>50170</v>
      </c>
      <c r="F37" s="34"/>
      <c r="G37" s="39">
        <f>G38+G39+G40+G41+G42</f>
        <v>50320.870999999992</v>
      </c>
      <c r="H37" s="74">
        <f t="shared" si="1"/>
        <v>-150.87099999999191</v>
      </c>
    </row>
    <row r="38" spans="1:8" ht="45.75" customHeight="1" x14ac:dyDescent="0.2">
      <c r="A38" s="14" t="s">
        <v>62</v>
      </c>
      <c r="B38" s="33" t="s">
        <v>63</v>
      </c>
      <c r="C38" s="59"/>
      <c r="D38" s="60">
        <v>4000</v>
      </c>
      <c r="E38" s="50">
        <f>C38+D38</f>
        <v>4000</v>
      </c>
      <c r="F38" s="32" t="s">
        <v>300</v>
      </c>
      <c r="G38" s="40">
        <v>3808.5459999999998</v>
      </c>
      <c r="H38" s="74">
        <f t="shared" ref="H38:H69" si="12">E38-G38</f>
        <v>191.45400000000018</v>
      </c>
    </row>
    <row r="39" spans="1:8" ht="33.75" x14ac:dyDescent="0.2">
      <c r="A39" s="14" t="s">
        <v>64</v>
      </c>
      <c r="B39" s="33" t="s">
        <v>65</v>
      </c>
      <c r="C39" s="59"/>
      <c r="D39" s="60">
        <v>24000</v>
      </c>
      <c r="E39" s="50">
        <f>C39+D39</f>
        <v>24000</v>
      </c>
      <c r="F39" s="32" t="s">
        <v>361</v>
      </c>
      <c r="G39" s="40">
        <v>20960.199999999997</v>
      </c>
      <c r="H39" s="74">
        <f t="shared" si="12"/>
        <v>3039.8000000000029</v>
      </c>
    </row>
    <row r="40" spans="1:8" ht="22.5" x14ac:dyDescent="0.2">
      <c r="A40" s="14" t="s">
        <v>66</v>
      </c>
      <c r="B40" s="33" t="s">
        <v>67</v>
      </c>
      <c r="C40" s="59">
        <v>50</v>
      </c>
      <c r="D40" s="60"/>
      <c r="E40" s="50">
        <f>C40+D40</f>
        <v>50</v>
      </c>
      <c r="F40" s="32" t="s">
        <v>301</v>
      </c>
      <c r="G40" s="40">
        <v>34.69</v>
      </c>
      <c r="H40" s="74">
        <f t="shared" si="12"/>
        <v>15.310000000000002</v>
      </c>
    </row>
    <row r="41" spans="1:8" ht="45" x14ac:dyDescent="0.2">
      <c r="A41" s="14" t="s">
        <v>68</v>
      </c>
      <c r="B41" s="33" t="s">
        <v>69</v>
      </c>
      <c r="C41" s="59">
        <v>5000</v>
      </c>
      <c r="D41" s="60">
        <v>17000</v>
      </c>
      <c r="E41" s="50">
        <f>C41+D41</f>
        <v>22000</v>
      </c>
      <c r="F41" s="32" t="s">
        <v>302</v>
      </c>
      <c r="G41" s="40">
        <v>25429.735000000001</v>
      </c>
      <c r="H41" s="73">
        <f t="shared" si="12"/>
        <v>-3429.7350000000006</v>
      </c>
    </row>
    <row r="42" spans="1:8" x14ac:dyDescent="0.2">
      <c r="A42" s="14" t="s">
        <v>70</v>
      </c>
      <c r="B42" s="33" t="s">
        <v>71</v>
      </c>
      <c r="C42" s="59"/>
      <c r="D42" s="60">
        <v>120</v>
      </c>
      <c r="E42" s="50">
        <f>C42+D42</f>
        <v>120</v>
      </c>
      <c r="F42" s="32" t="s">
        <v>303</v>
      </c>
      <c r="G42" s="40">
        <v>87.7</v>
      </c>
      <c r="H42" s="73">
        <f t="shared" si="12"/>
        <v>32.299999999999997</v>
      </c>
    </row>
    <row r="43" spans="1:8" x14ac:dyDescent="0.2">
      <c r="A43" s="11">
        <v>1.03</v>
      </c>
      <c r="B43" s="35" t="s">
        <v>72</v>
      </c>
      <c r="C43" s="57">
        <f>C44+C45+C46+C47+C48+C49+C50</f>
        <v>1200</v>
      </c>
      <c r="D43" s="58">
        <f t="shared" ref="D43:E43" si="13">D44+D45+D46+D47+D48+D49+D50</f>
        <v>2250</v>
      </c>
      <c r="E43" s="49">
        <f t="shared" si="13"/>
        <v>3450</v>
      </c>
      <c r="F43" s="34"/>
      <c r="G43" s="39">
        <f>G44+G45+G46+G47+G48+G49+G50</f>
        <v>11309.035</v>
      </c>
      <c r="H43" s="73">
        <f t="shared" si="12"/>
        <v>-7859.0349999999999</v>
      </c>
    </row>
    <row r="44" spans="1:8" ht="45" customHeight="1" x14ac:dyDescent="0.2">
      <c r="A44" s="14" t="s">
        <v>73</v>
      </c>
      <c r="B44" s="33" t="s">
        <v>74</v>
      </c>
      <c r="C44" s="59">
        <v>500</v>
      </c>
      <c r="D44" s="60"/>
      <c r="E44" s="50">
        <f t="shared" ref="E44:E50" si="14">C44+D44</f>
        <v>500</v>
      </c>
      <c r="F44" s="32" t="s">
        <v>304</v>
      </c>
      <c r="G44" s="40">
        <v>1498.79</v>
      </c>
      <c r="H44" s="73">
        <f t="shared" si="12"/>
        <v>-998.79</v>
      </c>
    </row>
    <row r="45" spans="1:8" x14ac:dyDescent="0.2">
      <c r="A45" s="14" t="s">
        <v>75</v>
      </c>
      <c r="B45" s="33" t="s">
        <v>76</v>
      </c>
      <c r="C45" s="59"/>
      <c r="D45" s="60"/>
      <c r="E45" s="50">
        <f t="shared" si="14"/>
        <v>0</v>
      </c>
      <c r="F45" s="32"/>
      <c r="G45" s="40">
        <v>3670.25</v>
      </c>
      <c r="H45" s="73">
        <f t="shared" si="12"/>
        <v>-3670.25</v>
      </c>
    </row>
    <row r="46" spans="1:8" ht="21" customHeight="1" x14ac:dyDescent="0.2">
      <c r="A46" s="14" t="s">
        <v>77</v>
      </c>
      <c r="B46" s="33" t="s">
        <v>78</v>
      </c>
      <c r="C46" s="59"/>
      <c r="D46" s="60">
        <v>2000</v>
      </c>
      <c r="E46" s="50">
        <f t="shared" si="14"/>
        <v>2000</v>
      </c>
      <c r="F46" s="32" t="s">
        <v>305</v>
      </c>
      <c r="G46" s="40">
        <v>4922.7060000000001</v>
      </c>
      <c r="H46" s="73">
        <f t="shared" si="12"/>
        <v>-2922.7060000000001</v>
      </c>
    </row>
    <row r="47" spans="1:8" x14ac:dyDescent="0.2">
      <c r="A47" s="14" t="s">
        <v>79</v>
      </c>
      <c r="B47" s="33" t="s">
        <v>80</v>
      </c>
      <c r="C47" s="59"/>
      <c r="D47" s="60"/>
      <c r="E47" s="50">
        <f t="shared" si="14"/>
        <v>0</v>
      </c>
      <c r="F47" s="32"/>
      <c r="G47" s="40">
        <v>0</v>
      </c>
      <c r="H47" s="73">
        <f t="shared" si="12"/>
        <v>0</v>
      </c>
    </row>
    <row r="48" spans="1:8" ht="34.5" customHeight="1" x14ac:dyDescent="0.2">
      <c r="A48" s="14" t="s">
        <v>81</v>
      </c>
      <c r="B48" s="33" t="s">
        <v>82</v>
      </c>
      <c r="C48" s="59"/>
      <c r="D48" s="60">
        <v>250</v>
      </c>
      <c r="E48" s="50">
        <f t="shared" si="14"/>
        <v>250</v>
      </c>
      <c r="F48" s="32" t="s">
        <v>306</v>
      </c>
      <c r="G48" s="40">
        <v>146.51999999999998</v>
      </c>
      <c r="H48" s="73">
        <f t="shared" si="12"/>
        <v>103.48000000000002</v>
      </c>
    </row>
    <row r="49" spans="1:9" ht="22.5" x14ac:dyDescent="0.2">
      <c r="A49" s="14" t="s">
        <v>83</v>
      </c>
      <c r="B49" s="33" t="s">
        <v>84</v>
      </c>
      <c r="C49" s="59">
        <v>500</v>
      </c>
      <c r="D49" s="60"/>
      <c r="E49" s="50">
        <f t="shared" si="14"/>
        <v>500</v>
      </c>
      <c r="F49" s="32" t="s">
        <v>307</v>
      </c>
      <c r="G49" s="40">
        <v>921.42899999999997</v>
      </c>
      <c r="H49" s="73">
        <f t="shared" si="12"/>
        <v>-421.42899999999997</v>
      </c>
    </row>
    <row r="50" spans="1:9" x14ac:dyDescent="0.2">
      <c r="A50" s="14" t="s">
        <v>85</v>
      </c>
      <c r="B50" s="33" t="s">
        <v>86</v>
      </c>
      <c r="C50" s="59">
        <v>200</v>
      </c>
      <c r="D50" s="60"/>
      <c r="E50" s="50">
        <f t="shared" si="14"/>
        <v>200</v>
      </c>
      <c r="F50" s="32" t="s">
        <v>308</v>
      </c>
      <c r="G50" s="40">
        <v>149.34</v>
      </c>
      <c r="H50" s="73">
        <f t="shared" si="12"/>
        <v>50.66</v>
      </c>
    </row>
    <row r="51" spans="1:9" x14ac:dyDescent="0.2">
      <c r="A51" s="11">
        <v>1.04</v>
      </c>
      <c r="B51" s="35" t="s">
        <v>87</v>
      </c>
      <c r="C51" s="57">
        <f>C52+C53+C54+C55+C56+C57+C58</f>
        <v>10048.39</v>
      </c>
      <c r="D51" s="58">
        <f t="shared" ref="D51:E51" si="15">D52+D53+D54+D55+D56+D57+D58</f>
        <v>191150</v>
      </c>
      <c r="E51" s="49">
        <f t="shared" si="15"/>
        <v>201198.39</v>
      </c>
      <c r="F51" s="34"/>
      <c r="G51" s="39">
        <f>G52+G53+G54+G55+G56+G57+G58</f>
        <v>277386.43299999996</v>
      </c>
      <c r="H51" s="73">
        <f t="shared" si="12"/>
        <v>-76188.042999999947</v>
      </c>
    </row>
    <row r="52" spans="1:9" ht="22.5" x14ac:dyDescent="0.2">
      <c r="A52" s="14" t="s">
        <v>88</v>
      </c>
      <c r="B52" s="33" t="s">
        <v>89</v>
      </c>
      <c r="C52" s="59"/>
      <c r="D52" s="60">
        <v>1500</v>
      </c>
      <c r="E52" s="50">
        <f t="shared" ref="E52:E58" si="16">C52+D52</f>
        <v>1500</v>
      </c>
      <c r="F52" s="32" t="s">
        <v>309</v>
      </c>
      <c r="G52" s="40">
        <v>1141.5</v>
      </c>
      <c r="H52" s="73">
        <f t="shared" si="12"/>
        <v>358.5</v>
      </c>
    </row>
    <row r="53" spans="1:9" hidden="1" x14ac:dyDescent="0.2">
      <c r="A53" s="14" t="s">
        <v>90</v>
      </c>
      <c r="B53" s="33" t="s">
        <v>91</v>
      </c>
      <c r="C53" s="59"/>
      <c r="D53" s="60"/>
      <c r="E53" s="50">
        <f t="shared" si="16"/>
        <v>0</v>
      </c>
      <c r="F53" s="32"/>
      <c r="G53" s="40">
        <v>0</v>
      </c>
      <c r="H53" s="73">
        <f t="shared" si="12"/>
        <v>0</v>
      </c>
    </row>
    <row r="54" spans="1:9" x14ac:dyDescent="0.2">
      <c r="A54" s="14" t="s">
        <v>92</v>
      </c>
      <c r="B54" s="33" t="s">
        <v>93</v>
      </c>
      <c r="C54" s="59"/>
      <c r="D54" s="60">
        <v>1000</v>
      </c>
      <c r="E54" s="50">
        <f t="shared" si="16"/>
        <v>1000</v>
      </c>
      <c r="F54" s="32" t="s">
        <v>310</v>
      </c>
      <c r="G54" s="40">
        <v>10671.51</v>
      </c>
      <c r="H54" s="73">
        <f t="shared" si="12"/>
        <v>-9671.51</v>
      </c>
    </row>
    <row r="55" spans="1:9" x14ac:dyDescent="0.2">
      <c r="A55" s="14" t="s">
        <v>94</v>
      </c>
      <c r="B55" s="33" t="s">
        <v>95</v>
      </c>
      <c r="C55" s="59"/>
      <c r="D55" s="60"/>
      <c r="E55" s="50">
        <f t="shared" si="16"/>
        <v>0</v>
      </c>
      <c r="F55" s="32"/>
      <c r="G55" s="40">
        <v>2183.96</v>
      </c>
      <c r="H55" s="73">
        <f t="shared" si="12"/>
        <v>-2183.96</v>
      </c>
    </row>
    <row r="56" spans="1:9" ht="22.5" x14ac:dyDescent="0.2">
      <c r="A56" s="14" t="s">
        <v>96</v>
      </c>
      <c r="B56" s="33" t="s">
        <v>97</v>
      </c>
      <c r="C56" s="59">
        <v>2048.39</v>
      </c>
      <c r="D56" s="60"/>
      <c r="E56" s="50">
        <f t="shared" si="16"/>
        <v>2048.39</v>
      </c>
      <c r="F56" s="32" t="s">
        <v>311</v>
      </c>
      <c r="G56" s="40">
        <v>11624.072</v>
      </c>
      <c r="H56" s="73">
        <f t="shared" si="12"/>
        <v>-9575.6820000000007</v>
      </c>
    </row>
    <row r="57" spans="1:9" ht="84" customHeight="1" x14ac:dyDescent="0.2">
      <c r="A57" s="14" t="s">
        <v>98</v>
      </c>
      <c r="B57" s="33" t="s">
        <v>99</v>
      </c>
      <c r="C57" s="59"/>
      <c r="D57" s="60">
        <v>182150</v>
      </c>
      <c r="E57" s="50">
        <f t="shared" si="16"/>
        <v>182150</v>
      </c>
      <c r="F57" s="32" t="s">
        <v>349</v>
      </c>
      <c r="G57" s="40">
        <v>240250.25899999999</v>
      </c>
      <c r="H57" s="73">
        <f t="shared" si="12"/>
        <v>-58100.258999999991</v>
      </c>
    </row>
    <row r="58" spans="1:9" ht="45" x14ac:dyDescent="0.2">
      <c r="A58" s="14" t="s">
        <v>100</v>
      </c>
      <c r="B58" s="33" t="s">
        <v>101</v>
      </c>
      <c r="C58" s="59">
        <v>8000</v>
      </c>
      <c r="D58" s="60">
        <v>6500</v>
      </c>
      <c r="E58" s="50">
        <f t="shared" si="16"/>
        <v>14500</v>
      </c>
      <c r="F58" s="75" t="s">
        <v>355</v>
      </c>
      <c r="G58" s="40">
        <v>11515.132000000001</v>
      </c>
      <c r="H58" s="74">
        <f t="shared" si="12"/>
        <v>2984.8679999999986</v>
      </c>
    </row>
    <row r="59" spans="1:9" x14ac:dyDescent="0.2">
      <c r="A59" s="11">
        <v>1.05</v>
      </c>
      <c r="B59" s="35" t="s">
        <v>102</v>
      </c>
      <c r="C59" s="57">
        <f>C60+C61+C62+C63</f>
        <v>1500</v>
      </c>
      <c r="D59" s="58">
        <f t="shared" ref="D59:E59" si="17">D60+D61+D62+D63</f>
        <v>70850</v>
      </c>
      <c r="E59" s="49">
        <f t="shared" si="17"/>
        <v>72350</v>
      </c>
      <c r="F59" s="34"/>
      <c r="G59" s="39">
        <f>G60+G61+G62+G63</f>
        <v>104064.897</v>
      </c>
      <c r="H59" s="73">
        <f t="shared" si="12"/>
        <v>-31714.896999999997</v>
      </c>
    </row>
    <row r="60" spans="1:9" x14ac:dyDescent="0.2">
      <c r="A60" s="14" t="s">
        <v>103</v>
      </c>
      <c r="B60" s="33" t="s">
        <v>104</v>
      </c>
      <c r="C60" s="59">
        <v>500</v>
      </c>
      <c r="D60" s="60">
        <v>2000</v>
      </c>
      <c r="E60" s="50">
        <f>C60+D60</f>
        <v>2500</v>
      </c>
      <c r="F60" s="32" t="s">
        <v>312</v>
      </c>
      <c r="G60" s="40">
        <v>5401.7629999999999</v>
      </c>
      <c r="H60" s="73">
        <f t="shared" si="12"/>
        <v>-2901.7629999999999</v>
      </c>
    </row>
    <row r="61" spans="1:9" ht="90" x14ac:dyDescent="0.2">
      <c r="A61" s="14" t="s">
        <v>105</v>
      </c>
      <c r="B61" s="33" t="s">
        <v>106</v>
      </c>
      <c r="C61" s="59">
        <v>1000</v>
      </c>
      <c r="D61" s="60">
        <f>65100+3750</f>
        <v>68850</v>
      </c>
      <c r="E61" s="50">
        <f>C61+D61</f>
        <v>69850</v>
      </c>
      <c r="F61" s="75" t="s">
        <v>356</v>
      </c>
      <c r="G61" s="40">
        <v>98663.133999999991</v>
      </c>
      <c r="H61" s="73">
        <f t="shared" si="12"/>
        <v>-28813.133999999991</v>
      </c>
      <c r="I61" s="73"/>
    </row>
    <row r="62" spans="1:9" hidden="1" x14ac:dyDescent="0.2">
      <c r="A62" s="14" t="s">
        <v>107</v>
      </c>
      <c r="B62" s="33" t="s">
        <v>108</v>
      </c>
      <c r="C62" s="59"/>
      <c r="D62" s="60"/>
      <c r="E62" s="50">
        <f>C62+D62</f>
        <v>0</v>
      </c>
      <c r="F62" s="32"/>
      <c r="G62" s="40">
        <v>0</v>
      </c>
      <c r="H62" s="73">
        <f t="shared" si="12"/>
        <v>0</v>
      </c>
    </row>
    <row r="63" spans="1:9" hidden="1" x14ac:dyDescent="0.2">
      <c r="A63" s="14" t="s">
        <v>109</v>
      </c>
      <c r="B63" s="33" t="s">
        <v>110</v>
      </c>
      <c r="C63" s="59"/>
      <c r="D63" s="60"/>
      <c r="E63" s="50">
        <f>C63+D63</f>
        <v>0</v>
      </c>
      <c r="F63" s="32"/>
      <c r="G63" s="40">
        <v>0</v>
      </c>
      <c r="H63" s="73">
        <f t="shared" si="12"/>
        <v>0</v>
      </c>
    </row>
    <row r="64" spans="1:9" x14ac:dyDescent="0.2">
      <c r="A64" s="11">
        <v>1.06</v>
      </c>
      <c r="B64" s="35" t="s">
        <v>111</v>
      </c>
      <c r="C64" s="57">
        <f t="shared" ref="C64:E64" si="18">C65</f>
        <v>8000</v>
      </c>
      <c r="D64" s="58">
        <f t="shared" si="18"/>
        <v>52750</v>
      </c>
      <c r="E64" s="49">
        <f t="shared" si="18"/>
        <v>60750</v>
      </c>
      <c r="F64" s="34"/>
      <c r="G64" s="39">
        <f t="shared" ref="G64" si="19">G65</f>
        <v>69785.490999999995</v>
      </c>
      <c r="H64" s="73">
        <f t="shared" si="12"/>
        <v>-9035.4909999999945</v>
      </c>
    </row>
    <row r="65" spans="1:8" ht="58.5" customHeight="1" x14ac:dyDescent="0.2">
      <c r="A65" s="14" t="s">
        <v>112</v>
      </c>
      <c r="B65" s="33" t="s">
        <v>113</v>
      </c>
      <c r="C65" s="59">
        <v>8000</v>
      </c>
      <c r="D65" s="60">
        <f>69000-16250</f>
        <v>52750</v>
      </c>
      <c r="E65" s="50">
        <f>C65+D65</f>
        <v>60750</v>
      </c>
      <c r="F65" s="32" t="s">
        <v>357</v>
      </c>
      <c r="G65" s="40">
        <v>69785.490999999995</v>
      </c>
      <c r="H65" s="73">
        <f t="shared" si="12"/>
        <v>-9035.4909999999945</v>
      </c>
    </row>
    <row r="66" spans="1:8" x14ac:dyDescent="0.2">
      <c r="A66" s="11">
        <v>1.07</v>
      </c>
      <c r="B66" s="35" t="s">
        <v>114</v>
      </c>
      <c r="C66" s="57">
        <f>C67+C68+C69</f>
        <v>0</v>
      </c>
      <c r="D66" s="58">
        <f t="shared" ref="D66:E66" si="20">D67+D68+D69</f>
        <v>6000</v>
      </c>
      <c r="E66" s="49">
        <f t="shared" si="20"/>
        <v>6000</v>
      </c>
      <c r="F66" s="34"/>
      <c r="G66" s="39">
        <f>G67+G68+G69</f>
        <v>13374.434999999999</v>
      </c>
      <c r="H66" s="73">
        <f t="shared" si="12"/>
        <v>-7374.4349999999995</v>
      </c>
    </row>
    <row r="67" spans="1:8" ht="64.5" customHeight="1" x14ac:dyDescent="0.2">
      <c r="A67" s="14" t="s">
        <v>115</v>
      </c>
      <c r="B67" s="33" t="s">
        <v>116</v>
      </c>
      <c r="C67" s="59"/>
      <c r="D67" s="60">
        <v>6000</v>
      </c>
      <c r="E67" s="50">
        <f>C67+D67</f>
        <v>6000</v>
      </c>
      <c r="F67" s="32" t="s">
        <v>315</v>
      </c>
      <c r="G67" s="40">
        <v>13374.434999999999</v>
      </c>
      <c r="H67" s="73">
        <f t="shared" si="12"/>
        <v>-7374.4349999999995</v>
      </c>
    </row>
    <row r="68" spans="1:8" hidden="1" x14ac:dyDescent="0.2">
      <c r="A68" s="14" t="s">
        <v>117</v>
      </c>
      <c r="B68" s="33" t="s">
        <v>118</v>
      </c>
      <c r="C68" s="59"/>
      <c r="D68" s="60"/>
      <c r="E68" s="50">
        <f>C68+D68</f>
        <v>0</v>
      </c>
      <c r="F68" s="32"/>
      <c r="G68" s="40">
        <v>0</v>
      </c>
      <c r="H68" s="73">
        <f t="shared" si="12"/>
        <v>0</v>
      </c>
    </row>
    <row r="69" spans="1:8" hidden="1" x14ac:dyDescent="0.2">
      <c r="A69" s="14" t="s">
        <v>119</v>
      </c>
      <c r="B69" s="33" t="s">
        <v>120</v>
      </c>
      <c r="C69" s="59"/>
      <c r="D69" s="60"/>
      <c r="E69" s="50">
        <f>C69+D69</f>
        <v>0</v>
      </c>
      <c r="F69" s="32"/>
      <c r="G69" s="40">
        <v>0</v>
      </c>
      <c r="H69" s="73">
        <f t="shared" si="12"/>
        <v>0</v>
      </c>
    </row>
    <row r="70" spans="1:8" x14ac:dyDescent="0.2">
      <c r="A70" s="11">
        <v>1.08</v>
      </c>
      <c r="B70" s="35" t="s">
        <v>121</v>
      </c>
      <c r="C70" s="57">
        <f>C71+C72+C73+C74+C75+C76+C77+C78+C79</f>
        <v>1100</v>
      </c>
      <c r="D70" s="58">
        <f t="shared" ref="D70:E70" si="21">D71+D72+D73+D74+D75+D76+D77+D78+D79</f>
        <v>42950</v>
      </c>
      <c r="E70" s="49">
        <f t="shared" si="21"/>
        <v>44050</v>
      </c>
      <c r="F70" s="34"/>
      <c r="G70" s="39">
        <f>G71+G72+G73+G74+G75+G76+G77+G78+G79</f>
        <v>60479.839</v>
      </c>
      <c r="H70" s="73">
        <f t="shared" ref="H70:H101" si="22">E70-G70</f>
        <v>-16429.839</v>
      </c>
    </row>
    <row r="71" spans="1:8" ht="22.5" x14ac:dyDescent="0.2">
      <c r="A71" s="14" t="s">
        <v>122</v>
      </c>
      <c r="B71" s="33" t="s">
        <v>123</v>
      </c>
      <c r="C71" s="59"/>
      <c r="D71" s="60">
        <v>8750</v>
      </c>
      <c r="E71" s="50">
        <f t="shared" ref="E71:E79" si="23">C71+D71</f>
        <v>8750</v>
      </c>
      <c r="F71" s="32" t="s">
        <v>316</v>
      </c>
      <c r="G71" s="40">
        <v>10866.91</v>
      </c>
      <c r="H71" s="73">
        <f t="shared" si="22"/>
        <v>-2116.91</v>
      </c>
    </row>
    <row r="72" spans="1:8" x14ac:dyDescent="0.2">
      <c r="A72" s="14" t="s">
        <v>124</v>
      </c>
      <c r="B72" s="33" t="s">
        <v>125</v>
      </c>
      <c r="C72" s="59"/>
      <c r="D72" s="60"/>
      <c r="E72" s="50">
        <f t="shared" si="23"/>
        <v>0</v>
      </c>
      <c r="F72" s="32"/>
      <c r="G72" s="40">
        <v>4875</v>
      </c>
      <c r="H72" s="73">
        <f t="shared" si="22"/>
        <v>-4875</v>
      </c>
    </row>
    <row r="73" spans="1:8" hidden="1" x14ac:dyDescent="0.2">
      <c r="A73" s="14" t="s">
        <v>126</v>
      </c>
      <c r="B73" s="33" t="s">
        <v>127</v>
      </c>
      <c r="C73" s="59"/>
      <c r="D73" s="60"/>
      <c r="E73" s="50">
        <f t="shared" si="23"/>
        <v>0</v>
      </c>
      <c r="F73" s="32"/>
      <c r="G73" s="40">
        <v>0</v>
      </c>
      <c r="H73" s="73">
        <f t="shared" si="22"/>
        <v>0</v>
      </c>
    </row>
    <row r="74" spans="1:8" ht="45.75" customHeight="1" x14ac:dyDescent="0.2">
      <c r="A74" s="14" t="s">
        <v>128</v>
      </c>
      <c r="B74" s="33" t="s">
        <v>129</v>
      </c>
      <c r="C74" s="59"/>
      <c r="D74" s="60">
        <v>6500</v>
      </c>
      <c r="E74" s="50">
        <f t="shared" si="23"/>
        <v>6500</v>
      </c>
      <c r="F74" s="32" t="s">
        <v>317</v>
      </c>
      <c r="G74" s="40">
        <v>3767.48</v>
      </c>
      <c r="H74" s="74">
        <f t="shared" si="22"/>
        <v>2732.52</v>
      </c>
    </row>
    <row r="75" spans="1:8" x14ac:dyDescent="0.2">
      <c r="A75" s="14" t="s">
        <v>130</v>
      </c>
      <c r="B75" s="33" t="s">
        <v>131</v>
      </c>
      <c r="C75" s="59"/>
      <c r="D75" s="60">
        <v>19000</v>
      </c>
      <c r="E75" s="50">
        <f t="shared" si="23"/>
        <v>19000</v>
      </c>
      <c r="F75" s="32" t="s">
        <v>318</v>
      </c>
      <c r="G75" s="40">
        <v>27817.872000000003</v>
      </c>
      <c r="H75" s="73">
        <f t="shared" si="22"/>
        <v>-8817.872000000003</v>
      </c>
    </row>
    <row r="76" spans="1:8" hidden="1" x14ac:dyDescent="0.2">
      <c r="A76" s="14" t="s">
        <v>132</v>
      </c>
      <c r="B76" s="33" t="s">
        <v>133</v>
      </c>
      <c r="C76" s="59"/>
      <c r="D76" s="60"/>
      <c r="E76" s="50">
        <f t="shared" si="23"/>
        <v>0</v>
      </c>
      <c r="F76" s="32"/>
      <c r="G76" s="40">
        <v>0</v>
      </c>
      <c r="H76" s="73">
        <f t="shared" si="22"/>
        <v>0</v>
      </c>
    </row>
    <row r="77" spans="1:8" ht="22.5" x14ac:dyDescent="0.2">
      <c r="A77" s="14" t="s">
        <v>134</v>
      </c>
      <c r="B77" s="33" t="s">
        <v>135</v>
      </c>
      <c r="C77" s="59">
        <v>500</v>
      </c>
      <c r="D77" s="60">
        <v>1500</v>
      </c>
      <c r="E77" s="50">
        <f t="shared" si="23"/>
        <v>2000</v>
      </c>
      <c r="F77" s="32" t="s">
        <v>319</v>
      </c>
      <c r="G77" s="40">
        <v>2394.4070000000002</v>
      </c>
      <c r="H77" s="73">
        <f t="shared" si="22"/>
        <v>-394.40700000000015</v>
      </c>
    </row>
    <row r="78" spans="1:8" ht="7.5" customHeight="1" x14ac:dyDescent="0.2">
      <c r="A78" s="14" t="s">
        <v>136</v>
      </c>
      <c r="B78" s="33" t="s">
        <v>137</v>
      </c>
      <c r="C78" s="59"/>
      <c r="D78" s="60"/>
      <c r="E78" s="50">
        <f t="shared" si="23"/>
        <v>0</v>
      </c>
      <c r="F78" s="32"/>
      <c r="G78" s="40">
        <v>0</v>
      </c>
      <c r="H78" s="73">
        <f t="shared" si="22"/>
        <v>0</v>
      </c>
    </row>
    <row r="79" spans="1:8" ht="56.25" x14ac:dyDescent="0.2">
      <c r="A79" s="14" t="s">
        <v>138</v>
      </c>
      <c r="B79" s="33" t="s">
        <v>139</v>
      </c>
      <c r="C79" s="59">
        <v>600</v>
      </c>
      <c r="D79" s="60">
        <v>7200</v>
      </c>
      <c r="E79" s="50">
        <f t="shared" si="23"/>
        <v>7800</v>
      </c>
      <c r="F79" s="32" t="s">
        <v>320</v>
      </c>
      <c r="G79" s="40">
        <v>10758.17</v>
      </c>
      <c r="H79" s="73">
        <f t="shared" si="22"/>
        <v>-2958.17</v>
      </c>
    </row>
    <row r="80" spans="1:8" s="16" customFormat="1" hidden="1" x14ac:dyDescent="0.2">
      <c r="A80" s="11">
        <v>1.0900000000000001</v>
      </c>
      <c r="B80" s="35" t="s">
        <v>140</v>
      </c>
      <c r="C80" s="57">
        <f>C81</f>
        <v>0</v>
      </c>
      <c r="D80" s="58">
        <f t="shared" ref="D80:E80" si="24">D81</f>
        <v>0</v>
      </c>
      <c r="E80" s="49">
        <f t="shared" si="24"/>
        <v>0</v>
      </c>
      <c r="F80" s="32"/>
      <c r="G80" s="39">
        <f>G81</f>
        <v>0</v>
      </c>
      <c r="H80" s="73">
        <f t="shared" si="22"/>
        <v>0</v>
      </c>
    </row>
    <row r="81" spans="1:8" hidden="1" x14ac:dyDescent="0.2">
      <c r="A81" s="14" t="s">
        <v>141</v>
      </c>
      <c r="B81" s="33" t="s">
        <v>142</v>
      </c>
      <c r="C81" s="59"/>
      <c r="D81" s="60"/>
      <c r="E81" s="50">
        <f>C81+D81</f>
        <v>0</v>
      </c>
      <c r="F81" s="32"/>
      <c r="G81" s="40"/>
      <c r="H81" s="73">
        <f t="shared" si="22"/>
        <v>0</v>
      </c>
    </row>
    <row r="82" spans="1:8" x14ac:dyDescent="0.2">
      <c r="A82" s="11">
        <v>1.99</v>
      </c>
      <c r="B82" s="35" t="s">
        <v>143</v>
      </c>
      <c r="C82" s="57">
        <f>C83+C84+C85+C86</f>
        <v>750</v>
      </c>
      <c r="D82" s="58">
        <f t="shared" ref="D82:E82" si="25">D83+D84+D85+D86</f>
        <v>2600</v>
      </c>
      <c r="E82" s="49">
        <f t="shared" si="25"/>
        <v>3350</v>
      </c>
      <c r="F82" s="34"/>
      <c r="G82" s="39">
        <f>G83+G84+G85+G86</f>
        <v>3399.64</v>
      </c>
      <c r="H82" s="73">
        <f t="shared" si="22"/>
        <v>-49.639999999999873</v>
      </c>
    </row>
    <row r="83" spans="1:8" ht="23.25" customHeight="1" x14ac:dyDescent="0.2">
      <c r="A83" s="14" t="s">
        <v>144</v>
      </c>
      <c r="B83" s="33" t="s">
        <v>145</v>
      </c>
      <c r="C83" s="59">
        <v>500</v>
      </c>
      <c r="D83" s="60"/>
      <c r="E83" s="50">
        <f>C83+D83</f>
        <v>500</v>
      </c>
      <c r="F83" s="32" t="s">
        <v>321</v>
      </c>
      <c r="G83" s="40">
        <v>38</v>
      </c>
      <c r="H83" s="73">
        <f t="shared" si="22"/>
        <v>462</v>
      </c>
    </row>
    <row r="84" spans="1:8" x14ac:dyDescent="0.2">
      <c r="A84" s="14" t="s">
        <v>146</v>
      </c>
      <c r="B84" s="33" t="s">
        <v>147</v>
      </c>
      <c r="C84" s="59"/>
      <c r="D84" s="60"/>
      <c r="E84" s="50">
        <f>C84+D84</f>
        <v>0</v>
      </c>
      <c r="F84" s="32"/>
      <c r="G84" s="40">
        <v>39.64</v>
      </c>
      <c r="H84" s="73">
        <f t="shared" si="22"/>
        <v>-39.64</v>
      </c>
    </row>
    <row r="85" spans="1:8" ht="22.5" x14ac:dyDescent="0.2">
      <c r="A85" s="14" t="s">
        <v>148</v>
      </c>
      <c r="B85" s="33" t="s">
        <v>149</v>
      </c>
      <c r="C85" s="59">
        <v>250</v>
      </c>
      <c r="D85" s="60">
        <v>2500</v>
      </c>
      <c r="E85" s="50">
        <f>C85+D85</f>
        <v>2750</v>
      </c>
      <c r="F85" s="32" t="s">
        <v>322</v>
      </c>
      <c r="G85" s="40">
        <v>3300</v>
      </c>
      <c r="H85" s="73">
        <f t="shared" si="22"/>
        <v>-550</v>
      </c>
    </row>
    <row r="86" spans="1:8" ht="22.5" x14ac:dyDescent="0.2">
      <c r="A86" s="14" t="s">
        <v>150</v>
      </c>
      <c r="B86" s="33" t="s">
        <v>151</v>
      </c>
      <c r="C86" s="59"/>
      <c r="D86" s="60">
        <v>100</v>
      </c>
      <c r="E86" s="50">
        <f>C86+D86</f>
        <v>100</v>
      </c>
      <c r="F86" s="32" t="s">
        <v>323</v>
      </c>
      <c r="G86" s="40">
        <v>22</v>
      </c>
      <c r="H86" s="73">
        <f t="shared" si="22"/>
        <v>78</v>
      </c>
    </row>
    <row r="87" spans="1:8" x14ac:dyDescent="0.2">
      <c r="A87" s="11">
        <v>2</v>
      </c>
      <c r="B87" s="35" t="s">
        <v>152</v>
      </c>
      <c r="C87" s="57">
        <f>C88+C94+C99+C107+C110+C113</f>
        <v>13700</v>
      </c>
      <c r="D87" s="58">
        <f t="shared" ref="D87:E87" si="26">D88+D94+D99+D107+D110+D113</f>
        <v>135500</v>
      </c>
      <c r="E87" s="49">
        <f t="shared" si="26"/>
        <v>149200</v>
      </c>
      <c r="F87" s="34"/>
      <c r="G87" s="39">
        <f>G88+G94+G99+G107+G110+G113</f>
        <v>206792.86200000002</v>
      </c>
      <c r="H87" s="73">
        <f t="shared" si="22"/>
        <v>-57592.862000000023</v>
      </c>
    </row>
    <row r="88" spans="1:8" x14ac:dyDescent="0.2">
      <c r="A88" s="11">
        <v>2.0099999999999998</v>
      </c>
      <c r="B88" s="35" t="s">
        <v>153</v>
      </c>
      <c r="C88" s="57">
        <f>C89+C90+C91+C92+C93</f>
        <v>6000</v>
      </c>
      <c r="D88" s="58">
        <f t="shared" ref="D88:E88" si="27">D89+D90+D91+D92+D93</f>
        <v>83350</v>
      </c>
      <c r="E88" s="49">
        <f t="shared" si="27"/>
        <v>89350</v>
      </c>
      <c r="F88" s="34"/>
      <c r="G88" s="39">
        <f>G89+G90+G91+G92+G93</f>
        <v>106024.99900000001</v>
      </c>
      <c r="H88" s="73">
        <f t="shared" si="22"/>
        <v>-16674.999000000011</v>
      </c>
    </row>
    <row r="89" spans="1:8" ht="90" x14ac:dyDescent="0.2">
      <c r="A89" s="14" t="s">
        <v>154</v>
      </c>
      <c r="B89" s="33" t="s">
        <v>155</v>
      </c>
      <c r="C89" s="59">
        <v>1000</v>
      </c>
      <c r="D89" s="60">
        <v>54000</v>
      </c>
      <c r="E89" s="50">
        <f>C89+D89</f>
        <v>55000</v>
      </c>
      <c r="F89" s="75" t="s">
        <v>360</v>
      </c>
      <c r="G89" s="40">
        <v>65118.411000000007</v>
      </c>
      <c r="H89" s="74">
        <f t="shared" si="22"/>
        <v>-10118.411000000007</v>
      </c>
    </row>
    <row r="90" spans="1:8" ht="6" customHeight="1" x14ac:dyDescent="0.2">
      <c r="A90" s="14" t="s">
        <v>156</v>
      </c>
      <c r="B90" s="33" t="s">
        <v>157</v>
      </c>
      <c r="C90" s="59"/>
      <c r="D90" s="60"/>
      <c r="E90" s="50">
        <f>C90+D90</f>
        <v>0</v>
      </c>
      <c r="F90" s="32"/>
      <c r="G90" s="40">
        <v>0</v>
      </c>
      <c r="H90" s="73">
        <f t="shared" si="22"/>
        <v>0</v>
      </c>
    </row>
    <row r="91" spans="1:8" ht="22.5" x14ac:dyDescent="0.2">
      <c r="A91" s="14" t="s">
        <v>158</v>
      </c>
      <c r="B91" s="33" t="s">
        <v>159</v>
      </c>
      <c r="C91" s="59"/>
      <c r="D91" s="60">
        <f>5600-1750</f>
        <v>3850</v>
      </c>
      <c r="E91" s="50">
        <f>C91+D91</f>
        <v>3850</v>
      </c>
      <c r="F91" s="32" t="s">
        <v>325</v>
      </c>
      <c r="G91" s="40">
        <v>4278.45</v>
      </c>
      <c r="H91" s="74">
        <f t="shared" si="22"/>
        <v>-428.44999999999982</v>
      </c>
    </row>
    <row r="92" spans="1:8" ht="22.5" x14ac:dyDescent="0.2">
      <c r="A92" s="14" t="s">
        <v>160</v>
      </c>
      <c r="B92" s="33" t="s">
        <v>161</v>
      </c>
      <c r="C92" s="59">
        <v>5000</v>
      </c>
      <c r="D92" s="60">
        <v>500</v>
      </c>
      <c r="E92" s="50">
        <f>C92+D92</f>
        <v>5500</v>
      </c>
      <c r="F92" s="32" t="s">
        <v>326</v>
      </c>
      <c r="G92" s="40">
        <v>10667.567999999999</v>
      </c>
      <c r="H92" s="73">
        <f t="shared" si="22"/>
        <v>-5167.5679999999993</v>
      </c>
    </row>
    <row r="93" spans="1:8" ht="22.5" x14ac:dyDescent="0.2">
      <c r="A93" s="14" t="s">
        <v>162</v>
      </c>
      <c r="B93" s="33" t="s">
        <v>163</v>
      </c>
      <c r="C93" s="59"/>
      <c r="D93" s="60">
        <v>25000</v>
      </c>
      <c r="E93" s="50">
        <f>C93+D93</f>
        <v>25000</v>
      </c>
      <c r="F93" s="32" t="s">
        <v>327</v>
      </c>
      <c r="G93" s="40">
        <v>25960.57</v>
      </c>
      <c r="H93" s="73">
        <f t="shared" si="22"/>
        <v>-960.56999999999971</v>
      </c>
    </row>
    <row r="94" spans="1:8" x14ac:dyDescent="0.2">
      <c r="A94" s="11">
        <v>2.02</v>
      </c>
      <c r="B94" s="35" t="s">
        <v>164</v>
      </c>
      <c r="C94" s="57">
        <f>C95+C96+C97+C98</f>
        <v>0</v>
      </c>
      <c r="D94" s="58">
        <f t="shared" ref="D94:E94" si="28">D95+D96+D97+D98</f>
        <v>21200</v>
      </c>
      <c r="E94" s="49">
        <f t="shared" si="28"/>
        <v>21200</v>
      </c>
      <c r="F94" s="34"/>
      <c r="G94" s="39">
        <f>G95+G96+G97+G98</f>
        <v>44781.938000000002</v>
      </c>
      <c r="H94" s="73">
        <f t="shared" si="22"/>
        <v>-23581.938000000002</v>
      </c>
    </row>
    <row r="95" spans="1:8" hidden="1" x14ac:dyDescent="0.2">
      <c r="A95" s="14" t="s">
        <v>165</v>
      </c>
      <c r="B95" s="33" t="s">
        <v>166</v>
      </c>
      <c r="C95" s="59"/>
      <c r="D95" s="60"/>
      <c r="E95" s="50">
        <f>C95+D95</f>
        <v>0</v>
      </c>
      <c r="F95" s="32"/>
      <c r="G95" s="40">
        <v>0</v>
      </c>
      <c r="H95" s="73">
        <f t="shared" si="22"/>
        <v>0</v>
      </c>
    </row>
    <row r="96" spans="1:8" hidden="1" x14ac:dyDescent="0.2">
      <c r="A96" s="14" t="s">
        <v>167</v>
      </c>
      <c r="B96" s="33" t="s">
        <v>168</v>
      </c>
      <c r="C96" s="59"/>
      <c r="D96" s="60"/>
      <c r="E96" s="50">
        <f>C96+D96</f>
        <v>0</v>
      </c>
      <c r="F96" s="32"/>
      <c r="G96" s="40">
        <v>0</v>
      </c>
      <c r="H96" s="73">
        <f t="shared" si="22"/>
        <v>0</v>
      </c>
    </row>
    <row r="97" spans="1:8" ht="20.25" customHeight="1" x14ac:dyDescent="0.2">
      <c r="A97" s="14" t="s">
        <v>169</v>
      </c>
      <c r="B97" s="33" t="s">
        <v>170</v>
      </c>
      <c r="C97" s="59"/>
      <c r="D97" s="60">
        <v>200</v>
      </c>
      <c r="E97" s="50">
        <f>C97+D97</f>
        <v>200</v>
      </c>
      <c r="F97" s="32" t="s">
        <v>328</v>
      </c>
      <c r="G97" s="40">
        <v>179.79</v>
      </c>
      <c r="H97" s="73">
        <f t="shared" si="22"/>
        <v>20.210000000000008</v>
      </c>
    </row>
    <row r="98" spans="1:8" ht="22.5" customHeight="1" x14ac:dyDescent="0.2">
      <c r="A98" s="14" t="s">
        <v>171</v>
      </c>
      <c r="B98" s="33" t="s">
        <v>172</v>
      </c>
      <c r="C98" s="59"/>
      <c r="D98" s="60">
        <v>21000</v>
      </c>
      <c r="E98" s="50">
        <f>C98+D98</f>
        <v>21000</v>
      </c>
      <c r="F98" s="32" t="s">
        <v>329</v>
      </c>
      <c r="G98" s="40">
        <v>44602.148000000001</v>
      </c>
      <c r="H98" s="73">
        <f t="shared" si="22"/>
        <v>-23602.148000000001</v>
      </c>
    </row>
    <row r="99" spans="1:8" x14ac:dyDescent="0.2">
      <c r="A99" s="11">
        <v>2.0299999999999998</v>
      </c>
      <c r="B99" s="35" t="s">
        <v>173</v>
      </c>
      <c r="C99" s="57">
        <f>C100+C101+C102+C103+C104+C105+C106</f>
        <v>0</v>
      </c>
      <c r="D99" s="58">
        <f t="shared" ref="D99:E99" si="29">D100+D101+D102+D103+D104+D105+D106</f>
        <v>4750</v>
      </c>
      <c r="E99" s="49">
        <f t="shared" si="29"/>
        <v>4750</v>
      </c>
      <c r="F99" s="34"/>
      <c r="G99" s="39">
        <f>G100+G101+G102+G103+G104+G105+G106</f>
        <v>7561.9830000000011</v>
      </c>
      <c r="H99" s="73">
        <f t="shared" si="22"/>
        <v>-2811.9830000000011</v>
      </c>
    </row>
    <row r="100" spans="1:8" ht="45" x14ac:dyDescent="0.2">
      <c r="A100" s="14" t="s">
        <v>174</v>
      </c>
      <c r="B100" s="33" t="s">
        <v>175</v>
      </c>
      <c r="C100" s="59"/>
      <c r="D100" s="60">
        <v>1500</v>
      </c>
      <c r="E100" s="50">
        <f t="shared" ref="E100:E106" si="30">C100+D100</f>
        <v>1500</v>
      </c>
      <c r="F100" s="32" t="s">
        <v>330</v>
      </c>
      <c r="G100" s="40">
        <v>2497.0700000000002</v>
      </c>
      <c r="H100" s="73">
        <f t="shared" si="22"/>
        <v>-997.07000000000016</v>
      </c>
    </row>
    <row r="101" spans="1:8" ht="45" x14ac:dyDescent="0.2">
      <c r="A101" s="14" t="s">
        <v>176</v>
      </c>
      <c r="B101" s="33" t="s">
        <v>177</v>
      </c>
      <c r="C101" s="59"/>
      <c r="D101" s="60">
        <v>550</v>
      </c>
      <c r="E101" s="50">
        <f t="shared" si="30"/>
        <v>550</v>
      </c>
      <c r="F101" s="32" t="s">
        <v>331</v>
      </c>
      <c r="G101" s="40">
        <v>1541.57</v>
      </c>
      <c r="H101" s="73">
        <f t="shared" si="22"/>
        <v>-991.56999999999994</v>
      </c>
    </row>
    <row r="102" spans="1:8" ht="33.75" x14ac:dyDescent="0.2">
      <c r="A102" s="14" t="s">
        <v>178</v>
      </c>
      <c r="B102" s="33" t="s">
        <v>179</v>
      </c>
      <c r="C102" s="59"/>
      <c r="D102" s="60">
        <v>500</v>
      </c>
      <c r="E102" s="50">
        <f t="shared" si="30"/>
        <v>500</v>
      </c>
      <c r="F102" s="32" t="s">
        <v>332</v>
      </c>
      <c r="G102" s="40">
        <v>406.64</v>
      </c>
      <c r="H102" s="73">
        <f t="shared" ref="H102:H133" si="31">E102-G102</f>
        <v>93.360000000000014</v>
      </c>
    </row>
    <row r="103" spans="1:8" ht="33.75" x14ac:dyDescent="0.2">
      <c r="A103" s="14" t="s">
        <v>180</v>
      </c>
      <c r="B103" s="33" t="s">
        <v>181</v>
      </c>
      <c r="C103" s="59"/>
      <c r="D103" s="60">
        <v>750</v>
      </c>
      <c r="E103" s="50">
        <f t="shared" si="30"/>
        <v>750</v>
      </c>
      <c r="F103" s="32" t="s">
        <v>333</v>
      </c>
      <c r="G103" s="40">
        <v>715.70099999999991</v>
      </c>
      <c r="H103" s="73">
        <f t="shared" si="31"/>
        <v>34.299000000000092</v>
      </c>
    </row>
    <row r="104" spans="1:8" ht="20.25" customHeight="1" x14ac:dyDescent="0.2">
      <c r="A104" s="14" t="s">
        <v>182</v>
      </c>
      <c r="B104" s="33" t="s">
        <v>183</v>
      </c>
      <c r="C104" s="59"/>
      <c r="D104" s="60">
        <v>100</v>
      </c>
      <c r="E104" s="50">
        <f t="shared" si="30"/>
        <v>100</v>
      </c>
      <c r="F104" s="32" t="s">
        <v>334</v>
      </c>
      <c r="G104" s="40">
        <v>84</v>
      </c>
      <c r="H104" s="73">
        <f t="shared" si="31"/>
        <v>16</v>
      </c>
    </row>
    <row r="105" spans="1:8" ht="33.75" x14ac:dyDescent="0.2">
      <c r="A105" s="14" t="s">
        <v>184</v>
      </c>
      <c r="B105" s="33" t="s">
        <v>185</v>
      </c>
      <c r="C105" s="59"/>
      <c r="D105" s="60">
        <v>750</v>
      </c>
      <c r="E105" s="50">
        <f t="shared" si="30"/>
        <v>750</v>
      </c>
      <c r="F105" s="32" t="s">
        <v>335</v>
      </c>
      <c r="G105" s="40">
        <v>1740.992</v>
      </c>
      <c r="H105" s="73">
        <f t="shared" si="31"/>
        <v>-990.99199999999996</v>
      </c>
    </row>
    <row r="106" spans="1:8" ht="22.5" x14ac:dyDescent="0.2">
      <c r="A106" s="14" t="s">
        <v>186</v>
      </c>
      <c r="B106" s="33" t="s">
        <v>187</v>
      </c>
      <c r="C106" s="59"/>
      <c r="D106" s="60">
        <v>600</v>
      </c>
      <c r="E106" s="50">
        <f t="shared" si="30"/>
        <v>600</v>
      </c>
      <c r="F106" s="32" t="s">
        <v>336</v>
      </c>
      <c r="G106" s="40">
        <v>576.01</v>
      </c>
      <c r="H106" s="73">
        <f t="shared" si="31"/>
        <v>23.990000000000009</v>
      </c>
    </row>
    <row r="107" spans="1:8" x14ac:dyDescent="0.2">
      <c r="A107" s="11" t="s">
        <v>188</v>
      </c>
      <c r="B107" s="35" t="s">
        <v>189</v>
      </c>
      <c r="C107" s="57">
        <f>C108+C109</f>
        <v>0</v>
      </c>
      <c r="D107" s="58">
        <f t="shared" ref="D107:E107" si="32">D108+D109</f>
        <v>17400</v>
      </c>
      <c r="E107" s="49">
        <f t="shared" si="32"/>
        <v>17400</v>
      </c>
      <c r="F107" s="34"/>
      <c r="G107" s="39">
        <f>G108+G109</f>
        <v>31940.449000000001</v>
      </c>
      <c r="H107" s="73">
        <f t="shared" si="31"/>
        <v>-14540.449000000001</v>
      </c>
    </row>
    <row r="108" spans="1:8" ht="22.5" x14ac:dyDescent="0.2">
      <c r="A108" s="14" t="s">
        <v>190</v>
      </c>
      <c r="B108" s="33" t="s">
        <v>191</v>
      </c>
      <c r="C108" s="59"/>
      <c r="D108" s="60">
        <v>3400</v>
      </c>
      <c r="E108" s="50">
        <f>C108+D108</f>
        <v>3400</v>
      </c>
      <c r="F108" s="32" t="s">
        <v>337</v>
      </c>
      <c r="G108" s="40">
        <v>5250.1390000000001</v>
      </c>
      <c r="H108" s="73">
        <f t="shared" si="31"/>
        <v>-1850.1390000000001</v>
      </c>
    </row>
    <row r="109" spans="1:8" ht="33.75" x14ac:dyDescent="0.2">
      <c r="A109" s="14" t="s">
        <v>192</v>
      </c>
      <c r="B109" s="33" t="s">
        <v>193</v>
      </c>
      <c r="C109" s="59"/>
      <c r="D109" s="60">
        <v>14000</v>
      </c>
      <c r="E109" s="50">
        <f>C109+D109</f>
        <v>14000</v>
      </c>
      <c r="F109" s="32" t="s">
        <v>338</v>
      </c>
      <c r="G109" s="40">
        <v>26690.31</v>
      </c>
      <c r="H109" s="73">
        <f t="shared" si="31"/>
        <v>-12690.310000000001</v>
      </c>
    </row>
    <row r="110" spans="1:8" hidden="1" x14ac:dyDescent="0.2">
      <c r="A110" s="11">
        <v>2.0499999999999998</v>
      </c>
      <c r="B110" s="35" t="s">
        <v>194</v>
      </c>
      <c r="C110" s="57">
        <f>C111+C112</f>
        <v>0</v>
      </c>
      <c r="D110" s="58">
        <f t="shared" ref="D110:E110" si="33">D111+D112</f>
        <v>0</v>
      </c>
      <c r="E110" s="49">
        <f t="shared" si="33"/>
        <v>0</v>
      </c>
      <c r="F110" s="34"/>
      <c r="G110" s="39">
        <f>G111+G112</f>
        <v>0</v>
      </c>
      <c r="H110" s="73">
        <f t="shared" si="31"/>
        <v>0</v>
      </c>
    </row>
    <row r="111" spans="1:8" hidden="1" x14ac:dyDescent="0.2">
      <c r="A111" s="14" t="s">
        <v>195</v>
      </c>
      <c r="B111" s="33" t="s">
        <v>196</v>
      </c>
      <c r="C111" s="59"/>
      <c r="D111" s="60"/>
      <c r="E111" s="50">
        <f>C111+D111</f>
        <v>0</v>
      </c>
      <c r="F111" s="32"/>
      <c r="G111" s="40"/>
      <c r="H111" s="73">
        <f t="shared" si="31"/>
        <v>0</v>
      </c>
    </row>
    <row r="112" spans="1:8" ht="10.5" customHeight="1" x14ac:dyDescent="0.2">
      <c r="A112" s="14" t="s">
        <v>197</v>
      </c>
      <c r="B112" s="33" t="s">
        <v>198</v>
      </c>
      <c r="C112" s="59"/>
      <c r="D112" s="60"/>
      <c r="E112" s="50">
        <f>C112+D112</f>
        <v>0</v>
      </c>
      <c r="F112" s="32"/>
      <c r="G112" s="40"/>
      <c r="H112" s="73">
        <f t="shared" si="31"/>
        <v>0</v>
      </c>
    </row>
    <row r="113" spans="1:8" x14ac:dyDescent="0.2">
      <c r="A113" s="11">
        <v>2.99</v>
      </c>
      <c r="B113" s="35" t="s">
        <v>199</v>
      </c>
      <c r="C113" s="57">
        <f>C114+C115+C116+C117+C118+C119+C120+C121</f>
        <v>7700</v>
      </c>
      <c r="D113" s="58">
        <f>D114+D115+D116+D117+D118+D119+D120+D121</f>
        <v>8800</v>
      </c>
      <c r="E113" s="49">
        <f t="shared" ref="E113" si="34">E114+E115+E116+E117+E118+E119+E120+E121</f>
        <v>16500</v>
      </c>
      <c r="F113" s="34"/>
      <c r="G113" s="39">
        <f>G114+G115+G116+G117+G118+G119+G120+G121</f>
        <v>16483.493000000002</v>
      </c>
      <c r="H113" s="73">
        <f t="shared" si="31"/>
        <v>16.506999999997788</v>
      </c>
    </row>
    <row r="114" spans="1:8" ht="22.5" x14ac:dyDescent="0.2">
      <c r="A114" s="14" t="s">
        <v>200</v>
      </c>
      <c r="B114" s="33" t="s">
        <v>201</v>
      </c>
      <c r="C114" s="59">
        <v>1100</v>
      </c>
      <c r="D114" s="60"/>
      <c r="E114" s="50">
        <f t="shared" ref="E114:E121" si="35">C114+D114</f>
        <v>1100</v>
      </c>
      <c r="F114" s="32" t="s">
        <v>339</v>
      </c>
      <c r="G114" s="40">
        <v>1100.8900000000001</v>
      </c>
      <c r="H114" s="73">
        <f t="shared" si="31"/>
        <v>-0.89000000000010004</v>
      </c>
    </row>
    <row r="115" spans="1:8" ht="22.5" x14ac:dyDescent="0.2">
      <c r="A115" s="14" t="s">
        <v>202</v>
      </c>
      <c r="B115" s="33" t="s">
        <v>203</v>
      </c>
      <c r="C115" s="59"/>
      <c r="D115" s="60">
        <v>1650</v>
      </c>
      <c r="E115" s="50">
        <f t="shared" si="35"/>
        <v>1650</v>
      </c>
      <c r="F115" s="32" t="s">
        <v>340</v>
      </c>
      <c r="G115" s="40">
        <v>1637.0250000000001</v>
      </c>
      <c r="H115" s="73">
        <f t="shared" si="31"/>
        <v>12.974999999999909</v>
      </c>
    </row>
    <row r="116" spans="1:8" ht="45" x14ac:dyDescent="0.2">
      <c r="A116" s="14" t="s">
        <v>204</v>
      </c>
      <c r="B116" s="33" t="s">
        <v>205</v>
      </c>
      <c r="C116" s="59">
        <v>3000</v>
      </c>
      <c r="D116" s="60">
        <v>1000</v>
      </c>
      <c r="E116" s="50">
        <f t="shared" si="35"/>
        <v>4000</v>
      </c>
      <c r="F116" s="32" t="s">
        <v>341</v>
      </c>
      <c r="G116" s="40">
        <v>4018.8040000000001</v>
      </c>
      <c r="H116" s="73">
        <f t="shared" si="31"/>
        <v>-18.804000000000087</v>
      </c>
    </row>
    <row r="117" spans="1:8" ht="67.5" x14ac:dyDescent="0.2">
      <c r="A117" s="14" t="s">
        <v>206</v>
      </c>
      <c r="B117" s="33" t="s">
        <v>207</v>
      </c>
      <c r="C117" s="59"/>
      <c r="D117" s="60">
        <v>3800</v>
      </c>
      <c r="E117" s="50">
        <f t="shared" si="35"/>
        <v>3800</v>
      </c>
      <c r="F117" s="32" t="s">
        <v>342</v>
      </c>
      <c r="G117" s="40">
        <v>4870.402</v>
      </c>
      <c r="H117" s="73">
        <f t="shared" si="31"/>
        <v>-1070.402</v>
      </c>
    </row>
    <row r="118" spans="1:8" ht="33.75" x14ac:dyDescent="0.2">
      <c r="A118" s="14" t="s">
        <v>208</v>
      </c>
      <c r="B118" s="33" t="s">
        <v>209</v>
      </c>
      <c r="C118" s="59">
        <v>2200</v>
      </c>
      <c r="D118" s="60"/>
      <c r="E118" s="50">
        <f t="shared" si="35"/>
        <v>2200</v>
      </c>
      <c r="F118" s="32" t="s">
        <v>343</v>
      </c>
      <c r="G118" s="40">
        <v>2159.6999999999998</v>
      </c>
      <c r="H118" s="73">
        <f t="shared" si="31"/>
        <v>40.300000000000182</v>
      </c>
    </row>
    <row r="119" spans="1:8" ht="33.75" x14ac:dyDescent="0.2">
      <c r="A119" s="14" t="s">
        <v>210</v>
      </c>
      <c r="B119" s="33" t="s">
        <v>211</v>
      </c>
      <c r="C119" s="59">
        <v>100</v>
      </c>
      <c r="D119" s="60">
        <v>2000</v>
      </c>
      <c r="E119" s="50">
        <f t="shared" si="35"/>
        <v>2100</v>
      </c>
      <c r="F119" s="32" t="s">
        <v>344</v>
      </c>
      <c r="G119" s="40">
        <v>1074.271</v>
      </c>
      <c r="H119" s="73">
        <f t="shared" si="31"/>
        <v>1025.729</v>
      </c>
    </row>
    <row r="120" spans="1:8" ht="12" customHeight="1" x14ac:dyDescent="0.2">
      <c r="A120" s="14" t="s">
        <v>212</v>
      </c>
      <c r="B120" s="33" t="s">
        <v>213</v>
      </c>
      <c r="C120" s="59"/>
      <c r="D120" s="60"/>
      <c r="E120" s="50">
        <f t="shared" si="35"/>
        <v>0</v>
      </c>
      <c r="F120" s="32"/>
      <c r="G120" s="40">
        <v>0</v>
      </c>
      <c r="H120" s="73">
        <f t="shared" si="31"/>
        <v>0</v>
      </c>
    </row>
    <row r="121" spans="1:8" ht="45" x14ac:dyDescent="0.2">
      <c r="A121" s="14" t="s">
        <v>214</v>
      </c>
      <c r="B121" s="33" t="s">
        <v>215</v>
      </c>
      <c r="C121" s="59">
        <v>1300</v>
      </c>
      <c r="D121" s="60">
        <v>350</v>
      </c>
      <c r="E121" s="50">
        <f t="shared" si="35"/>
        <v>1650</v>
      </c>
      <c r="F121" s="32" t="s">
        <v>345</v>
      </c>
      <c r="G121" s="40">
        <v>1622.4009999999998</v>
      </c>
      <c r="H121" s="73">
        <f t="shared" si="31"/>
        <v>27.59900000000016</v>
      </c>
    </row>
    <row r="122" spans="1:8" hidden="1" x14ac:dyDescent="0.2">
      <c r="A122" s="11">
        <v>3</v>
      </c>
      <c r="B122" s="35" t="s">
        <v>216</v>
      </c>
      <c r="C122" s="57">
        <f t="shared" ref="C122:D123" si="36">C123</f>
        <v>0</v>
      </c>
      <c r="D122" s="58">
        <f t="shared" si="36"/>
        <v>0</v>
      </c>
      <c r="E122" s="49">
        <f t="shared" ref="E122:E123" si="37">E123</f>
        <v>0</v>
      </c>
      <c r="F122" s="34"/>
      <c r="G122" s="39">
        <f t="shared" ref="G122:G123" si="38">G123</f>
        <v>0</v>
      </c>
      <c r="H122" s="73">
        <f t="shared" si="31"/>
        <v>0</v>
      </c>
    </row>
    <row r="123" spans="1:8" hidden="1" x14ac:dyDescent="0.2">
      <c r="A123" s="11">
        <v>3.04</v>
      </c>
      <c r="B123" s="35" t="s">
        <v>217</v>
      </c>
      <c r="C123" s="57">
        <f t="shared" si="36"/>
        <v>0</v>
      </c>
      <c r="D123" s="58">
        <f t="shared" si="36"/>
        <v>0</v>
      </c>
      <c r="E123" s="49">
        <f t="shared" si="37"/>
        <v>0</v>
      </c>
      <c r="F123" s="34"/>
      <c r="G123" s="39">
        <f t="shared" si="38"/>
        <v>0</v>
      </c>
      <c r="H123" s="73">
        <f t="shared" si="31"/>
        <v>0</v>
      </c>
    </row>
    <row r="124" spans="1:8" hidden="1" x14ac:dyDescent="0.2">
      <c r="A124" s="14" t="s">
        <v>218</v>
      </c>
      <c r="B124" s="33" t="s">
        <v>219</v>
      </c>
      <c r="C124" s="59"/>
      <c r="D124" s="60"/>
      <c r="E124" s="50">
        <f>C124+D124</f>
        <v>0</v>
      </c>
      <c r="F124" s="32"/>
      <c r="G124" s="40"/>
      <c r="H124" s="73">
        <f t="shared" si="31"/>
        <v>0</v>
      </c>
    </row>
    <row r="125" spans="1:8" x14ac:dyDescent="0.2">
      <c r="A125" s="11">
        <v>5</v>
      </c>
      <c r="B125" s="35" t="s">
        <v>220</v>
      </c>
      <c r="C125" s="57">
        <f>C126+C135+C140</f>
        <v>0</v>
      </c>
      <c r="D125" s="58">
        <f t="shared" ref="D125:E125" si="39">D126+D135+D140</f>
        <v>0</v>
      </c>
      <c r="E125" s="49">
        <f t="shared" si="39"/>
        <v>0</v>
      </c>
      <c r="F125" s="34"/>
      <c r="G125" s="39">
        <f>G126+G135+G140</f>
        <v>255865.91200000001</v>
      </c>
      <c r="H125" s="73">
        <f t="shared" si="31"/>
        <v>-255865.91200000001</v>
      </c>
    </row>
    <row r="126" spans="1:8" x14ac:dyDescent="0.2">
      <c r="A126" s="11">
        <v>5.01</v>
      </c>
      <c r="B126" s="35" t="s">
        <v>221</v>
      </c>
      <c r="C126" s="57">
        <f>C127+C128+C129+C130+C131+C132+C133+C134</f>
        <v>0</v>
      </c>
      <c r="D126" s="58">
        <f t="shared" ref="D126:E126" si="40">D127+D128+D129+D130+D131+D132+D133+D134</f>
        <v>0</v>
      </c>
      <c r="E126" s="49">
        <f t="shared" si="40"/>
        <v>0</v>
      </c>
      <c r="F126" s="34"/>
      <c r="G126" s="39">
        <f>G127+G128+G129+G130+G131+G132+G133+G134</f>
        <v>103698.632</v>
      </c>
      <c r="H126" s="73">
        <f t="shared" si="31"/>
        <v>-103698.632</v>
      </c>
    </row>
    <row r="127" spans="1:8" x14ac:dyDescent="0.2">
      <c r="A127" s="14" t="s">
        <v>222</v>
      </c>
      <c r="B127" s="33" t="s">
        <v>223</v>
      </c>
      <c r="C127" s="59"/>
      <c r="D127" s="60"/>
      <c r="E127" s="50">
        <f t="shared" ref="E127:E134" si="41">C127+D127</f>
        <v>0</v>
      </c>
      <c r="F127" s="32"/>
      <c r="G127" s="40">
        <v>2116</v>
      </c>
      <c r="H127" s="73">
        <f t="shared" si="31"/>
        <v>-2116</v>
      </c>
    </row>
    <row r="128" spans="1:8" hidden="1" x14ac:dyDescent="0.2">
      <c r="A128" s="14" t="s">
        <v>224</v>
      </c>
      <c r="B128" s="33" t="s">
        <v>225</v>
      </c>
      <c r="C128" s="59"/>
      <c r="D128" s="60"/>
      <c r="E128" s="50">
        <f t="shared" si="41"/>
        <v>0</v>
      </c>
      <c r="F128" s="32"/>
      <c r="G128" s="40">
        <v>0</v>
      </c>
      <c r="H128" s="73">
        <f t="shared" si="31"/>
        <v>0</v>
      </c>
    </row>
    <row r="129" spans="1:8" x14ac:dyDescent="0.2">
      <c r="A129" s="14" t="s">
        <v>226</v>
      </c>
      <c r="B129" s="33" t="s">
        <v>227</v>
      </c>
      <c r="C129" s="59"/>
      <c r="D129" s="60"/>
      <c r="E129" s="50">
        <f t="shared" si="41"/>
        <v>0</v>
      </c>
      <c r="F129" s="32"/>
      <c r="G129" s="40">
        <v>3103.44</v>
      </c>
      <c r="H129" s="73">
        <f t="shared" si="31"/>
        <v>-3103.44</v>
      </c>
    </row>
    <row r="130" spans="1:8" x14ac:dyDescent="0.2">
      <c r="A130" s="14" t="s">
        <v>228</v>
      </c>
      <c r="B130" s="33" t="s">
        <v>229</v>
      </c>
      <c r="C130" s="59"/>
      <c r="D130" s="60"/>
      <c r="E130" s="50">
        <f t="shared" si="41"/>
        <v>0</v>
      </c>
      <c r="F130" s="32"/>
      <c r="G130" s="40">
        <v>13343.18</v>
      </c>
      <c r="H130" s="73">
        <f t="shared" si="31"/>
        <v>-13343.18</v>
      </c>
    </row>
    <row r="131" spans="1:8" x14ac:dyDescent="0.2">
      <c r="A131" s="14" t="s">
        <v>230</v>
      </c>
      <c r="B131" s="33" t="s">
        <v>231</v>
      </c>
      <c r="C131" s="59"/>
      <c r="D131" s="60"/>
      <c r="E131" s="50">
        <f t="shared" si="41"/>
        <v>0</v>
      </c>
      <c r="F131" s="32"/>
      <c r="G131" s="40">
        <v>19673.64</v>
      </c>
      <c r="H131" s="73">
        <f t="shared" si="31"/>
        <v>-19673.64</v>
      </c>
    </row>
    <row r="132" spans="1:8" x14ac:dyDescent="0.2">
      <c r="A132" s="14" t="s">
        <v>232</v>
      </c>
      <c r="B132" s="33" t="s">
        <v>233</v>
      </c>
      <c r="C132" s="59"/>
      <c r="D132" s="60"/>
      <c r="E132" s="50">
        <f t="shared" si="41"/>
        <v>0</v>
      </c>
      <c r="F132" s="32"/>
      <c r="G132" s="40">
        <v>60231.85</v>
      </c>
      <c r="H132" s="73">
        <f t="shared" si="31"/>
        <v>-60231.85</v>
      </c>
    </row>
    <row r="133" spans="1:8" x14ac:dyDescent="0.2">
      <c r="A133" s="14" t="s">
        <v>234</v>
      </c>
      <c r="B133" s="33" t="s">
        <v>235</v>
      </c>
      <c r="C133" s="59"/>
      <c r="D133" s="60"/>
      <c r="E133" s="50">
        <f t="shared" si="41"/>
        <v>0</v>
      </c>
      <c r="F133" s="32"/>
      <c r="G133" s="40">
        <v>102.15</v>
      </c>
      <c r="H133" s="73">
        <f t="shared" si="31"/>
        <v>-102.15</v>
      </c>
    </row>
    <row r="134" spans="1:8" x14ac:dyDescent="0.2">
      <c r="A134" s="14" t="s">
        <v>236</v>
      </c>
      <c r="B134" s="33" t="s">
        <v>237</v>
      </c>
      <c r="C134" s="59"/>
      <c r="D134" s="60"/>
      <c r="E134" s="50">
        <f t="shared" si="41"/>
        <v>0</v>
      </c>
      <c r="F134" s="32"/>
      <c r="G134" s="40">
        <v>5128.3720000000003</v>
      </c>
      <c r="H134" s="73">
        <f t="shared" ref="H134:H165" si="42">E134-G134</f>
        <v>-5128.3720000000003</v>
      </c>
    </row>
    <row r="135" spans="1:8" x14ac:dyDescent="0.2">
      <c r="A135" s="11">
        <v>5.0199999999999996</v>
      </c>
      <c r="B135" s="35" t="s">
        <v>238</v>
      </c>
      <c r="C135" s="57">
        <f>C136+C137+C138+C139</f>
        <v>0</v>
      </c>
      <c r="D135" s="58">
        <f t="shared" ref="D135:E135" si="43">D136+D137+D138+D139</f>
        <v>0</v>
      </c>
      <c r="E135" s="49">
        <f t="shared" si="43"/>
        <v>0</v>
      </c>
      <c r="F135" s="34"/>
      <c r="G135" s="39">
        <f>G136+G137+G138+G139</f>
        <v>151773.23000000001</v>
      </c>
      <c r="H135" s="73">
        <f t="shared" si="42"/>
        <v>-151773.23000000001</v>
      </c>
    </row>
    <row r="136" spans="1:8" hidden="1" x14ac:dyDescent="0.2">
      <c r="A136" s="14" t="s">
        <v>239</v>
      </c>
      <c r="B136" s="33" t="s">
        <v>240</v>
      </c>
      <c r="C136" s="59"/>
      <c r="D136" s="60"/>
      <c r="E136" s="50">
        <f>C136+D136</f>
        <v>0</v>
      </c>
      <c r="F136" s="32"/>
      <c r="G136" s="40">
        <v>0</v>
      </c>
      <c r="H136" s="73">
        <f t="shared" si="42"/>
        <v>0</v>
      </c>
    </row>
    <row r="137" spans="1:8" x14ac:dyDescent="0.2">
      <c r="A137" s="14" t="s">
        <v>241</v>
      </c>
      <c r="B137" s="33" t="s">
        <v>242</v>
      </c>
      <c r="C137" s="59"/>
      <c r="D137" s="60"/>
      <c r="E137" s="50">
        <f>C137+D137</f>
        <v>0</v>
      </c>
      <c r="F137" s="32"/>
      <c r="G137" s="40">
        <v>65328.6</v>
      </c>
      <c r="H137" s="73">
        <f t="shared" si="42"/>
        <v>-65328.6</v>
      </c>
    </row>
    <row r="138" spans="1:8" hidden="1" x14ac:dyDescent="0.2">
      <c r="A138" s="14" t="s">
        <v>243</v>
      </c>
      <c r="B138" s="33" t="s">
        <v>244</v>
      </c>
      <c r="C138" s="59"/>
      <c r="D138" s="60"/>
      <c r="E138" s="50">
        <f>C138+D138</f>
        <v>0</v>
      </c>
      <c r="F138" s="36"/>
      <c r="G138" s="40">
        <v>0</v>
      </c>
      <c r="H138" s="73">
        <f t="shared" si="42"/>
        <v>0</v>
      </c>
    </row>
    <row r="139" spans="1:8" x14ac:dyDescent="0.2">
      <c r="A139" s="14" t="s">
        <v>245</v>
      </c>
      <c r="B139" s="33" t="s">
        <v>246</v>
      </c>
      <c r="C139" s="59"/>
      <c r="D139" s="60"/>
      <c r="E139" s="50">
        <f>C139+D139</f>
        <v>0</v>
      </c>
      <c r="F139" s="32"/>
      <c r="G139" s="40">
        <v>86444.63</v>
      </c>
      <c r="H139" s="73">
        <f t="shared" si="42"/>
        <v>-86444.63</v>
      </c>
    </row>
    <row r="140" spans="1:8" x14ac:dyDescent="0.2">
      <c r="A140" s="11">
        <v>5.99</v>
      </c>
      <c r="B140" s="35" t="s">
        <v>247</v>
      </c>
      <c r="C140" s="57">
        <f>C141+C142</f>
        <v>0</v>
      </c>
      <c r="D140" s="58">
        <f t="shared" ref="D140:E140" si="44">D141+D142</f>
        <v>0</v>
      </c>
      <c r="E140" s="49">
        <f t="shared" si="44"/>
        <v>0</v>
      </c>
      <c r="F140" s="34"/>
      <c r="G140" s="39">
        <f>G141+G142</f>
        <v>394.05</v>
      </c>
      <c r="H140" s="73">
        <f t="shared" si="42"/>
        <v>-394.05</v>
      </c>
    </row>
    <row r="141" spans="1:8" hidden="1" x14ac:dyDescent="0.2">
      <c r="A141" s="14" t="s">
        <v>248</v>
      </c>
      <c r="B141" s="33" t="s">
        <v>249</v>
      </c>
      <c r="C141" s="59"/>
      <c r="D141" s="60"/>
      <c r="E141" s="50">
        <f>C141+D141</f>
        <v>0</v>
      </c>
      <c r="F141" s="32"/>
      <c r="G141" s="40"/>
      <c r="H141" s="73">
        <f t="shared" si="42"/>
        <v>0</v>
      </c>
    </row>
    <row r="142" spans="1:8" x14ac:dyDescent="0.2">
      <c r="A142" s="14" t="s">
        <v>250</v>
      </c>
      <c r="B142" s="33" t="s">
        <v>251</v>
      </c>
      <c r="C142" s="59"/>
      <c r="D142" s="60"/>
      <c r="E142" s="50">
        <f>C142+D142</f>
        <v>0</v>
      </c>
      <c r="F142" s="32"/>
      <c r="G142" s="40">
        <v>394.05</v>
      </c>
      <c r="H142" s="73">
        <f t="shared" si="42"/>
        <v>-394.05</v>
      </c>
    </row>
    <row r="143" spans="1:8" x14ac:dyDescent="0.2">
      <c r="A143" s="11">
        <v>6</v>
      </c>
      <c r="B143" s="35" t="s">
        <v>252</v>
      </c>
      <c r="C143" s="57">
        <f>C144+C147+C149+C152+C155+C158</f>
        <v>0</v>
      </c>
      <c r="D143" s="58">
        <f t="shared" ref="D143:E143" si="45">D144+D147+D149+D152+D155+D158</f>
        <v>4250</v>
      </c>
      <c r="E143" s="49">
        <f t="shared" si="45"/>
        <v>4250</v>
      </c>
      <c r="F143" s="34"/>
      <c r="G143" s="39">
        <f>G144+G147+G149+G152+G155+G158</f>
        <v>28173.012000000002</v>
      </c>
      <c r="H143" s="73">
        <f t="shared" si="42"/>
        <v>-23923.012000000002</v>
      </c>
    </row>
    <row r="144" spans="1:8" x14ac:dyDescent="0.2">
      <c r="A144" s="11" t="s">
        <v>253</v>
      </c>
      <c r="B144" s="35" t="s">
        <v>254</v>
      </c>
      <c r="C144" s="57">
        <f>C145+C146</f>
        <v>0</v>
      </c>
      <c r="D144" s="58">
        <f t="shared" ref="D144:E144" si="46">D145+D146</f>
        <v>0</v>
      </c>
      <c r="E144" s="49">
        <f t="shared" si="46"/>
        <v>0</v>
      </c>
      <c r="F144" s="34"/>
      <c r="G144" s="39">
        <f>G145+G146</f>
        <v>21685.8</v>
      </c>
      <c r="H144" s="73">
        <f t="shared" si="42"/>
        <v>-21685.8</v>
      </c>
    </row>
    <row r="145" spans="1:8" s="17" customFormat="1" ht="22.5" x14ac:dyDescent="0.2">
      <c r="A145" s="14" t="s">
        <v>255</v>
      </c>
      <c r="B145" s="15" t="s">
        <v>256</v>
      </c>
      <c r="C145" s="59"/>
      <c r="D145" s="60"/>
      <c r="E145" s="50">
        <f>C145+D145</f>
        <v>0</v>
      </c>
      <c r="F145" s="32"/>
      <c r="G145" s="40">
        <v>21685.8</v>
      </c>
      <c r="H145" s="73">
        <f t="shared" si="42"/>
        <v>-21685.8</v>
      </c>
    </row>
    <row r="146" spans="1:8" hidden="1" x14ac:dyDescent="0.2">
      <c r="A146" s="14" t="s">
        <v>257</v>
      </c>
      <c r="B146" s="33" t="s">
        <v>258</v>
      </c>
      <c r="C146" s="59"/>
      <c r="D146" s="60"/>
      <c r="E146" s="50">
        <f>C146+D146</f>
        <v>0</v>
      </c>
      <c r="F146" s="32"/>
      <c r="G146" s="40"/>
      <c r="H146" s="73">
        <f t="shared" si="42"/>
        <v>0</v>
      </c>
    </row>
    <row r="147" spans="1:8" hidden="1" x14ac:dyDescent="0.2">
      <c r="A147" s="11">
        <v>6.02</v>
      </c>
      <c r="B147" s="35" t="s">
        <v>259</v>
      </c>
      <c r="C147" s="57">
        <f t="shared" ref="C147:E147" si="47">C148</f>
        <v>0</v>
      </c>
      <c r="D147" s="58">
        <f t="shared" si="47"/>
        <v>0</v>
      </c>
      <c r="E147" s="49">
        <f t="shared" si="47"/>
        <v>0</v>
      </c>
      <c r="F147" s="34"/>
      <c r="G147" s="39">
        <f>G148</f>
        <v>0</v>
      </c>
      <c r="H147" s="73">
        <f t="shared" si="42"/>
        <v>0</v>
      </c>
    </row>
    <row r="148" spans="1:8" hidden="1" x14ac:dyDescent="0.2">
      <c r="A148" s="14" t="s">
        <v>260</v>
      </c>
      <c r="B148" s="33" t="s">
        <v>261</v>
      </c>
      <c r="C148" s="59"/>
      <c r="D148" s="60"/>
      <c r="E148" s="50">
        <f>C148+D148</f>
        <v>0</v>
      </c>
      <c r="F148" s="32"/>
      <c r="G148" s="39"/>
      <c r="H148" s="73">
        <f t="shared" si="42"/>
        <v>0</v>
      </c>
    </row>
    <row r="149" spans="1:8" x14ac:dyDescent="0.2">
      <c r="A149" s="11" t="s">
        <v>262</v>
      </c>
      <c r="B149" s="35" t="s">
        <v>263</v>
      </c>
      <c r="C149" s="57">
        <f>C150+C151</f>
        <v>0</v>
      </c>
      <c r="D149" s="58">
        <f t="shared" ref="D149:E149" si="48">D150+D151</f>
        <v>4250</v>
      </c>
      <c r="E149" s="49">
        <f t="shared" si="48"/>
        <v>4250</v>
      </c>
      <c r="F149" s="34"/>
      <c r="G149" s="39">
        <f>G150+G151</f>
        <v>1156.701</v>
      </c>
      <c r="H149" s="73">
        <f t="shared" si="42"/>
        <v>3093.299</v>
      </c>
    </row>
    <row r="150" spans="1:8" x14ac:dyDescent="0.2">
      <c r="A150" s="14" t="s">
        <v>264</v>
      </c>
      <c r="B150" s="33" t="s">
        <v>265</v>
      </c>
      <c r="C150" s="59"/>
      <c r="D150" s="60">
        <v>3000</v>
      </c>
      <c r="E150" s="50">
        <f>C150+D150</f>
        <v>3000</v>
      </c>
      <c r="F150" s="32" t="s">
        <v>346</v>
      </c>
      <c r="G150" s="40">
        <v>467.89</v>
      </c>
      <c r="H150" s="73">
        <f t="shared" si="42"/>
        <v>2532.11</v>
      </c>
    </row>
    <row r="151" spans="1:8" x14ac:dyDescent="0.2">
      <c r="A151" s="14" t="s">
        <v>266</v>
      </c>
      <c r="B151" s="33" t="s">
        <v>267</v>
      </c>
      <c r="C151" s="59"/>
      <c r="D151" s="60">
        <v>1250</v>
      </c>
      <c r="E151" s="50">
        <f>C151+D151</f>
        <v>1250</v>
      </c>
      <c r="F151" s="32" t="s">
        <v>347</v>
      </c>
      <c r="G151" s="40">
        <v>688.81100000000004</v>
      </c>
      <c r="H151" s="73">
        <f t="shared" si="42"/>
        <v>561.18899999999996</v>
      </c>
    </row>
    <row r="152" spans="1:8" hidden="1" x14ac:dyDescent="0.2">
      <c r="A152" s="11">
        <v>6.04</v>
      </c>
      <c r="B152" s="35" t="s">
        <v>268</v>
      </c>
      <c r="C152" s="57">
        <f>C153+C154</f>
        <v>0</v>
      </c>
      <c r="D152" s="58">
        <f t="shared" ref="D152:E152" si="49">D153+D154</f>
        <v>0</v>
      </c>
      <c r="E152" s="49">
        <f t="shared" si="49"/>
        <v>0</v>
      </c>
      <c r="F152" s="34"/>
      <c r="G152" s="40">
        <f>G153+G154</f>
        <v>0</v>
      </c>
      <c r="H152" s="73">
        <f t="shared" si="42"/>
        <v>0</v>
      </c>
    </row>
    <row r="153" spans="1:8" hidden="1" x14ac:dyDescent="0.2">
      <c r="A153" s="14" t="s">
        <v>269</v>
      </c>
      <c r="B153" s="33" t="s">
        <v>270</v>
      </c>
      <c r="C153" s="59"/>
      <c r="D153" s="60"/>
      <c r="E153" s="50">
        <f>C153+D153</f>
        <v>0</v>
      </c>
      <c r="F153" s="32"/>
      <c r="G153" s="40"/>
      <c r="H153" s="73">
        <f t="shared" si="42"/>
        <v>0</v>
      </c>
    </row>
    <row r="154" spans="1:8" hidden="1" x14ac:dyDescent="0.2">
      <c r="A154" s="14" t="s">
        <v>271</v>
      </c>
      <c r="B154" s="33" t="s">
        <v>272</v>
      </c>
      <c r="C154" s="59"/>
      <c r="D154" s="60"/>
      <c r="E154" s="50">
        <f>C154+D154</f>
        <v>0</v>
      </c>
      <c r="F154" s="32"/>
      <c r="G154" s="40"/>
      <c r="H154" s="73">
        <f t="shared" si="42"/>
        <v>0</v>
      </c>
    </row>
    <row r="155" spans="1:8" x14ac:dyDescent="0.2">
      <c r="A155" s="11" t="s">
        <v>273</v>
      </c>
      <c r="B155" s="35" t="s">
        <v>274</v>
      </c>
      <c r="C155" s="57">
        <f>C156+C157</f>
        <v>0</v>
      </c>
      <c r="D155" s="58">
        <f t="shared" ref="D155:E155" si="50">D156+D157</f>
        <v>0</v>
      </c>
      <c r="E155" s="49">
        <f t="shared" si="50"/>
        <v>0</v>
      </c>
      <c r="F155" s="34"/>
      <c r="G155" s="39">
        <f>G156+G157</f>
        <v>5330.5110000000004</v>
      </c>
      <c r="H155" s="73">
        <f t="shared" si="42"/>
        <v>-5330.5110000000004</v>
      </c>
    </row>
    <row r="156" spans="1:8" x14ac:dyDescent="0.2">
      <c r="A156" s="14" t="s">
        <v>275</v>
      </c>
      <c r="B156" s="33" t="s">
        <v>276</v>
      </c>
      <c r="C156" s="59"/>
      <c r="D156" s="60"/>
      <c r="E156" s="50">
        <f>C156+D156</f>
        <v>0</v>
      </c>
      <c r="F156" s="32"/>
      <c r="G156" s="40">
        <v>5156.1000000000004</v>
      </c>
      <c r="H156" s="73">
        <f t="shared" si="42"/>
        <v>-5156.1000000000004</v>
      </c>
    </row>
    <row r="157" spans="1:8" x14ac:dyDescent="0.2">
      <c r="A157" s="14" t="s">
        <v>277</v>
      </c>
      <c r="B157" s="33" t="s">
        <v>278</v>
      </c>
      <c r="C157" s="59"/>
      <c r="D157" s="60"/>
      <c r="E157" s="50">
        <f>C157+D157</f>
        <v>0</v>
      </c>
      <c r="F157" s="32"/>
      <c r="G157" s="40">
        <v>174.411</v>
      </c>
      <c r="H157" s="73">
        <f t="shared" si="42"/>
        <v>-174.411</v>
      </c>
    </row>
    <row r="158" spans="1:8" s="16" customFormat="1" hidden="1" x14ac:dyDescent="0.2">
      <c r="A158" s="5" t="s">
        <v>279</v>
      </c>
      <c r="B158" s="6" t="s">
        <v>280</v>
      </c>
      <c r="C158" s="64">
        <f>C159</f>
        <v>0</v>
      </c>
      <c r="D158" s="65">
        <f t="shared" ref="D158:E158" si="51">D159</f>
        <v>0</v>
      </c>
      <c r="E158" s="7">
        <f t="shared" si="51"/>
        <v>0</v>
      </c>
      <c r="F158" s="32"/>
      <c r="G158" s="40">
        <f>G159</f>
        <v>0</v>
      </c>
      <c r="H158" s="73">
        <f t="shared" si="42"/>
        <v>0</v>
      </c>
    </row>
    <row r="159" spans="1:8" hidden="1" x14ac:dyDescent="0.2">
      <c r="A159" s="8" t="s">
        <v>281</v>
      </c>
      <c r="B159" s="9" t="s">
        <v>282</v>
      </c>
      <c r="C159" s="66"/>
      <c r="D159" s="67"/>
      <c r="E159" s="10">
        <f>C159+D159</f>
        <v>0</v>
      </c>
      <c r="F159" s="32"/>
      <c r="G159" s="40"/>
      <c r="H159" s="73">
        <f t="shared" si="42"/>
        <v>0</v>
      </c>
    </row>
    <row r="160" spans="1:8" hidden="1" x14ac:dyDescent="0.2">
      <c r="A160" s="5">
        <v>7</v>
      </c>
      <c r="B160" s="6" t="s">
        <v>283</v>
      </c>
      <c r="C160" s="64">
        <f>C161</f>
        <v>0</v>
      </c>
      <c r="D160" s="65">
        <f t="shared" ref="D160:E161" si="52">D161</f>
        <v>0</v>
      </c>
      <c r="E160" s="7">
        <f t="shared" si="52"/>
        <v>0</v>
      </c>
      <c r="F160" s="34"/>
      <c r="G160" s="39">
        <f>G161</f>
        <v>0</v>
      </c>
      <c r="H160" s="73">
        <f t="shared" si="42"/>
        <v>0</v>
      </c>
    </row>
    <row r="161" spans="1:8" hidden="1" x14ac:dyDescent="0.2">
      <c r="A161" s="5" t="s">
        <v>284</v>
      </c>
      <c r="B161" s="6" t="s">
        <v>285</v>
      </c>
      <c r="C161" s="64">
        <f t="shared" ref="C161" si="53">C162</f>
        <v>0</v>
      </c>
      <c r="D161" s="65">
        <f t="shared" si="52"/>
        <v>0</v>
      </c>
      <c r="E161" s="7">
        <f t="shared" si="52"/>
        <v>0</v>
      </c>
      <c r="F161" s="34"/>
      <c r="G161" s="39">
        <f>G162</f>
        <v>0</v>
      </c>
      <c r="H161" s="73">
        <f t="shared" si="42"/>
        <v>0</v>
      </c>
    </row>
    <row r="162" spans="1:8" hidden="1" x14ac:dyDescent="0.2">
      <c r="A162" s="14" t="s">
        <v>286</v>
      </c>
      <c r="B162" s="15" t="s">
        <v>287</v>
      </c>
      <c r="C162" s="63"/>
      <c r="D162" s="67"/>
      <c r="E162" s="10">
        <f>C162+D162</f>
        <v>0</v>
      </c>
      <c r="F162" s="32"/>
      <c r="G162" s="42">
        <f>G163</f>
        <v>0</v>
      </c>
      <c r="H162" s="73">
        <f t="shared" si="42"/>
        <v>0</v>
      </c>
    </row>
    <row r="163" spans="1:8" hidden="1" x14ac:dyDescent="0.2">
      <c r="A163" s="5">
        <v>9</v>
      </c>
      <c r="B163" s="6" t="s">
        <v>288</v>
      </c>
      <c r="C163" s="64">
        <f>C164</f>
        <v>0</v>
      </c>
      <c r="D163" s="65">
        <f t="shared" ref="D163:D164" si="54">D164</f>
        <v>0</v>
      </c>
      <c r="E163" s="7">
        <f t="shared" ref="E163:E164" si="55">E164</f>
        <v>0</v>
      </c>
      <c r="F163" s="34"/>
      <c r="G163" s="39">
        <f>G164</f>
        <v>0</v>
      </c>
      <c r="H163" s="73">
        <f t="shared" si="42"/>
        <v>0</v>
      </c>
    </row>
    <row r="164" spans="1:8" hidden="1" x14ac:dyDescent="0.2">
      <c r="A164" s="5" t="s">
        <v>289</v>
      </c>
      <c r="B164" s="6" t="s">
        <v>290</v>
      </c>
      <c r="C164" s="64">
        <f>C165</f>
        <v>0</v>
      </c>
      <c r="D164" s="65">
        <f t="shared" si="54"/>
        <v>0</v>
      </c>
      <c r="E164" s="7">
        <f t="shared" si="55"/>
        <v>0</v>
      </c>
      <c r="F164" s="34"/>
      <c r="G164" s="39">
        <f>G165</f>
        <v>0</v>
      </c>
      <c r="H164" s="73">
        <f t="shared" si="42"/>
        <v>0</v>
      </c>
    </row>
    <row r="165" spans="1:8" hidden="1" x14ac:dyDescent="0.2">
      <c r="A165" s="8" t="s">
        <v>291</v>
      </c>
      <c r="B165" s="9" t="s">
        <v>292</v>
      </c>
      <c r="C165" s="66"/>
      <c r="D165" s="67"/>
      <c r="E165" s="10">
        <f>C165+D165</f>
        <v>0</v>
      </c>
      <c r="F165" s="32"/>
      <c r="G165" s="40"/>
      <c r="H165" s="73">
        <f t="shared" si="42"/>
        <v>0</v>
      </c>
    </row>
    <row r="166" spans="1:8" ht="13.5" thickBot="1" x14ac:dyDescent="0.25">
      <c r="A166" s="18"/>
      <c r="B166" s="19"/>
      <c r="C166" s="68"/>
      <c r="D166" s="69"/>
      <c r="E166" s="20"/>
      <c r="F166" s="37"/>
      <c r="G166" s="43"/>
      <c r="H166" s="73">
        <f t="shared" ref="H166:H197" si="56">E166-G166</f>
        <v>0</v>
      </c>
    </row>
    <row r="167" spans="1:8" ht="13.5" thickBot="1" x14ac:dyDescent="0.25">
      <c r="A167" s="21"/>
      <c r="B167" s="22" t="s">
        <v>293</v>
      </c>
      <c r="C167" s="70">
        <f>C6+C30+C87+C122+C125+C143+C160+C163</f>
        <v>43548.39</v>
      </c>
      <c r="D167" s="71">
        <f t="shared" ref="D167:E167" si="57">D6+D30+D87+D122+D125+D143+D160+D163</f>
        <v>706451.60624600004</v>
      </c>
      <c r="E167" s="23">
        <f t="shared" si="57"/>
        <v>749999.99624600005</v>
      </c>
      <c r="F167" s="76"/>
      <c r="G167" s="44">
        <f>G6+G30+G87+G122+G125+G143+G161+G164</f>
        <v>1273035.3030000003</v>
      </c>
      <c r="H167" s="73">
        <f t="shared" si="56"/>
        <v>-523035.30675400025</v>
      </c>
    </row>
    <row r="168" spans="1:8" x14ac:dyDescent="0.2">
      <c r="E168" s="4"/>
    </row>
    <row r="169" spans="1:8" x14ac:dyDescent="0.2">
      <c r="C169" s="24"/>
      <c r="D169" s="24"/>
      <c r="E169" s="24"/>
      <c r="G169" s="25"/>
    </row>
    <row r="170" spans="1:8" x14ac:dyDescent="0.2">
      <c r="G170" s="26"/>
    </row>
    <row r="171" spans="1:8" s="27" customFormat="1" ht="11.25" x14ac:dyDescent="0.2">
      <c r="C171" s="28"/>
      <c r="D171" s="29"/>
      <c r="E171" s="29"/>
      <c r="G171" s="26"/>
      <c r="H171" s="72"/>
    </row>
  </sheetData>
  <protectedRanges>
    <protectedRange sqref="F138" name="JUSTIFICACION_1_2_1_2"/>
  </protectedRanges>
  <mergeCells count="2">
    <mergeCell ref="A2:E2"/>
    <mergeCell ref="A3:E3"/>
  </mergeCells>
  <printOptions horizontalCentered="1"/>
  <pageMargins left="0.35433070866141736" right="0.43307086614173229" top="0.51181102362204722" bottom="0.70866141732283472" header="0" footer="0"/>
  <pageSetup scale="95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2:F175"/>
  <sheetViews>
    <sheetView zoomScaleNormal="100" workbookViewId="0">
      <pane ySplit="9" topLeftCell="A120" activePane="bottomLeft" state="frozen"/>
      <selection activeCell="A10" sqref="A10"/>
      <selection pane="bottomLeft" activeCell="G170" sqref="G170"/>
    </sheetView>
  </sheetViews>
  <sheetFormatPr baseColWidth="10" defaultRowHeight="12.75" x14ac:dyDescent="0.2"/>
  <cols>
    <col min="2" max="2" width="47.85546875" customWidth="1"/>
    <col min="3" max="4" width="14" customWidth="1"/>
    <col min="5" max="5" width="15.140625" customWidth="1"/>
  </cols>
  <sheetData>
    <row r="2" spans="1:5" ht="12.75" customHeight="1" x14ac:dyDescent="0.2">
      <c r="A2" s="87" t="s">
        <v>0</v>
      </c>
      <c r="B2" s="87"/>
      <c r="C2" s="87"/>
      <c r="D2" s="87"/>
      <c r="E2" s="87"/>
    </row>
    <row r="3" spans="1:5" x14ac:dyDescent="0.2">
      <c r="A3" s="88" t="s">
        <v>1</v>
      </c>
      <c r="B3" s="88"/>
      <c r="C3" s="88"/>
      <c r="D3" s="88"/>
      <c r="E3" s="88"/>
    </row>
    <row r="5" spans="1:5" x14ac:dyDescent="0.2">
      <c r="A5" s="88" t="s">
        <v>2</v>
      </c>
      <c r="B5" s="88"/>
      <c r="C5" s="88"/>
      <c r="D5" s="88"/>
      <c r="E5" s="88"/>
    </row>
    <row r="6" spans="1:5" x14ac:dyDescent="0.2">
      <c r="A6" s="88" t="s">
        <v>359</v>
      </c>
      <c r="B6" s="88"/>
      <c r="C6" s="88"/>
      <c r="D6" s="88"/>
      <c r="E6" s="88"/>
    </row>
    <row r="7" spans="1:5" x14ac:dyDescent="0.2">
      <c r="A7" s="89" t="s">
        <v>3</v>
      </c>
      <c r="B7" s="89"/>
      <c r="C7" s="89"/>
      <c r="D7" s="89"/>
      <c r="E7" s="89"/>
    </row>
    <row r="8" spans="1:5" ht="13.5" thickBot="1" x14ac:dyDescent="0.25">
      <c r="A8" s="52"/>
      <c r="B8" s="52"/>
      <c r="C8" s="52"/>
      <c r="D8" s="52"/>
      <c r="E8" s="52"/>
    </row>
    <row r="9" spans="1:5" ht="34.5" thickBot="1" x14ac:dyDescent="0.25">
      <c r="A9" s="2" t="s">
        <v>348</v>
      </c>
      <c r="B9" s="2" t="s">
        <v>6</v>
      </c>
      <c r="C9" s="53" t="s">
        <v>4</v>
      </c>
      <c r="D9" s="54" t="s">
        <v>5</v>
      </c>
      <c r="E9" s="3" t="s">
        <v>354</v>
      </c>
    </row>
    <row r="10" spans="1:5" ht="13.5" customHeight="1" x14ac:dyDescent="0.2">
      <c r="A10" s="46">
        <v>0</v>
      </c>
      <c r="B10" s="47" t="s">
        <v>7</v>
      </c>
      <c r="C10" s="55">
        <f>C11+C15+C18+C24+C27+C32</f>
        <v>2200</v>
      </c>
      <c r="D10" s="56">
        <f t="shared" ref="D10:E10" si="0">D11+D15+D18+D24+D27+D32</f>
        <v>153031.60624600001</v>
      </c>
      <c r="E10" s="48">
        <f t="shared" si="0"/>
        <v>155231.60624600001</v>
      </c>
    </row>
    <row r="11" spans="1:5" x14ac:dyDescent="0.2">
      <c r="A11" s="11">
        <v>0.01</v>
      </c>
      <c r="B11" s="35" t="s">
        <v>8</v>
      </c>
      <c r="C11" s="57">
        <f>C12+C13+C14</f>
        <v>0</v>
      </c>
      <c r="D11" s="58">
        <f t="shared" ref="D11:E11" si="1">D12+D13+D14</f>
        <v>118717.81</v>
      </c>
      <c r="E11" s="49">
        <f t="shared" si="1"/>
        <v>118717.81</v>
      </c>
    </row>
    <row r="12" spans="1:5" hidden="1" x14ac:dyDescent="0.2">
      <c r="A12" s="14" t="s">
        <v>9</v>
      </c>
      <c r="B12" s="33" t="s">
        <v>10</v>
      </c>
      <c r="C12" s="59"/>
      <c r="D12" s="60"/>
      <c r="E12" s="50">
        <f>C12+D12</f>
        <v>0</v>
      </c>
    </row>
    <row r="13" spans="1:5" x14ac:dyDescent="0.2">
      <c r="A13" s="14" t="s">
        <v>11</v>
      </c>
      <c r="B13" s="33" t="s">
        <v>12</v>
      </c>
      <c r="C13" s="59"/>
      <c r="D13" s="60">
        <v>118717.81</v>
      </c>
      <c r="E13" s="50">
        <f>C13+D13</f>
        <v>118717.81</v>
      </c>
    </row>
    <row r="14" spans="1:5" hidden="1" x14ac:dyDescent="0.2">
      <c r="A14" s="14" t="s">
        <v>13</v>
      </c>
      <c r="B14" s="33" t="s">
        <v>14</v>
      </c>
      <c r="C14" s="59"/>
      <c r="D14" s="60"/>
      <c r="E14" s="50">
        <f>C14+D14</f>
        <v>0</v>
      </c>
    </row>
    <row r="15" spans="1:5" x14ac:dyDescent="0.2">
      <c r="A15" s="11">
        <v>0.02</v>
      </c>
      <c r="B15" s="35" t="s">
        <v>15</v>
      </c>
      <c r="C15" s="57">
        <f>C16+C17</f>
        <v>2200</v>
      </c>
      <c r="D15" s="58">
        <f t="shared" ref="D15:E15" si="2">D16+D17</f>
        <v>0</v>
      </c>
      <c r="E15" s="49">
        <f t="shared" si="2"/>
        <v>2200</v>
      </c>
    </row>
    <row r="16" spans="1:5" hidden="1" x14ac:dyDescent="0.2">
      <c r="A16" s="14" t="s">
        <v>16</v>
      </c>
      <c r="B16" s="33" t="s">
        <v>17</v>
      </c>
      <c r="C16" s="59"/>
      <c r="D16" s="60"/>
      <c r="E16" s="50">
        <f>C16+D16</f>
        <v>0</v>
      </c>
    </row>
    <row r="17" spans="1:5" x14ac:dyDescent="0.2">
      <c r="A17" s="14" t="s">
        <v>18</v>
      </c>
      <c r="B17" s="33" t="s">
        <v>19</v>
      </c>
      <c r="C17" s="59">
        <v>2200</v>
      </c>
      <c r="D17" s="60"/>
      <c r="E17" s="50">
        <f>C17+D17</f>
        <v>2200</v>
      </c>
    </row>
    <row r="18" spans="1:5" x14ac:dyDescent="0.2">
      <c r="A18" s="11">
        <v>0.03</v>
      </c>
      <c r="B18" s="35" t="s">
        <v>20</v>
      </c>
      <c r="C18" s="57">
        <f>C19+C20+C21+C22+C23</f>
        <v>0</v>
      </c>
      <c r="D18" s="58">
        <f t="shared" ref="D18:E18" si="3">D19+D20+D21+D22+D23</f>
        <v>9889.1935730000005</v>
      </c>
      <c r="E18" s="49">
        <f t="shared" si="3"/>
        <v>9889.1935730000005</v>
      </c>
    </row>
    <row r="19" spans="1:5" hidden="1" x14ac:dyDescent="0.2">
      <c r="A19" s="14" t="s">
        <v>21</v>
      </c>
      <c r="B19" s="33" t="s">
        <v>22</v>
      </c>
      <c r="C19" s="59"/>
      <c r="D19" s="60"/>
      <c r="E19" s="50">
        <f>C19+D19</f>
        <v>0</v>
      </c>
    </row>
    <row r="20" spans="1:5" hidden="1" x14ac:dyDescent="0.2">
      <c r="A20" s="14" t="s">
        <v>23</v>
      </c>
      <c r="B20" s="33" t="s">
        <v>24</v>
      </c>
      <c r="C20" s="59"/>
      <c r="D20" s="60"/>
      <c r="E20" s="50">
        <f>C20+D20</f>
        <v>0</v>
      </c>
    </row>
    <row r="21" spans="1:5" x14ac:dyDescent="0.2">
      <c r="A21" s="14" t="s">
        <v>25</v>
      </c>
      <c r="B21" s="33" t="s">
        <v>26</v>
      </c>
      <c r="C21" s="59">
        <f>(C12+C13+C14+C16+C19+C20+C23)*8.33%</f>
        <v>0</v>
      </c>
      <c r="D21" s="60">
        <f>(D12+D13+D14+D16+D19+D20+D23)*8.33%</f>
        <v>9889.1935730000005</v>
      </c>
      <c r="E21" s="50">
        <f>C21+D21</f>
        <v>9889.1935730000005</v>
      </c>
    </row>
    <row r="22" spans="1:5" hidden="1" x14ac:dyDescent="0.2">
      <c r="A22" s="14" t="s">
        <v>27</v>
      </c>
      <c r="B22" s="33" t="s">
        <v>28</v>
      </c>
      <c r="C22" s="59"/>
      <c r="D22" s="60"/>
      <c r="E22" s="50">
        <f>C22+D22</f>
        <v>0</v>
      </c>
    </row>
    <row r="23" spans="1:5" hidden="1" x14ac:dyDescent="0.2">
      <c r="A23" s="14" t="s">
        <v>29</v>
      </c>
      <c r="B23" s="33" t="s">
        <v>30</v>
      </c>
      <c r="C23" s="59"/>
      <c r="D23" s="60"/>
      <c r="E23" s="50">
        <f>C23+D23</f>
        <v>0</v>
      </c>
    </row>
    <row r="24" spans="1:5" ht="22.5" x14ac:dyDescent="0.2">
      <c r="A24" s="11">
        <v>0.04</v>
      </c>
      <c r="B24" s="12" t="s">
        <v>31</v>
      </c>
      <c r="C24" s="61">
        <f>C25+C26</f>
        <v>0</v>
      </c>
      <c r="D24" s="62">
        <f t="shared" ref="D24:E24" si="4">D25+D26</f>
        <v>11574.986475</v>
      </c>
      <c r="E24" s="13">
        <f t="shared" si="4"/>
        <v>11574.986475</v>
      </c>
    </row>
    <row r="25" spans="1:5" ht="22.5" x14ac:dyDescent="0.2">
      <c r="A25" s="14" t="s">
        <v>32</v>
      </c>
      <c r="B25" s="15" t="s">
        <v>33</v>
      </c>
      <c r="C25" s="63">
        <f>(C12+C13+C14+C16+C19+C20+C23)*9.25%</f>
        <v>0</v>
      </c>
      <c r="D25" s="63">
        <f>(D12+D13+D14+D16+D19+D20+D23)*9.25%</f>
        <v>10981.397424999999</v>
      </c>
      <c r="E25" s="50">
        <f>C25+D25</f>
        <v>10981.397424999999</v>
      </c>
    </row>
    <row r="26" spans="1:5" x14ac:dyDescent="0.2">
      <c r="A26" s="14" t="s">
        <v>34</v>
      </c>
      <c r="B26" s="33" t="s">
        <v>35</v>
      </c>
      <c r="C26" s="59">
        <f>(C12+C13+C14+C16+C19+C20+C23)*0.5%</f>
        <v>0</v>
      </c>
      <c r="D26" s="59">
        <f>(D12+D13+D14+D16+D19+D20+D23)*0.5%</f>
        <v>593.58905000000004</v>
      </c>
      <c r="E26" s="50">
        <f>C26+D26</f>
        <v>593.58905000000004</v>
      </c>
    </row>
    <row r="27" spans="1:5" ht="22.5" x14ac:dyDescent="0.2">
      <c r="A27" s="11">
        <v>0.05</v>
      </c>
      <c r="B27" s="12" t="s">
        <v>36</v>
      </c>
      <c r="C27" s="61">
        <f>C28+C29+C30+C31</f>
        <v>0</v>
      </c>
      <c r="D27" s="62">
        <f t="shared" ref="D27:E27" si="5">D28+D29+D30+D31</f>
        <v>12849.616198</v>
      </c>
      <c r="E27" s="13">
        <f t="shared" si="5"/>
        <v>12849.616198</v>
      </c>
    </row>
    <row r="28" spans="1:5" x14ac:dyDescent="0.2">
      <c r="A28" s="14" t="s">
        <v>37</v>
      </c>
      <c r="B28" s="33" t="s">
        <v>38</v>
      </c>
      <c r="C28" s="59">
        <f>(C12+C13+C14+C16+C19+C20+C23)*5.08%</f>
        <v>0</v>
      </c>
      <c r="D28" s="59">
        <f>(D12+D13+D14+D16+D19+D20+D23)*5.08%</f>
        <v>6030.864748</v>
      </c>
      <c r="E28" s="50">
        <f>C28+D28</f>
        <v>6030.864748</v>
      </c>
    </row>
    <row r="29" spans="1:5" x14ac:dyDescent="0.2">
      <c r="A29" s="14" t="s">
        <v>39</v>
      </c>
      <c r="B29" s="33" t="s">
        <v>40</v>
      </c>
      <c r="C29" s="59">
        <f>(C12+C13+C14+C16+C19+C20+C23)*1.5%</f>
        <v>0</v>
      </c>
      <c r="D29" s="59">
        <f>(D12+D13+D14+D16+D19+D20+D23)*1.5%</f>
        <v>1780.7671499999999</v>
      </c>
      <c r="E29" s="50">
        <f>C29+D29</f>
        <v>1780.7671499999999</v>
      </c>
    </row>
    <row r="30" spans="1:5" x14ac:dyDescent="0.2">
      <c r="A30" s="14" t="s">
        <v>41</v>
      </c>
      <c r="B30" s="33" t="s">
        <v>42</v>
      </c>
      <c r="C30" s="59">
        <f>(C12+C13+C14+C16+C19+C20+C23)*3%</f>
        <v>0</v>
      </c>
      <c r="D30" s="59">
        <f>(D12+D13+D14+D16+D19+D20+D23)*3%</f>
        <v>3561.5342999999998</v>
      </c>
      <c r="E30" s="50">
        <f>C30+D30</f>
        <v>3561.5342999999998</v>
      </c>
    </row>
    <row r="31" spans="1:5" x14ac:dyDescent="0.2">
      <c r="A31" s="14" t="s">
        <v>43</v>
      </c>
      <c r="B31" s="33" t="s">
        <v>44</v>
      </c>
      <c r="C31" s="59"/>
      <c r="D31" s="60">
        <v>1476.45</v>
      </c>
      <c r="E31" s="50">
        <f>C31+D31</f>
        <v>1476.45</v>
      </c>
    </row>
    <row r="32" spans="1:5" hidden="1" x14ac:dyDescent="0.2">
      <c r="A32" s="11" t="s">
        <v>45</v>
      </c>
      <c r="B32" s="35" t="s">
        <v>46</v>
      </c>
      <c r="C32" s="57">
        <f t="shared" ref="C32:E32" si="6">C33</f>
        <v>0</v>
      </c>
      <c r="D32" s="58">
        <f t="shared" si="6"/>
        <v>0</v>
      </c>
      <c r="E32" s="49">
        <f t="shared" si="6"/>
        <v>0</v>
      </c>
    </row>
    <row r="33" spans="1:5" hidden="1" x14ac:dyDescent="0.2">
      <c r="A33" s="14" t="s">
        <v>47</v>
      </c>
      <c r="B33" s="33" t="s">
        <v>48</v>
      </c>
      <c r="C33" s="59"/>
      <c r="D33" s="60"/>
      <c r="E33" s="50">
        <f>C33+D33</f>
        <v>0</v>
      </c>
    </row>
    <row r="34" spans="1:5" x14ac:dyDescent="0.2">
      <c r="A34" s="11">
        <v>1</v>
      </c>
      <c r="B34" s="35" t="s">
        <v>49</v>
      </c>
      <c r="C34" s="57">
        <f>C35+C41+C47+C55+C63+C68+C70+C74+C84+C86</f>
        <v>27648.39</v>
      </c>
      <c r="D34" s="58">
        <f t="shared" ref="D34:E34" si="7">D35+D41+D47+D55+D63+D68+D70+D74+D84+D86</f>
        <v>413670</v>
      </c>
      <c r="E34" s="49">
        <f t="shared" si="7"/>
        <v>441318.39</v>
      </c>
    </row>
    <row r="35" spans="1:5" hidden="1" x14ac:dyDescent="0.2">
      <c r="A35" s="11">
        <v>1.01</v>
      </c>
      <c r="B35" s="35" t="s">
        <v>50</v>
      </c>
      <c r="C35" s="57">
        <f>C36+C37+C38+C39+C40</f>
        <v>0</v>
      </c>
      <c r="D35" s="58">
        <f t="shared" ref="D35:E35" si="8">D36+D37+D38+D39+D40</f>
        <v>0</v>
      </c>
      <c r="E35" s="49">
        <f t="shared" si="8"/>
        <v>0</v>
      </c>
    </row>
    <row r="36" spans="1:5" hidden="1" x14ac:dyDescent="0.2">
      <c r="A36" s="14" t="s">
        <v>51</v>
      </c>
      <c r="B36" s="33" t="s">
        <v>52</v>
      </c>
      <c r="C36" s="59"/>
      <c r="D36" s="60"/>
      <c r="E36" s="50">
        <f>C36+D36</f>
        <v>0</v>
      </c>
    </row>
    <row r="37" spans="1:5" hidden="1" x14ac:dyDescent="0.2">
      <c r="A37" s="14" t="s">
        <v>53</v>
      </c>
      <c r="B37" s="33" t="s">
        <v>54</v>
      </c>
      <c r="C37" s="59"/>
      <c r="D37" s="60"/>
      <c r="E37" s="50">
        <f>C37+D37</f>
        <v>0</v>
      </c>
    </row>
    <row r="38" spans="1:5" hidden="1" x14ac:dyDescent="0.2">
      <c r="A38" s="14" t="s">
        <v>55</v>
      </c>
      <c r="B38" s="33" t="s">
        <v>56</v>
      </c>
      <c r="C38" s="59"/>
      <c r="D38" s="60"/>
      <c r="E38" s="50">
        <f>C38+D38</f>
        <v>0</v>
      </c>
    </row>
    <row r="39" spans="1:5" hidden="1" x14ac:dyDescent="0.2">
      <c r="A39" s="14" t="s">
        <v>57</v>
      </c>
      <c r="B39" s="33" t="s">
        <v>58</v>
      </c>
      <c r="C39" s="59"/>
      <c r="D39" s="60"/>
      <c r="E39" s="50">
        <f>C39+D39</f>
        <v>0</v>
      </c>
    </row>
    <row r="40" spans="1:5" hidden="1" x14ac:dyDescent="0.2">
      <c r="A40" s="14" t="s">
        <v>59</v>
      </c>
      <c r="B40" s="33" t="s">
        <v>60</v>
      </c>
      <c r="C40" s="59"/>
      <c r="D40" s="60"/>
      <c r="E40" s="50">
        <f>C40+D40</f>
        <v>0</v>
      </c>
    </row>
    <row r="41" spans="1:5" x14ac:dyDescent="0.2">
      <c r="A41" s="11">
        <v>1.02</v>
      </c>
      <c r="B41" s="35" t="s">
        <v>61</v>
      </c>
      <c r="C41" s="57">
        <f>C42+C43+C44+C45+C46</f>
        <v>5050</v>
      </c>
      <c r="D41" s="58">
        <f t="shared" ref="D41:E41" si="9">D42+D43+D44+D45+D46</f>
        <v>45120</v>
      </c>
      <c r="E41" s="49">
        <f t="shared" si="9"/>
        <v>50170</v>
      </c>
    </row>
    <row r="42" spans="1:5" x14ac:dyDescent="0.2">
      <c r="A42" s="14" t="s">
        <v>62</v>
      </c>
      <c r="B42" s="33" t="s">
        <v>63</v>
      </c>
      <c r="C42" s="59"/>
      <c r="D42" s="60">
        <v>4000</v>
      </c>
      <c r="E42" s="50">
        <f>C42+D42</f>
        <v>4000</v>
      </c>
    </row>
    <row r="43" spans="1:5" x14ac:dyDescent="0.2">
      <c r="A43" s="14" t="s">
        <v>64</v>
      </c>
      <c r="B43" s="33" t="s">
        <v>65</v>
      </c>
      <c r="C43" s="59"/>
      <c r="D43" s="60">
        <v>24000</v>
      </c>
      <c r="E43" s="50">
        <f>C43+D43</f>
        <v>24000</v>
      </c>
    </row>
    <row r="44" spans="1:5" x14ac:dyDescent="0.2">
      <c r="A44" s="14" t="s">
        <v>66</v>
      </c>
      <c r="B44" s="33" t="s">
        <v>67</v>
      </c>
      <c r="C44" s="59">
        <v>50</v>
      </c>
      <c r="D44" s="60"/>
      <c r="E44" s="50">
        <f>C44+D44</f>
        <v>50</v>
      </c>
    </row>
    <row r="45" spans="1:5" x14ac:dyDescent="0.2">
      <c r="A45" s="14" t="s">
        <v>68</v>
      </c>
      <c r="B45" s="33" t="s">
        <v>69</v>
      </c>
      <c r="C45" s="59">
        <v>5000</v>
      </c>
      <c r="D45" s="60">
        <v>17000</v>
      </c>
      <c r="E45" s="50">
        <f>C45+D45</f>
        <v>22000</v>
      </c>
    </row>
    <row r="46" spans="1:5" x14ac:dyDescent="0.2">
      <c r="A46" s="14" t="s">
        <v>70</v>
      </c>
      <c r="B46" s="33" t="s">
        <v>71</v>
      </c>
      <c r="C46" s="59"/>
      <c r="D46" s="60">
        <v>120</v>
      </c>
      <c r="E46" s="50">
        <f>C46+D46</f>
        <v>120</v>
      </c>
    </row>
    <row r="47" spans="1:5" x14ac:dyDescent="0.2">
      <c r="A47" s="11">
        <v>1.03</v>
      </c>
      <c r="B47" s="35" t="s">
        <v>72</v>
      </c>
      <c r="C47" s="57">
        <f>C48+C49+C50+C51+C52+C53+C54</f>
        <v>1200</v>
      </c>
      <c r="D47" s="58">
        <f t="shared" ref="D47:E47" si="10">D48+D49+D50+D51+D52+D53+D54</f>
        <v>2250</v>
      </c>
      <c r="E47" s="49">
        <f t="shared" si="10"/>
        <v>3450</v>
      </c>
    </row>
    <row r="48" spans="1:5" x14ac:dyDescent="0.2">
      <c r="A48" s="14" t="s">
        <v>73</v>
      </c>
      <c r="B48" s="33" t="s">
        <v>74</v>
      </c>
      <c r="C48" s="59">
        <v>500</v>
      </c>
      <c r="D48" s="60"/>
      <c r="E48" s="50">
        <f t="shared" ref="E48:E54" si="11">C48+D48</f>
        <v>500</v>
      </c>
    </row>
    <row r="49" spans="1:5" hidden="1" x14ac:dyDescent="0.2">
      <c r="A49" s="14" t="s">
        <v>75</v>
      </c>
      <c r="B49" s="33" t="s">
        <v>76</v>
      </c>
      <c r="C49" s="59"/>
      <c r="D49" s="60"/>
      <c r="E49" s="50">
        <f t="shared" si="11"/>
        <v>0</v>
      </c>
    </row>
    <row r="50" spans="1:5" x14ac:dyDescent="0.2">
      <c r="A50" s="14" t="s">
        <v>77</v>
      </c>
      <c r="B50" s="33" t="s">
        <v>78</v>
      </c>
      <c r="C50" s="59"/>
      <c r="D50" s="60">
        <v>2000</v>
      </c>
      <c r="E50" s="50">
        <f t="shared" si="11"/>
        <v>2000</v>
      </c>
    </row>
    <row r="51" spans="1:5" hidden="1" x14ac:dyDescent="0.2">
      <c r="A51" s="14" t="s">
        <v>79</v>
      </c>
      <c r="B51" s="33" t="s">
        <v>80</v>
      </c>
      <c r="C51" s="59"/>
      <c r="D51" s="60"/>
      <c r="E51" s="50">
        <f t="shared" si="11"/>
        <v>0</v>
      </c>
    </row>
    <row r="52" spans="1:5" x14ac:dyDescent="0.2">
      <c r="A52" s="14" t="s">
        <v>81</v>
      </c>
      <c r="B52" s="33" t="s">
        <v>82</v>
      </c>
      <c r="C52" s="59"/>
      <c r="D52" s="60">
        <v>250</v>
      </c>
      <c r="E52" s="50">
        <f t="shared" si="11"/>
        <v>250</v>
      </c>
    </row>
    <row r="53" spans="1:5" x14ac:dyDescent="0.2">
      <c r="A53" s="14" t="s">
        <v>83</v>
      </c>
      <c r="B53" s="33" t="s">
        <v>84</v>
      </c>
      <c r="C53" s="59">
        <v>500</v>
      </c>
      <c r="D53" s="60"/>
      <c r="E53" s="50">
        <f t="shared" si="11"/>
        <v>500</v>
      </c>
    </row>
    <row r="54" spans="1:5" x14ac:dyDescent="0.2">
      <c r="A54" s="14" t="s">
        <v>85</v>
      </c>
      <c r="B54" s="33" t="s">
        <v>86</v>
      </c>
      <c r="C54" s="59">
        <v>200</v>
      </c>
      <c r="D54" s="60"/>
      <c r="E54" s="50">
        <f t="shared" si="11"/>
        <v>200</v>
      </c>
    </row>
    <row r="55" spans="1:5" x14ac:dyDescent="0.2">
      <c r="A55" s="11">
        <v>1.04</v>
      </c>
      <c r="B55" s="35" t="s">
        <v>87</v>
      </c>
      <c r="C55" s="57">
        <f>C56+C57+C58+C59+C60+C61+C62</f>
        <v>10048.39</v>
      </c>
      <c r="D55" s="58">
        <f t="shared" ref="D55:E55" si="12">D56+D57+D58+D59+D60+D61+D62</f>
        <v>191150</v>
      </c>
      <c r="E55" s="49">
        <f t="shared" si="12"/>
        <v>201198.39</v>
      </c>
    </row>
    <row r="56" spans="1:5" x14ac:dyDescent="0.2">
      <c r="A56" s="14" t="s">
        <v>88</v>
      </c>
      <c r="B56" s="33" t="s">
        <v>89</v>
      </c>
      <c r="C56" s="59"/>
      <c r="D56" s="60">
        <v>1500</v>
      </c>
      <c r="E56" s="50">
        <f t="shared" ref="E56:E62" si="13">C56+D56</f>
        <v>1500</v>
      </c>
    </row>
    <row r="57" spans="1:5" hidden="1" x14ac:dyDescent="0.2">
      <c r="A57" s="14" t="s">
        <v>90</v>
      </c>
      <c r="B57" s="33" t="s">
        <v>91</v>
      </c>
      <c r="C57" s="59"/>
      <c r="D57" s="60"/>
      <c r="E57" s="50">
        <f t="shared" si="13"/>
        <v>0</v>
      </c>
    </row>
    <row r="58" spans="1:5" x14ac:dyDescent="0.2">
      <c r="A58" s="14" t="s">
        <v>92</v>
      </c>
      <c r="B58" s="33" t="s">
        <v>93</v>
      </c>
      <c r="C58" s="59"/>
      <c r="D58" s="60">
        <v>1000</v>
      </c>
      <c r="E58" s="50">
        <f t="shared" si="13"/>
        <v>1000</v>
      </c>
    </row>
    <row r="59" spans="1:5" hidden="1" x14ac:dyDescent="0.2">
      <c r="A59" s="14" t="s">
        <v>94</v>
      </c>
      <c r="B59" s="33" t="s">
        <v>95</v>
      </c>
      <c r="C59" s="59"/>
      <c r="D59" s="60"/>
      <c r="E59" s="50">
        <f t="shared" si="13"/>
        <v>0</v>
      </c>
    </row>
    <row r="60" spans="1:5" x14ac:dyDescent="0.2">
      <c r="A60" s="14" t="s">
        <v>96</v>
      </c>
      <c r="B60" s="33" t="s">
        <v>97</v>
      </c>
      <c r="C60" s="59">
        <v>2048.39</v>
      </c>
      <c r="D60" s="60"/>
      <c r="E60" s="50">
        <f t="shared" si="13"/>
        <v>2048.39</v>
      </c>
    </row>
    <row r="61" spans="1:5" x14ac:dyDescent="0.2">
      <c r="A61" s="14" t="s">
        <v>98</v>
      </c>
      <c r="B61" s="33" t="s">
        <v>99</v>
      </c>
      <c r="C61" s="59"/>
      <c r="D61" s="60">
        <v>182150</v>
      </c>
      <c r="E61" s="50">
        <f t="shared" si="13"/>
        <v>182150</v>
      </c>
    </row>
    <row r="62" spans="1:5" x14ac:dyDescent="0.2">
      <c r="A62" s="14" t="s">
        <v>100</v>
      </c>
      <c r="B62" s="33" t="s">
        <v>101</v>
      </c>
      <c r="C62" s="59">
        <v>8000</v>
      </c>
      <c r="D62" s="60">
        <v>6500</v>
      </c>
      <c r="E62" s="50">
        <f t="shared" si="13"/>
        <v>14500</v>
      </c>
    </row>
    <row r="63" spans="1:5" x14ac:dyDescent="0.2">
      <c r="A63" s="11">
        <v>1.05</v>
      </c>
      <c r="B63" s="35" t="s">
        <v>102</v>
      </c>
      <c r="C63" s="57">
        <f>C64+C65+C66+C67</f>
        <v>1500</v>
      </c>
      <c r="D63" s="58">
        <f t="shared" ref="D63:E63" si="14">D64+D65+D66+D67</f>
        <v>70850</v>
      </c>
      <c r="E63" s="49">
        <f t="shared" si="14"/>
        <v>72350</v>
      </c>
    </row>
    <row r="64" spans="1:5" x14ac:dyDescent="0.2">
      <c r="A64" s="14" t="s">
        <v>103</v>
      </c>
      <c r="B64" s="33" t="s">
        <v>104</v>
      </c>
      <c r="C64" s="59">
        <v>500</v>
      </c>
      <c r="D64" s="60">
        <v>2000</v>
      </c>
      <c r="E64" s="50">
        <f>C64+D64</f>
        <v>2500</v>
      </c>
    </row>
    <row r="65" spans="1:6" x14ac:dyDescent="0.2">
      <c r="A65" s="14" t="s">
        <v>105</v>
      </c>
      <c r="B65" s="33" t="s">
        <v>106</v>
      </c>
      <c r="C65" s="59">
        <v>1000</v>
      </c>
      <c r="D65" s="60">
        <v>68850</v>
      </c>
      <c r="E65" s="50">
        <f>C65+D65</f>
        <v>69850</v>
      </c>
      <c r="F65" s="73"/>
    </row>
    <row r="66" spans="1:6" hidden="1" x14ac:dyDescent="0.2">
      <c r="A66" s="14" t="s">
        <v>107</v>
      </c>
      <c r="B66" s="33" t="s">
        <v>108</v>
      </c>
      <c r="C66" s="59"/>
      <c r="D66" s="60"/>
      <c r="E66" s="50">
        <f>C66+D66</f>
        <v>0</v>
      </c>
    </row>
    <row r="67" spans="1:6" hidden="1" x14ac:dyDescent="0.2">
      <c r="A67" s="14" t="s">
        <v>109</v>
      </c>
      <c r="B67" s="33" t="s">
        <v>110</v>
      </c>
      <c r="C67" s="59"/>
      <c r="D67" s="60"/>
      <c r="E67" s="50">
        <f>C67+D67</f>
        <v>0</v>
      </c>
    </row>
    <row r="68" spans="1:6" x14ac:dyDescent="0.2">
      <c r="A68" s="11">
        <v>1.06</v>
      </c>
      <c r="B68" s="35" t="s">
        <v>111</v>
      </c>
      <c r="C68" s="57">
        <f t="shared" ref="C68:E68" si="15">C69</f>
        <v>8000</v>
      </c>
      <c r="D68" s="58">
        <f t="shared" si="15"/>
        <v>52750</v>
      </c>
      <c r="E68" s="49">
        <f t="shared" si="15"/>
        <v>60750</v>
      </c>
    </row>
    <row r="69" spans="1:6" x14ac:dyDescent="0.2">
      <c r="A69" s="14" t="s">
        <v>112</v>
      </c>
      <c r="B69" s="33" t="s">
        <v>113</v>
      </c>
      <c r="C69" s="59">
        <v>8000</v>
      </c>
      <c r="D69" s="60">
        <f>69000-16250</f>
        <v>52750</v>
      </c>
      <c r="E69" s="50">
        <f>C69+D69</f>
        <v>60750</v>
      </c>
    </row>
    <row r="70" spans="1:6" x14ac:dyDescent="0.2">
      <c r="A70" s="11">
        <v>1.07</v>
      </c>
      <c r="B70" s="35" t="s">
        <v>114</v>
      </c>
      <c r="C70" s="57">
        <f>C71+C72+C73</f>
        <v>0</v>
      </c>
      <c r="D70" s="58">
        <f t="shared" ref="D70:E70" si="16">D71+D72+D73</f>
        <v>6000</v>
      </c>
      <c r="E70" s="49">
        <f t="shared" si="16"/>
        <v>6000</v>
      </c>
    </row>
    <row r="71" spans="1:6" x14ac:dyDescent="0.2">
      <c r="A71" s="14" t="s">
        <v>115</v>
      </c>
      <c r="B71" s="33" t="s">
        <v>116</v>
      </c>
      <c r="C71" s="59"/>
      <c r="D71" s="60">
        <v>6000</v>
      </c>
      <c r="E71" s="50">
        <f>C71+D71</f>
        <v>6000</v>
      </c>
    </row>
    <row r="72" spans="1:6" hidden="1" x14ac:dyDescent="0.2">
      <c r="A72" s="14" t="s">
        <v>117</v>
      </c>
      <c r="B72" s="33" t="s">
        <v>118</v>
      </c>
      <c r="C72" s="59"/>
      <c r="D72" s="60"/>
      <c r="E72" s="50">
        <f>C72+D72</f>
        <v>0</v>
      </c>
    </row>
    <row r="73" spans="1:6" hidden="1" x14ac:dyDescent="0.2">
      <c r="A73" s="14" t="s">
        <v>119</v>
      </c>
      <c r="B73" s="33" t="s">
        <v>120</v>
      </c>
      <c r="C73" s="59"/>
      <c r="D73" s="60"/>
      <c r="E73" s="50">
        <f>C73+D73</f>
        <v>0</v>
      </c>
    </row>
    <row r="74" spans="1:6" x14ac:dyDescent="0.2">
      <c r="A74" s="11">
        <v>1.08</v>
      </c>
      <c r="B74" s="35" t="s">
        <v>121</v>
      </c>
      <c r="C74" s="57">
        <f>C75+C76+C77+C78+C79+C80+C81+C82+C83</f>
        <v>1100</v>
      </c>
      <c r="D74" s="58">
        <f t="shared" ref="D74:E74" si="17">D75+D76+D77+D78+D79+D80+D81+D82+D83</f>
        <v>42950</v>
      </c>
      <c r="E74" s="49">
        <f t="shared" si="17"/>
        <v>44050</v>
      </c>
    </row>
    <row r="75" spans="1:6" x14ac:dyDescent="0.2">
      <c r="A75" s="14" t="s">
        <v>122</v>
      </c>
      <c r="B75" s="33" t="s">
        <v>123</v>
      </c>
      <c r="C75" s="59"/>
      <c r="D75" s="60">
        <v>8750</v>
      </c>
      <c r="E75" s="50">
        <f t="shared" ref="E75:E83" si="18">C75+D75</f>
        <v>8750</v>
      </c>
    </row>
    <row r="76" spans="1:6" hidden="1" x14ac:dyDescent="0.2">
      <c r="A76" s="14" t="s">
        <v>124</v>
      </c>
      <c r="B76" s="33" t="s">
        <v>125</v>
      </c>
      <c r="C76" s="59"/>
      <c r="D76" s="60"/>
      <c r="E76" s="50">
        <f t="shared" si="18"/>
        <v>0</v>
      </c>
    </row>
    <row r="77" spans="1:6" hidden="1" x14ac:dyDescent="0.2">
      <c r="A77" s="14" t="s">
        <v>126</v>
      </c>
      <c r="B77" s="33" t="s">
        <v>127</v>
      </c>
      <c r="C77" s="59"/>
      <c r="D77" s="60"/>
      <c r="E77" s="50">
        <f t="shared" si="18"/>
        <v>0</v>
      </c>
    </row>
    <row r="78" spans="1:6" x14ac:dyDescent="0.2">
      <c r="A78" s="14" t="s">
        <v>128</v>
      </c>
      <c r="B78" s="33" t="s">
        <v>129</v>
      </c>
      <c r="C78" s="59"/>
      <c r="D78" s="60">
        <v>6500</v>
      </c>
      <c r="E78" s="50">
        <f t="shared" si="18"/>
        <v>6500</v>
      </c>
    </row>
    <row r="79" spans="1:6" x14ac:dyDescent="0.2">
      <c r="A79" s="14" t="s">
        <v>130</v>
      </c>
      <c r="B79" s="33" t="s">
        <v>131</v>
      </c>
      <c r="C79" s="59"/>
      <c r="D79" s="60">
        <v>19000</v>
      </c>
      <c r="E79" s="50">
        <f t="shared" si="18"/>
        <v>19000</v>
      </c>
    </row>
    <row r="80" spans="1:6" hidden="1" x14ac:dyDescent="0.2">
      <c r="A80" s="14" t="s">
        <v>132</v>
      </c>
      <c r="B80" s="33" t="s">
        <v>133</v>
      </c>
      <c r="C80" s="59"/>
      <c r="D80" s="60"/>
      <c r="E80" s="50">
        <f t="shared" si="18"/>
        <v>0</v>
      </c>
    </row>
    <row r="81" spans="1:5" x14ac:dyDescent="0.2">
      <c r="A81" s="14" t="s">
        <v>134</v>
      </c>
      <c r="B81" s="33" t="s">
        <v>135</v>
      </c>
      <c r="C81" s="59">
        <v>500</v>
      </c>
      <c r="D81" s="60">
        <v>1500</v>
      </c>
      <c r="E81" s="50">
        <f t="shared" si="18"/>
        <v>2000</v>
      </c>
    </row>
    <row r="82" spans="1:5" hidden="1" x14ac:dyDescent="0.2">
      <c r="A82" s="14" t="s">
        <v>136</v>
      </c>
      <c r="B82" s="33" t="s">
        <v>137</v>
      </c>
      <c r="C82" s="59"/>
      <c r="D82" s="60"/>
      <c r="E82" s="50">
        <f t="shared" si="18"/>
        <v>0</v>
      </c>
    </row>
    <row r="83" spans="1:5" x14ac:dyDescent="0.2">
      <c r="A83" s="14" t="s">
        <v>138</v>
      </c>
      <c r="B83" s="33" t="s">
        <v>139</v>
      </c>
      <c r="C83" s="59">
        <v>600</v>
      </c>
      <c r="D83" s="60">
        <v>7200</v>
      </c>
      <c r="E83" s="50">
        <f t="shared" si="18"/>
        <v>7800</v>
      </c>
    </row>
    <row r="84" spans="1:5" s="16" customFormat="1" hidden="1" x14ac:dyDescent="0.2">
      <c r="A84" s="11">
        <v>1.0900000000000001</v>
      </c>
      <c r="B84" s="35" t="s">
        <v>140</v>
      </c>
      <c r="C84" s="57">
        <f>C85</f>
        <v>0</v>
      </c>
      <c r="D84" s="58">
        <f t="shared" ref="D84:E84" si="19">D85</f>
        <v>0</v>
      </c>
      <c r="E84" s="49">
        <f t="shared" si="19"/>
        <v>0</v>
      </c>
    </row>
    <row r="85" spans="1:5" hidden="1" x14ac:dyDescent="0.2">
      <c r="A85" s="14" t="s">
        <v>141</v>
      </c>
      <c r="B85" s="33" t="s">
        <v>142</v>
      </c>
      <c r="C85" s="59"/>
      <c r="D85" s="60"/>
      <c r="E85" s="50">
        <f>C85+D85</f>
        <v>0</v>
      </c>
    </row>
    <row r="86" spans="1:5" x14ac:dyDescent="0.2">
      <c r="A86" s="11">
        <v>1.99</v>
      </c>
      <c r="B86" s="35" t="s">
        <v>143</v>
      </c>
      <c r="C86" s="57">
        <f>C87+C88+C89+C90</f>
        <v>750</v>
      </c>
      <c r="D86" s="58">
        <f t="shared" ref="D86:E86" si="20">D87+D88+D89+D90</f>
        <v>2600</v>
      </c>
      <c r="E86" s="49">
        <f t="shared" si="20"/>
        <v>3350</v>
      </c>
    </row>
    <row r="87" spans="1:5" x14ac:dyDescent="0.2">
      <c r="A87" s="14" t="s">
        <v>144</v>
      </c>
      <c r="B87" s="33" t="s">
        <v>145</v>
      </c>
      <c r="C87" s="59">
        <v>500</v>
      </c>
      <c r="D87" s="60"/>
      <c r="E87" s="50">
        <f>C87+D87</f>
        <v>500</v>
      </c>
    </row>
    <row r="88" spans="1:5" hidden="1" x14ac:dyDescent="0.2">
      <c r="A88" s="14" t="s">
        <v>146</v>
      </c>
      <c r="B88" s="33" t="s">
        <v>147</v>
      </c>
      <c r="C88" s="59"/>
      <c r="D88" s="60"/>
      <c r="E88" s="50">
        <f>C88+D88</f>
        <v>0</v>
      </c>
    </row>
    <row r="89" spans="1:5" x14ac:dyDescent="0.2">
      <c r="A89" s="14" t="s">
        <v>148</v>
      </c>
      <c r="B89" s="33" t="s">
        <v>149</v>
      </c>
      <c r="C89" s="59">
        <v>250</v>
      </c>
      <c r="D89" s="60">
        <v>2500</v>
      </c>
      <c r="E89" s="50">
        <f>C89+D89</f>
        <v>2750</v>
      </c>
    </row>
    <row r="90" spans="1:5" x14ac:dyDescent="0.2">
      <c r="A90" s="14" t="s">
        <v>150</v>
      </c>
      <c r="B90" s="33" t="s">
        <v>151</v>
      </c>
      <c r="C90" s="59"/>
      <c r="D90" s="60">
        <v>100</v>
      </c>
      <c r="E90" s="50">
        <f>C90+D90</f>
        <v>100</v>
      </c>
    </row>
    <row r="91" spans="1:5" x14ac:dyDescent="0.2">
      <c r="A91" s="11">
        <v>2</v>
      </c>
      <c r="B91" s="35" t="s">
        <v>152</v>
      </c>
      <c r="C91" s="57">
        <f>C92+C98+C103+C111+C114+C117</f>
        <v>13700</v>
      </c>
      <c r="D91" s="58">
        <f t="shared" ref="D91:E91" si="21">D92+D98+D103+D111+D114+D117</f>
        <v>135500</v>
      </c>
      <c r="E91" s="49">
        <f t="shared" si="21"/>
        <v>149200</v>
      </c>
    </row>
    <row r="92" spans="1:5" x14ac:dyDescent="0.2">
      <c r="A92" s="11">
        <v>2.0099999999999998</v>
      </c>
      <c r="B92" s="35" t="s">
        <v>153</v>
      </c>
      <c r="C92" s="57">
        <f>C93+C94+C95+C96+C97</f>
        <v>6000</v>
      </c>
      <c r="D92" s="58">
        <f t="shared" ref="D92:E92" si="22">D93+D94+D95+D96+D97</f>
        <v>83350</v>
      </c>
      <c r="E92" s="49">
        <f t="shared" si="22"/>
        <v>89350</v>
      </c>
    </row>
    <row r="93" spans="1:5" x14ac:dyDescent="0.2">
      <c r="A93" s="14" t="s">
        <v>154</v>
      </c>
      <c r="B93" s="33" t="s">
        <v>155</v>
      </c>
      <c r="C93" s="59">
        <v>1000</v>
      </c>
      <c r="D93" s="60">
        <v>54000</v>
      </c>
      <c r="E93" s="50">
        <f>C93+D93</f>
        <v>55000</v>
      </c>
    </row>
    <row r="94" spans="1:5" hidden="1" x14ac:dyDescent="0.2">
      <c r="A94" s="14" t="s">
        <v>156</v>
      </c>
      <c r="B94" s="33" t="s">
        <v>157</v>
      </c>
      <c r="C94" s="59"/>
      <c r="D94" s="60"/>
      <c r="E94" s="50">
        <f>C94+D94</f>
        <v>0</v>
      </c>
    </row>
    <row r="95" spans="1:5" x14ac:dyDescent="0.2">
      <c r="A95" s="14" t="s">
        <v>158</v>
      </c>
      <c r="B95" s="33" t="s">
        <v>159</v>
      </c>
      <c r="C95" s="59"/>
      <c r="D95" s="60">
        <f>5600-1750</f>
        <v>3850</v>
      </c>
      <c r="E95" s="50">
        <f>C95+D95</f>
        <v>3850</v>
      </c>
    </row>
    <row r="96" spans="1:5" x14ac:dyDescent="0.2">
      <c r="A96" s="14" t="s">
        <v>160</v>
      </c>
      <c r="B96" s="33" t="s">
        <v>161</v>
      </c>
      <c r="C96" s="59">
        <v>5000</v>
      </c>
      <c r="D96" s="60">
        <v>500</v>
      </c>
      <c r="E96" s="50">
        <f>C96+D96</f>
        <v>5500</v>
      </c>
    </row>
    <row r="97" spans="1:5" x14ac:dyDescent="0.2">
      <c r="A97" s="14" t="s">
        <v>162</v>
      </c>
      <c r="B97" s="33" t="s">
        <v>163</v>
      </c>
      <c r="C97" s="59"/>
      <c r="D97" s="60">
        <v>25000</v>
      </c>
      <c r="E97" s="50">
        <f>C97+D97</f>
        <v>25000</v>
      </c>
    </row>
    <row r="98" spans="1:5" x14ac:dyDescent="0.2">
      <c r="A98" s="11">
        <v>2.02</v>
      </c>
      <c r="B98" s="35" t="s">
        <v>164</v>
      </c>
      <c r="C98" s="57">
        <f>C99+C100+C101+C102</f>
        <v>0</v>
      </c>
      <c r="D98" s="58">
        <f t="shared" ref="D98:E98" si="23">D99+D100+D101+D102</f>
        <v>21200</v>
      </c>
      <c r="E98" s="49">
        <f t="shared" si="23"/>
        <v>21200</v>
      </c>
    </row>
    <row r="99" spans="1:5" hidden="1" x14ac:dyDescent="0.2">
      <c r="A99" s="14" t="s">
        <v>165</v>
      </c>
      <c r="B99" s="33" t="s">
        <v>166</v>
      </c>
      <c r="C99" s="59"/>
      <c r="D99" s="60"/>
      <c r="E99" s="50">
        <f>C99+D99</f>
        <v>0</v>
      </c>
    </row>
    <row r="100" spans="1:5" hidden="1" x14ac:dyDescent="0.2">
      <c r="A100" s="14" t="s">
        <v>167</v>
      </c>
      <c r="B100" s="33" t="s">
        <v>168</v>
      </c>
      <c r="C100" s="59"/>
      <c r="D100" s="60"/>
      <c r="E100" s="50">
        <f>C100+D100</f>
        <v>0</v>
      </c>
    </row>
    <row r="101" spans="1:5" x14ac:dyDescent="0.2">
      <c r="A101" s="14" t="s">
        <v>169</v>
      </c>
      <c r="B101" s="33" t="s">
        <v>170</v>
      </c>
      <c r="C101" s="59"/>
      <c r="D101" s="60">
        <v>200</v>
      </c>
      <c r="E101" s="50">
        <f>C101+D101</f>
        <v>200</v>
      </c>
    </row>
    <row r="102" spans="1:5" x14ac:dyDescent="0.2">
      <c r="A102" s="14" t="s">
        <v>171</v>
      </c>
      <c r="B102" s="33" t="s">
        <v>172</v>
      </c>
      <c r="C102" s="59"/>
      <c r="D102" s="60">
        <v>21000</v>
      </c>
      <c r="E102" s="50">
        <f>C102+D102</f>
        <v>21000</v>
      </c>
    </row>
    <row r="103" spans="1:5" x14ac:dyDescent="0.2">
      <c r="A103" s="11">
        <v>2.0299999999999998</v>
      </c>
      <c r="B103" s="35" t="s">
        <v>173</v>
      </c>
      <c r="C103" s="57">
        <f>C104+C105+C106+C107+C108+C109+C110</f>
        <v>0</v>
      </c>
      <c r="D103" s="58">
        <f t="shared" ref="D103:E103" si="24">D104+D105+D106+D107+D108+D109+D110</f>
        <v>4750</v>
      </c>
      <c r="E103" s="49">
        <f t="shared" si="24"/>
        <v>4750</v>
      </c>
    </row>
    <row r="104" spans="1:5" x14ac:dyDescent="0.2">
      <c r="A104" s="14" t="s">
        <v>174</v>
      </c>
      <c r="B104" s="33" t="s">
        <v>175</v>
      </c>
      <c r="C104" s="59"/>
      <c r="D104" s="60">
        <v>1500</v>
      </c>
      <c r="E104" s="50">
        <f t="shared" ref="E104:E110" si="25">C104+D104</f>
        <v>1500</v>
      </c>
    </row>
    <row r="105" spans="1:5" x14ac:dyDescent="0.2">
      <c r="A105" s="14" t="s">
        <v>176</v>
      </c>
      <c r="B105" s="33" t="s">
        <v>177</v>
      </c>
      <c r="C105" s="59"/>
      <c r="D105" s="60">
        <v>550</v>
      </c>
      <c r="E105" s="50">
        <f t="shared" si="25"/>
        <v>550</v>
      </c>
    </row>
    <row r="106" spans="1:5" x14ac:dyDescent="0.2">
      <c r="A106" s="14" t="s">
        <v>178</v>
      </c>
      <c r="B106" s="33" t="s">
        <v>179</v>
      </c>
      <c r="C106" s="59"/>
      <c r="D106" s="60">
        <v>500</v>
      </c>
      <c r="E106" s="50">
        <f t="shared" si="25"/>
        <v>500</v>
      </c>
    </row>
    <row r="107" spans="1:5" x14ac:dyDescent="0.2">
      <c r="A107" s="14" t="s">
        <v>180</v>
      </c>
      <c r="B107" s="33" t="s">
        <v>181</v>
      </c>
      <c r="C107" s="59"/>
      <c r="D107" s="60">
        <v>750</v>
      </c>
      <c r="E107" s="50">
        <f t="shared" si="25"/>
        <v>750</v>
      </c>
    </row>
    <row r="108" spans="1:5" x14ac:dyDescent="0.2">
      <c r="A108" s="14" t="s">
        <v>182</v>
      </c>
      <c r="B108" s="33" t="s">
        <v>183</v>
      </c>
      <c r="C108" s="59"/>
      <c r="D108" s="60">
        <v>100</v>
      </c>
      <c r="E108" s="50">
        <f t="shared" si="25"/>
        <v>100</v>
      </c>
    </row>
    <row r="109" spans="1:5" x14ac:dyDescent="0.2">
      <c r="A109" s="14" t="s">
        <v>184</v>
      </c>
      <c r="B109" s="33" t="s">
        <v>185</v>
      </c>
      <c r="C109" s="59"/>
      <c r="D109" s="60">
        <v>750</v>
      </c>
      <c r="E109" s="50">
        <f t="shared" si="25"/>
        <v>750</v>
      </c>
    </row>
    <row r="110" spans="1:5" x14ac:dyDescent="0.2">
      <c r="A110" s="14" t="s">
        <v>186</v>
      </c>
      <c r="B110" s="33" t="s">
        <v>187</v>
      </c>
      <c r="C110" s="59"/>
      <c r="D110" s="60">
        <v>600</v>
      </c>
      <c r="E110" s="50">
        <f t="shared" si="25"/>
        <v>600</v>
      </c>
    </row>
    <row r="111" spans="1:5" x14ac:dyDescent="0.2">
      <c r="A111" s="11" t="s">
        <v>188</v>
      </c>
      <c r="B111" s="35" t="s">
        <v>189</v>
      </c>
      <c r="C111" s="57">
        <f>C112+C113</f>
        <v>0</v>
      </c>
      <c r="D111" s="58">
        <f t="shared" ref="D111:E111" si="26">D112+D113</f>
        <v>17400</v>
      </c>
      <c r="E111" s="49">
        <f t="shared" si="26"/>
        <v>17400</v>
      </c>
    </row>
    <row r="112" spans="1:5" x14ac:dyDescent="0.2">
      <c r="A112" s="14" t="s">
        <v>190</v>
      </c>
      <c r="B112" s="33" t="s">
        <v>191</v>
      </c>
      <c r="C112" s="59"/>
      <c r="D112" s="60">
        <v>3400</v>
      </c>
      <c r="E112" s="50">
        <f>C112+D112</f>
        <v>3400</v>
      </c>
    </row>
    <row r="113" spans="1:5" x14ac:dyDescent="0.2">
      <c r="A113" s="14" t="s">
        <v>192</v>
      </c>
      <c r="B113" s="33" t="s">
        <v>193</v>
      </c>
      <c r="C113" s="59"/>
      <c r="D113" s="60">
        <v>14000</v>
      </c>
      <c r="E113" s="50">
        <f>C113+D113</f>
        <v>14000</v>
      </c>
    </row>
    <row r="114" spans="1:5" hidden="1" x14ac:dyDescent="0.2">
      <c r="A114" s="11">
        <v>2.0499999999999998</v>
      </c>
      <c r="B114" s="35" t="s">
        <v>194</v>
      </c>
      <c r="C114" s="57">
        <f>C115+C116</f>
        <v>0</v>
      </c>
      <c r="D114" s="58">
        <f t="shared" ref="D114:E114" si="27">D115+D116</f>
        <v>0</v>
      </c>
      <c r="E114" s="49">
        <f t="shared" si="27"/>
        <v>0</v>
      </c>
    </row>
    <row r="115" spans="1:5" hidden="1" x14ac:dyDescent="0.2">
      <c r="A115" s="14" t="s">
        <v>195</v>
      </c>
      <c r="B115" s="33" t="s">
        <v>196</v>
      </c>
      <c r="C115" s="59"/>
      <c r="D115" s="60"/>
      <c r="E115" s="50">
        <f>C115+D115</f>
        <v>0</v>
      </c>
    </row>
    <row r="116" spans="1:5" hidden="1" x14ac:dyDescent="0.2">
      <c r="A116" s="14" t="s">
        <v>197</v>
      </c>
      <c r="B116" s="33" t="s">
        <v>198</v>
      </c>
      <c r="C116" s="59"/>
      <c r="D116" s="60"/>
      <c r="E116" s="50">
        <f>C116+D116</f>
        <v>0</v>
      </c>
    </row>
    <row r="117" spans="1:5" x14ac:dyDescent="0.2">
      <c r="A117" s="11">
        <v>2.99</v>
      </c>
      <c r="B117" s="35" t="s">
        <v>199</v>
      </c>
      <c r="C117" s="57">
        <f>C118+C119+C120+C121+C122+C123+C124+C125</f>
        <v>7700</v>
      </c>
      <c r="D117" s="58">
        <f>D118+D119+D120+D121+D122+D123+D124+D125</f>
        <v>8800</v>
      </c>
      <c r="E117" s="49">
        <f t="shared" ref="E117" si="28">E118+E119+E120+E121+E122+E123+E124+E125</f>
        <v>16500</v>
      </c>
    </row>
    <row r="118" spans="1:5" x14ac:dyDescent="0.2">
      <c r="A118" s="14" t="s">
        <v>200</v>
      </c>
      <c r="B118" s="33" t="s">
        <v>201</v>
      </c>
      <c r="C118" s="59">
        <v>1100</v>
      </c>
      <c r="D118" s="60"/>
      <c r="E118" s="50">
        <f t="shared" ref="E118:E125" si="29">C118+D118</f>
        <v>1100</v>
      </c>
    </row>
    <row r="119" spans="1:5" x14ac:dyDescent="0.2">
      <c r="A119" s="14" t="s">
        <v>202</v>
      </c>
      <c r="B119" s="33" t="s">
        <v>203</v>
      </c>
      <c r="C119" s="59"/>
      <c r="D119" s="60">
        <v>1650</v>
      </c>
      <c r="E119" s="50">
        <f t="shared" si="29"/>
        <v>1650</v>
      </c>
    </row>
    <row r="120" spans="1:5" x14ac:dyDescent="0.2">
      <c r="A120" s="14" t="s">
        <v>204</v>
      </c>
      <c r="B120" s="33" t="s">
        <v>205</v>
      </c>
      <c r="C120" s="59">
        <v>3000</v>
      </c>
      <c r="D120" s="60">
        <v>1000</v>
      </c>
      <c r="E120" s="50">
        <f t="shared" si="29"/>
        <v>4000</v>
      </c>
    </row>
    <row r="121" spans="1:5" x14ac:dyDescent="0.2">
      <c r="A121" s="14" t="s">
        <v>206</v>
      </c>
      <c r="B121" s="33" t="s">
        <v>207</v>
      </c>
      <c r="C121" s="59"/>
      <c r="D121" s="60">
        <v>3800</v>
      </c>
      <c r="E121" s="50">
        <f t="shared" si="29"/>
        <v>3800</v>
      </c>
    </row>
    <row r="122" spans="1:5" x14ac:dyDescent="0.2">
      <c r="A122" s="14" t="s">
        <v>208</v>
      </c>
      <c r="B122" s="33" t="s">
        <v>209</v>
      </c>
      <c r="C122" s="59">
        <v>2200</v>
      </c>
      <c r="D122" s="60"/>
      <c r="E122" s="50">
        <f t="shared" si="29"/>
        <v>2200</v>
      </c>
    </row>
    <row r="123" spans="1:5" x14ac:dyDescent="0.2">
      <c r="A123" s="14" t="s">
        <v>210</v>
      </c>
      <c r="B123" s="33" t="s">
        <v>211</v>
      </c>
      <c r="C123" s="59">
        <v>100</v>
      </c>
      <c r="D123" s="60">
        <v>2000</v>
      </c>
      <c r="E123" s="50">
        <f t="shared" si="29"/>
        <v>2100</v>
      </c>
    </row>
    <row r="124" spans="1:5" hidden="1" x14ac:dyDescent="0.2">
      <c r="A124" s="14" t="s">
        <v>212</v>
      </c>
      <c r="B124" s="33" t="s">
        <v>213</v>
      </c>
      <c r="C124" s="59"/>
      <c r="D124" s="60"/>
      <c r="E124" s="50">
        <f t="shared" si="29"/>
        <v>0</v>
      </c>
    </row>
    <row r="125" spans="1:5" x14ac:dyDescent="0.2">
      <c r="A125" s="14" t="s">
        <v>214</v>
      </c>
      <c r="B125" s="33" t="s">
        <v>215</v>
      </c>
      <c r="C125" s="59">
        <v>1300</v>
      </c>
      <c r="D125" s="60">
        <v>350</v>
      </c>
      <c r="E125" s="50">
        <f t="shared" si="29"/>
        <v>1650</v>
      </c>
    </row>
    <row r="126" spans="1:5" hidden="1" x14ac:dyDescent="0.2">
      <c r="A126" s="11">
        <v>3</v>
      </c>
      <c r="B126" s="35" t="s">
        <v>216</v>
      </c>
      <c r="C126" s="57">
        <f t="shared" ref="C126:E127" si="30">C127</f>
        <v>0</v>
      </c>
      <c r="D126" s="58">
        <f t="shared" si="30"/>
        <v>0</v>
      </c>
      <c r="E126" s="49">
        <f t="shared" si="30"/>
        <v>0</v>
      </c>
    </row>
    <row r="127" spans="1:5" hidden="1" x14ac:dyDescent="0.2">
      <c r="A127" s="11">
        <v>3.04</v>
      </c>
      <c r="B127" s="35" t="s">
        <v>217</v>
      </c>
      <c r="C127" s="57">
        <f t="shared" si="30"/>
        <v>0</v>
      </c>
      <c r="D127" s="58">
        <f t="shared" si="30"/>
        <v>0</v>
      </c>
      <c r="E127" s="49">
        <f t="shared" si="30"/>
        <v>0</v>
      </c>
    </row>
    <row r="128" spans="1:5" hidden="1" x14ac:dyDescent="0.2">
      <c r="A128" s="14" t="s">
        <v>218</v>
      </c>
      <c r="B128" s="33" t="s">
        <v>219</v>
      </c>
      <c r="C128" s="59"/>
      <c r="D128" s="60"/>
      <c r="E128" s="50">
        <f>C128+D128</f>
        <v>0</v>
      </c>
    </row>
    <row r="129" spans="1:5" hidden="1" x14ac:dyDescent="0.2">
      <c r="A129" s="11">
        <v>5</v>
      </c>
      <c r="B129" s="35" t="s">
        <v>220</v>
      </c>
      <c r="C129" s="57">
        <f>C130+C139+C144</f>
        <v>0</v>
      </c>
      <c r="D129" s="58">
        <f t="shared" ref="D129:E129" si="31">D130+D139+D144</f>
        <v>0</v>
      </c>
      <c r="E129" s="49">
        <f t="shared" si="31"/>
        <v>0</v>
      </c>
    </row>
    <row r="130" spans="1:5" hidden="1" x14ac:dyDescent="0.2">
      <c r="A130" s="11">
        <v>5.01</v>
      </c>
      <c r="B130" s="35" t="s">
        <v>221</v>
      </c>
      <c r="C130" s="57">
        <f>C131+C132+C133+C134+C135+C136+C137+C138</f>
        <v>0</v>
      </c>
      <c r="D130" s="58">
        <f t="shared" ref="D130:E130" si="32">D131+D132+D133+D134+D135+D136+D137+D138</f>
        <v>0</v>
      </c>
      <c r="E130" s="49">
        <f t="shared" si="32"/>
        <v>0</v>
      </c>
    </row>
    <row r="131" spans="1:5" hidden="1" x14ac:dyDescent="0.2">
      <c r="A131" s="14" t="s">
        <v>222</v>
      </c>
      <c r="B131" s="33" t="s">
        <v>223</v>
      </c>
      <c r="C131" s="59"/>
      <c r="D131" s="60"/>
      <c r="E131" s="50">
        <f t="shared" ref="E131:E138" si="33">C131+D131</f>
        <v>0</v>
      </c>
    </row>
    <row r="132" spans="1:5" hidden="1" x14ac:dyDescent="0.2">
      <c r="A132" s="14" t="s">
        <v>224</v>
      </c>
      <c r="B132" s="33" t="s">
        <v>225</v>
      </c>
      <c r="C132" s="59"/>
      <c r="D132" s="60"/>
      <c r="E132" s="50">
        <f t="shared" si="33"/>
        <v>0</v>
      </c>
    </row>
    <row r="133" spans="1:5" hidden="1" x14ac:dyDescent="0.2">
      <c r="A133" s="14" t="s">
        <v>226</v>
      </c>
      <c r="B133" s="33" t="s">
        <v>227</v>
      </c>
      <c r="C133" s="59"/>
      <c r="D133" s="60"/>
      <c r="E133" s="50">
        <f t="shared" si="33"/>
        <v>0</v>
      </c>
    </row>
    <row r="134" spans="1:5" hidden="1" x14ac:dyDescent="0.2">
      <c r="A134" s="14" t="s">
        <v>228</v>
      </c>
      <c r="B134" s="33" t="s">
        <v>229</v>
      </c>
      <c r="C134" s="59"/>
      <c r="D134" s="60"/>
      <c r="E134" s="50">
        <f t="shared" si="33"/>
        <v>0</v>
      </c>
    </row>
    <row r="135" spans="1:5" hidden="1" x14ac:dyDescent="0.2">
      <c r="A135" s="14" t="s">
        <v>230</v>
      </c>
      <c r="B135" s="33" t="s">
        <v>231</v>
      </c>
      <c r="C135" s="59"/>
      <c r="D135" s="60"/>
      <c r="E135" s="50">
        <f t="shared" si="33"/>
        <v>0</v>
      </c>
    </row>
    <row r="136" spans="1:5" hidden="1" x14ac:dyDescent="0.2">
      <c r="A136" s="14" t="s">
        <v>232</v>
      </c>
      <c r="B136" s="33" t="s">
        <v>233</v>
      </c>
      <c r="C136" s="59"/>
      <c r="D136" s="60"/>
      <c r="E136" s="50">
        <f t="shared" si="33"/>
        <v>0</v>
      </c>
    </row>
    <row r="137" spans="1:5" hidden="1" x14ac:dyDescent="0.2">
      <c r="A137" s="14" t="s">
        <v>234</v>
      </c>
      <c r="B137" s="33" t="s">
        <v>235</v>
      </c>
      <c r="C137" s="59"/>
      <c r="D137" s="60"/>
      <c r="E137" s="50">
        <f t="shared" si="33"/>
        <v>0</v>
      </c>
    </row>
    <row r="138" spans="1:5" hidden="1" x14ac:dyDescent="0.2">
      <c r="A138" s="14" t="s">
        <v>236</v>
      </c>
      <c r="B138" s="33" t="s">
        <v>237</v>
      </c>
      <c r="C138" s="59"/>
      <c r="D138" s="60"/>
      <c r="E138" s="50">
        <f t="shared" si="33"/>
        <v>0</v>
      </c>
    </row>
    <row r="139" spans="1:5" hidden="1" x14ac:dyDescent="0.2">
      <c r="A139" s="11">
        <v>5.0199999999999996</v>
      </c>
      <c r="B139" s="35" t="s">
        <v>238</v>
      </c>
      <c r="C139" s="57">
        <f>C140+C141+C142+C143</f>
        <v>0</v>
      </c>
      <c r="D139" s="58">
        <f t="shared" ref="D139:E139" si="34">D140+D141+D142+D143</f>
        <v>0</v>
      </c>
      <c r="E139" s="49">
        <f t="shared" si="34"/>
        <v>0</v>
      </c>
    </row>
    <row r="140" spans="1:5" hidden="1" x14ac:dyDescent="0.2">
      <c r="A140" s="14" t="s">
        <v>239</v>
      </c>
      <c r="B140" s="33" t="s">
        <v>240</v>
      </c>
      <c r="C140" s="59"/>
      <c r="D140" s="60"/>
      <c r="E140" s="50">
        <f>C140+D140</f>
        <v>0</v>
      </c>
    </row>
    <row r="141" spans="1:5" hidden="1" x14ac:dyDescent="0.2">
      <c r="A141" s="14" t="s">
        <v>241</v>
      </c>
      <c r="B141" s="33" t="s">
        <v>242</v>
      </c>
      <c r="C141" s="59"/>
      <c r="D141" s="60"/>
      <c r="E141" s="50">
        <f>C141+D141</f>
        <v>0</v>
      </c>
    </row>
    <row r="142" spans="1:5" hidden="1" x14ac:dyDescent="0.2">
      <c r="A142" s="14" t="s">
        <v>243</v>
      </c>
      <c r="B142" s="33" t="s">
        <v>244</v>
      </c>
      <c r="C142" s="59"/>
      <c r="D142" s="60"/>
      <c r="E142" s="50">
        <f>C142+D142</f>
        <v>0</v>
      </c>
    </row>
    <row r="143" spans="1:5" hidden="1" x14ac:dyDescent="0.2">
      <c r="A143" s="14" t="s">
        <v>245</v>
      </c>
      <c r="B143" s="33" t="s">
        <v>246</v>
      </c>
      <c r="C143" s="59"/>
      <c r="D143" s="60"/>
      <c r="E143" s="50">
        <f>C143+D143</f>
        <v>0</v>
      </c>
    </row>
    <row r="144" spans="1:5" hidden="1" x14ac:dyDescent="0.2">
      <c r="A144" s="11">
        <v>5.99</v>
      </c>
      <c r="B144" s="35" t="s">
        <v>247</v>
      </c>
      <c r="C144" s="57">
        <f>C145+C146</f>
        <v>0</v>
      </c>
      <c r="D144" s="58">
        <f t="shared" ref="D144:E144" si="35">D145+D146</f>
        <v>0</v>
      </c>
      <c r="E144" s="49">
        <f t="shared" si="35"/>
        <v>0</v>
      </c>
    </row>
    <row r="145" spans="1:5" hidden="1" x14ac:dyDescent="0.2">
      <c r="A145" s="14" t="s">
        <v>248</v>
      </c>
      <c r="B145" s="33" t="s">
        <v>249</v>
      </c>
      <c r="C145" s="59"/>
      <c r="D145" s="60"/>
      <c r="E145" s="50">
        <f>C145+D145</f>
        <v>0</v>
      </c>
    </row>
    <row r="146" spans="1:5" hidden="1" x14ac:dyDescent="0.2">
      <c r="A146" s="14" t="s">
        <v>250</v>
      </c>
      <c r="B146" s="33" t="s">
        <v>251</v>
      </c>
      <c r="C146" s="59"/>
      <c r="D146" s="60"/>
      <c r="E146" s="50">
        <f>C146+D146</f>
        <v>0</v>
      </c>
    </row>
    <row r="147" spans="1:5" x14ac:dyDescent="0.2">
      <c r="A147" s="11">
        <v>6</v>
      </c>
      <c r="B147" s="35" t="s">
        <v>252</v>
      </c>
      <c r="C147" s="57">
        <f>C148+C151+C153+C156+C159+C162</f>
        <v>0</v>
      </c>
      <c r="D147" s="58">
        <f t="shared" ref="D147:E147" si="36">D148+D151+D153+D156+D159+D162</f>
        <v>4250</v>
      </c>
      <c r="E147" s="49">
        <f t="shared" si="36"/>
        <v>4250</v>
      </c>
    </row>
    <row r="148" spans="1:5" hidden="1" x14ac:dyDescent="0.2">
      <c r="A148" s="11" t="s">
        <v>253</v>
      </c>
      <c r="B148" s="35" t="s">
        <v>254</v>
      </c>
      <c r="C148" s="57">
        <f>C149+C150</f>
        <v>0</v>
      </c>
      <c r="D148" s="58">
        <f t="shared" ref="D148:E148" si="37">D149+D150</f>
        <v>0</v>
      </c>
      <c r="E148" s="49">
        <f t="shared" si="37"/>
        <v>0</v>
      </c>
    </row>
    <row r="149" spans="1:5" s="17" customFormat="1" hidden="1" x14ac:dyDescent="0.2">
      <c r="A149" s="14" t="s">
        <v>255</v>
      </c>
      <c r="B149" s="15" t="s">
        <v>256</v>
      </c>
      <c r="C149" s="59"/>
      <c r="D149" s="60"/>
      <c r="E149" s="50">
        <f>C149+D149</f>
        <v>0</v>
      </c>
    </row>
    <row r="150" spans="1:5" hidden="1" x14ac:dyDescent="0.2">
      <c r="A150" s="14" t="s">
        <v>257</v>
      </c>
      <c r="B150" s="33" t="s">
        <v>258</v>
      </c>
      <c r="C150" s="59"/>
      <c r="D150" s="60"/>
      <c r="E150" s="50">
        <f>C150+D150</f>
        <v>0</v>
      </c>
    </row>
    <row r="151" spans="1:5" hidden="1" x14ac:dyDescent="0.2">
      <c r="A151" s="11">
        <v>6.02</v>
      </c>
      <c r="B151" s="35" t="s">
        <v>259</v>
      </c>
      <c r="C151" s="57">
        <f t="shared" ref="C151:E151" si="38">C152</f>
        <v>0</v>
      </c>
      <c r="D151" s="58">
        <f t="shared" si="38"/>
        <v>0</v>
      </c>
      <c r="E151" s="49">
        <f t="shared" si="38"/>
        <v>0</v>
      </c>
    </row>
    <row r="152" spans="1:5" hidden="1" x14ac:dyDescent="0.2">
      <c r="A152" s="14" t="s">
        <v>260</v>
      </c>
      <c r="B152" s="33" t="s">
        <v>261</v>
      </c>
      <c r="C152" s="59"/>
      <c r="D152" s="60"/>
      <c r="E152" s="50">
        <f>C152+D152</f>
        <v>0</v>
      </c>
    </row>
    <row r="153" spans="1:5" x14ac:dyDescent="0.2">
      <c r="A153" s="11" t="s">
        <v>262</v>
      </c>
      <c r="B153" s="35" t="s">
        <v>263</v>
      </c>
      <c r="C153" s="57">
        <f>C154+C155</f>
        <v>0</v>
      </c>
      <c r="D153" s="58">
        <f t="shared" ref="D153:E153" si="39">D154+D155</f>
        <v>4250</v>
      </c>
      <c r="E153" s="49">
        <f t="shared" si="39"/>
        <v>4250</v>
      </c>
    </row>
    <row r="154" spans="1:5" x14ac:dyDescent="0.2">
      <c r="A154" s="14" t="s">
        <v>264</v>
      </c>
      <c r="B154" s="33" t="s">
        <v>265</v>
      </c>
      <c r="C154" s="59"/>
      <c r="D154" s="60">
        <v>3000</v>
      </c>
      <c r="E154" s="50">
        <f>C154+D154</f>
        <v>3000</v>
      </c>
    </row>
    <row r="155" spans="1:5" x14ac:dyDescent="0.2">
      <c r="A155" s="14" t="s">
        <v>266</v>
      </c>
      <c r="B155" s="33" t="s">
        <v>267</v>
      </c>
      <c r="C155" s="59"/>
      <c r="D155" s="60">
        <v>1250</v>
      </c>
      <c r="E155" s="50">
        <f>C155+D155</f>
        <v>1250</v>
      </c>
    </row>
    <row r="156" spans="1:5" hidden="1" x14ac:dyDescent="0.2">
      <c r="A156" s="11">
        <v>6.04</v>
      </c>
      <c r="B156" s="35" t="s">
        <v>268</v>
      </c>
      <c r="C156" s="57">
        <f>C157+C158</f>
        <v>0</v>
      </c>
      <c r="D156" s="58">
        <f t="shared" ref="D156:E156" si="40">D157+D158</f>
        <v>0</v>
      </c>
      <c r="E156" s="49">
        <f t="shared" si="40"/>
        <v>0</v>
      </c>
    </row>
    <row r="157" spans="1:5" hidden="1" x14ac:dyDescent="0.2">
      <c r="A157" s="14" t="s">
        <v>269</v>
      </c>
      <c r="B157" s="33" t="s">
        <v>270</v>
      </c>
      <c r="C157" s="59"/>
      <c r="D157" s="60"/>
      <c r="E157" s="50">
        <f>C157+D157</f>
        <v>0</v>
      </c>
    </row>
    <row r="158" spans="1:5" hidden="1" x14ac:dyDescent="0.2">
      <c r="A158" s="14" t="s">
        <v>271</v>
      </c>
      <c r="B158" s="33" t="s">
        <v>272</v>
      </c>
      <c r="C158" s="59"/>
      <c r="D158" s="60"/>
      <c r="E158" s="50">
        <f>C158+D158</f>
        <v>0</v>
      </c>
    </row>
    <row r="159" spans="1:5" hidden="1" x14ac:dyDescent="0.2">
      <c r="A159" s="11" t="s">
        <v>273</v>
      </c>
      <c r="B159" s="35" t="s">
        <v>274</v>
      </c>
      <c r="C159" s="57">
        <f>C160+C161</f>
        <v>0</v>
      </c>
      <c r="D159" s="58">
        <f t="shared" ref="D159:E159" si="41">D160+D161</f>
        <v>0</v>
      </c>
      <c r="E159" s="49">
        <f t="shared" si="41"/>
        <v>0</v>
      </c>
    </row>
    <row r="160" spans="1:5" hidden="1" x14ac:dyDescent="0.2">
      <c r="A160" s="14" t="s">
        <v>275</v>
      </c>
      <c r="B160" s="33" t="s">
        <v>276</v>
      </c>
      <c r="C160" s="59"/>
      <c r="D160" s="60"/>
      <c r="E160" s="50">
        <f>C160+D160</f>
        <v>0</v>
      </c>
    </row>
    <row r="161" spans="1:5" hidden="1" x14ac:dyDescent="0.2">
      <c r="A161" s="14" t="s">
        <v>277</v>
      </c>
      <c r="B161" s="33" t="s">
        <v>278</v>
      </c>
      <c r="C161" s="59"/>
      <c r="D161" s="60"/>
      <c r="E161" s="50">
        <f>C161+D161</f>
        <v>0</v>
      </c>
    </row>
    <row r="162" spans="1:5" s="16" customFormat="1" hidden="1" x14ac:dyDescent="0.2">
      <c r="A162" s="5" t="s">
        <v>279</v>
      </c>
      <c r="B162" s="6" t="s">
        <v>280</v>
      </c>
      <c r="C162" s="64">
        <f>C163</f>
        <v>0</v>
      </c>
      <c r="D162" s="65">
        <f t="shared" ref="D162:E162" si="42">D163</f>
        <v>0</v>
      </c>
      <c r="E162" s="7">
        <f t="shared" si="42"/>
        <v>0</v>
      </c>
    </row>
    <row r="163" spans="1:5" hidden="1" x14ac:dyDescent="0.2">
      <c r="A163" s="8" t="s">
        <v>281</v>
      </c>
      <c r="B163" s="9" t="s">
        <v>282</v>
      </c>
      <c r="C163" s="66"/>
      <c r="D163" s="67"/>
      <c r="E163" s="10">
        <f>C163+D163</f>
        <v>0</v>
      </c>
    </row>
    <row r="164" spans="1:5" hidden="1" x14ac:dyDescent="0.2">
      <c r="A164" s="5">
        <v>7</v>
      </c>
      <c r="B164" s="6" t="s">
        <v>283</v>
      </c>
      <c r="C164" s="64">
        <f>C165</f>
        <v>0</v>
      </c>
      <c r="D164" s="65">
        <f t="shared" ref="D164:E165" si="43">D165</f>
        <v>0</v>
      </c>
      <c r="E164" s="7">
        <f t="shared" si="43"/>
        <v>0</v>
      </c>
    </row>
    <row r="165" spans="1:5" hidden="1" x14ac:dyDescent="0.2">
      <c r="A165" s="5" t="s">
        <v>284</v>
      </c>
      <c r="B165" s="6" t="s">
        <v>285</v>
      </c>
      <c r="C165" s="64">
        <f t="shared" ref="C165" si="44">C166</f>
        <v>0</v>
      </c>
      <c r="D165" s="65">
        <f t="shared" si="43"/>
        <v>0</v>
      </c>
      <c r="E165" s="7">
        <f t="shared" si="43"/>
        <v>0</v>
      </c>
    </row>
    <row r="166" spans="1:5" hidden="1" x14ac:dyDescent="0.2">
      <c r="A166" s="14" t="s">
        <v>286</v>
      </c>
      <c r="B166" s="15" t="s">
        <v>287</v>
      </c>
      <c r="C166" s="63"/>
      <c r="D166" s="67"/>
      <c r="E166" s="10">
        <f>C166+D166</f>
        <v>0</v>
      </c>
    </row>
    <row r="167" spans="1:5" hidden="1" x14ac:dyDescent="0.2">
      <c r="A167" s="5">
        <v>9</v>
      </c>
      <c r="B167" s="6" t="s">
        <v>288</v>
      </c>
      <c r="C167" s="64">
        <f>C168</f>
        <v>0</v>
      </c>
      <c r="D167" s="65">
        <f t="shared" ref="D167:E168" si="45">D168</f>
        <v>0</v>
      </c>
      <c r="E167" s="7">
        <f t="shared" si="45"/>
        <v>0</v>
      </c>
    </row>
    <row r="168" spans="1:5" hidden="1" x14ac:dyDescent="0.2">
      <c r="A168" s="5" t="s">
        <v>289</v>
      </c>
      <c r="B168" s="6" t="s">
        <v>290</v>
      </c>
      <c r="C168" s="64">
        <f>C169</f>
        <v>0</v>
      </c>
      <c r="D168" s="65">
        <f t="shared" si="45"/>
        <v>0</v>
      </c>
      <c r="E168" s="7">
        <f t="shared" si="45"/>
        <v>0</v>
      </c>
    </row>
    <row r="169" spans="1:5" hidden="1" x14ac:dyDescent="0.2">
      <c r="A169" s="8" t="s">
        <v>291</v>
      </c>
      <c r="B169" s="9" t="s">
        <v>292</v>
      </c>
      <c r="C169" s="66"/>
      <c r="D169" s="67"/>
      <c r="E169" s="10">
        <f>C169+D169</f>
        <v>0</v>
      </c>
    </row>
    <row r="170" spans="1:5" ht="13.5" thickBot="1" x14ac:dyDescent="0.25">
      <c r="A170" s="18"/>
      <c r="B170" s="19"/>
      <c r="C170" s="68"/>
      <c r="D170" s="69"/>
      <c r="E170" s="20"/>
    </row>
    <row r="171" spans="1:5" ht="13.5" thickBot="1" x14ac:dyDescent="0.25">
      <c r="A171" s="21"/>
      <c r="B171" s="22" t="s">
        <v>293</v>
      </c>
      <c r="C171" s="70">
        <f>C10+C34+C91+C126+C129+C147+C164+C167</f>
        <v>43548.39</v>
      </c>
      <c r="D171" s="71">
        <f t="shared" ref="D171:E171" si="46">D10+D34+D91+D126+D129+D147+D164+D167</f>
        <v>706451.60624600004</v>
      </c>
      <c r="E171" s="23">
        <f t="shared" si="46"/>
        <v>749999.99624600005</v>
      </c>
    </row>
    <row r="172" spans="1:5" x14ac:dyDescent="0.2">
      <c r="E172" s="4"/>
    </row>
    <row r="173" spans="1:5" x14ac:dyDescent="0.2">
      <c r="C173" s="24"/>
      <c r="D173" s="24"/>
      <c r="E173" s="24"/>
    </row>
    <row r="175" spans="1:5" s="27" customFormat="1" ht="11.25" x14ac:dyDescent="0.2">
      <c r="C175" s="28"/>
      <c r="D175" s="29"/>
      <c r="E175" s="29"/>
    </row>
  </sheetData>
  <mergeCells count="5">
    <mergeCell ref="A2:E2"/>
    <mergeCell ref="A3:E3"/>
    <mergeCell ref="A5:E5"/>
    <mergeCell ref="A6:E6"/>
    <mergeCell ref="A7:E7"/>
  </mergeCells>
  <printOptions horizontalCentered="1"/>
  <pageMargins left="0.35433070866141736" right="0.43307086614173229" top="0.51181102362204722" bottom="0.70866141732283472" header="0" footer="0"/>
  <pageSetup scale="95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E175"/>
  <sheetViews>
    <sheetView topLeftCell="A119" zoomScaleNormal="100" workbookViewId="0">
      <selection activeCell="A2" sqref="A2:D171"/>
    </sheetView>
  </sheetViews>
  <sheetFormatPr baseColWidth="10" defaultRowHeight="12.75" x14ac:dyDescent="0.2"/>
  <cols>
    <col min="2" max="2" width="47.85546875" customWidth="1"/>
    <col min="3" max="3" width="63.5703125" customWidth="1"/>
    <col min="4" max="4" width="12.85546875" bestFit="1" customWidth="1"/>
  </cols>
  <sheetData>
    <row r="2" spans="1:4" ht="12.75" customHeight="1" x14ac:dyDescent="0.2">
      <c r="A2" s="87" t="s">
        <v>0</v>
      </c>
      <c r="B2" s="87"/>
      <c r="C2" s="87"/>
      <c r="D2" s="87"/>
    </row>
    <row r="3" spans="1:4" ht="12.75" customHeight="1" x14ac:dyDescent="0.2">
      <c r="A3" s="87" t="s">
        <v>1</v>
      </c>
      <c r="B3" s="87"/>
      <c r="C3" s="87"/>
      <c r="D3" s="87"/>
    </row>
    <row r="4" spans="1:4" x14ac:dyDescent="0.2">
      <c r="B4" s="77"/>
    </row>
    <row r="5" spans="1:4" ht="12.75" customHeight="1" x14ac:dyDescent="0.2">
      <c r="A5" s="87" t="s">
        <v>358</v>
      </c>
      <c r="B5" s="87"/>
      <c r="C5" s="87"/>
      <c r="D5" s="87"/>
    </row>
    <row r="6" spans="1:4" ht="12.75" customHeight="1" x14ac:dyDescent="0.2">
      <c r="A6" s="87" t="s">
        <v>359</v>
      </c>
      <c r="B6" s="87"/>
      <c r="C6" s="87"/>
      <c r="D6" s="87"/>
    </row>
    <row r="7" spans="1:4" x14ac:dyDescent="0.2">
      <c r="A7" s="52"/>
      <c r="B7" s="52"/>
    </row>
    <row r="8" spans="1:4" ht="17.25" customHeight="1" thickBot="1" x14ac:dyDescent="0.25"/>
    <row r="9" spans="1:4" ht="23.25" thickBot="1" x14ac:dyDescent="0.25">
      <c r="A9" s="2" t="s">
        <v>348</v>
      </c>
      <c r="B9" s="2" t="s">
        <v>6</v>
      </c>
      <c r="C9" s="2" t="s">
        <v>294</v>
      </c>
      <c r="D9" s="2" t="s">
        <v>354</v>
      </c>
    </row>
    <row r="10" spans="1:4" ht="13.5" customHeight="1" x14ac:dyDescent="0.2">
      <c r="A10" s="46">
        <v>0</v>
      </c>
      <c r="B10" s="47" t="s">
        <v>7</v>
      </c>
      <c r="C10" s="78"/>
      <c r="D10" s="80">
        <f>D11+D15+D18+D24+D27+D32</f>
        <v>155231.60624600001</v>
      </c>
    </row>
    <row r="11" spans="1:4" x14ac:dyDescent="0.2">
      <c r="A11" s="11">
        <v>0.01</v>
      </c>
      <c r="B11" s="35" t="s">
        <v>8</v>
      </c>
      <c r="C11" s="34"/>
      <c r="D11" s="81">
        <f>D12+D13+D14</f>
        <v>118717.81</v>
      </c>
    </row>
    <row r="12" spans="1:4" hidden="1" x14ac:dyDescent="0.2">
      <c r="A12" s="14" t="s">
        <v>9</v>
      </c>
      <c r="B12" s="33" t="s">
        <v>10</v>
      </c>
      <c r="C12" s="32"/>
      <c r="D12" s="82">
        <f>'EGREOSOS '!E12</f>
        <v>0</v>
      </c>
    </row>
    <row r="13" spans="1:4" ht="78.75" x14ac:dyDescent="0.2">
      <c r="A13" s="14" t="s">
        <v>11</v>
      </c>
      <c r="B13" s="33" t="s">
        <v>12</v>
      </c>
      <c r="C13" s="32" t="s">
        <v>295</v>
      </c>
      <c r="D13" s="82">
        <f>'EGREOSOS '!E13</f>
        <v>118717.81</v>
      </c>
    </row>
    <row r="14" spans="1:4" hidden="1" x14ac:dyDescent="0.2">
      <c r="A14" s="14" t="s">
        <v>13</v>
      </c>
      <c r="B14" s="33" t="s">
        <v>14</v>
      </c>
      <c r="C14" s="32"/>
      <c r="D14" s="82">
        <f>'EGREOSOS '!E14</f>
        <v>0</v>
      </c>
    </row>
    <row r="15" spans="1:4" x14ac:dyDescent="0.2">
      <c r="A15" s="11">
        <v>0.02</v>
      </c>
      <c r="B15" s="35" t="s">
        <v>15</v>
      </c>
      <c r="C15" s="34"/>
      <c r="D15" s="81">
        <f>D16+D17</f>
        <v>2200</v>
      </c>
    </row>
    <row r="16" spans="1:4" hidden="1" x14ac:dyDescent="0.2">
      <c r="A16" s="14" t="s">
        <v>16</v>
      </c>
      <c r="B16" s="33" t="s">
        <v>17</v>
      </c>
      <c r="C16" s="32"/>
      <c r="D16" s="82">
        <f>'EGREOSOS '!E16</f>
        <v>0</v>
      </c>
    </row>
    <row r="17" spans="1:4" ht="22.5" x14ac:dyDescent="0.2">
      <c r="A17" s="14" t="s">
        <v>18</v>
      </c>
      <c r="B17" s="33" t="s">
        <v>19</v>
      </c>
      <c r="C17" s="32" t="s">
        <v>296</v>
      </c>
      <c r="D17" s="82">
        <f>'EGREOSOS '!E17</f>
        <v>2200</v>
      </c>
    </row>
    <row r="18" spans="1:4" x14ac:dyDescent="0.2">
      <c r="A18" s="11">
        <v>0.03</v>
      </c>
      <c r="B18" s="35" t="s">
        <v>20</v>
      </c>
      <c r="C18" s="34"/>
      <c r="D18" s="81">
        <f>D19+D20+D21+D22+D23</f>
        <v>9889.1935730000005</v>
      </c>
    </row>
    <row r="19" spans="1:4" hidden="1" x14ac:dyDescent="0.2">
      <c r="A19" s="14" t="s">
        <v>21</v>
      </c>
      <c r="B19" s="33" t="s">
        <v>22</v>
      </c>
      <c r="C19" s="32"/>
      <c r="D19" s="82">
        <f>'EGREOSOS '!E19</f>
        <v>0</v>
      </c>
    </row>
    <row r="20" spans="1:4" hidden="1" x14ac:dyDescent="0.2">
      <c r="A20" s="14" t="s">
        <v>23</v>
      </c>
      <c r="B20" s="33" t="s">
        <v>24</v>
      </c>
      <c r="C20" s="32"/>
      <c r="D20" s="82">
        <f>'EGREOSOS '!E20</f>
        <v>0</v>
      </c>
    </row>
    <row r="21" spans="1:4" x14ac:dyDescent="0.2">
      <c r="A21" s="14" t="s">
        <v>25</v>
      </c>
      <c r="B21" s="33" t="s">
        <v>26</v>
      </c>
      <c r="C21" s="32" t="s">
        <v>297</v>
      </c>
      <c r="D21" s="82">
        <f>'EGREOSOS '!E21</f>
        <v>9889.1935730000005</v>
      </c>
    </row>
    <row r="22" spans="1:4" hidden="1" x14ac:dyDescent="0.2">
      <c r="A22" s="14" t="s">
        <v>27</v>
      </c>
      <c r="B22" s="33" t="s">
        <v>28</v>
      </c>
      <c r="C22" s="32"/>
      <c r="D22" s="82">
        <f>'EGREOSOS '!E22</f>
        <v>0</v>
      </c>
    </row>
    <row r="23" spans="1:4" hidden="1" x14ac:dyDescent="0.2">
      <c r="A23" s="14" t="s">
        <v>29</v>
      </c>
      <c r="B23" s="33" t="s">
        <v>30</v>
      </c>
      <c r="C23" s="32"/>
      <c r="D23" s="82">
        <f>'EGREOSOS '!E23</f>
        <v>0</v>
      </c>
    </row>
    <row r="24" spans="1:4" ht="22.5" x14ac:dyDescent="0.2">
      <c r="A24" s="11">
        <v>0.04</v>
      </c>
      <c r="B24" s="12" t="s">
        <v>31</v>
      </c>
      <c r="C24" s="34"/>
      <c r="D24" s="83">
        <f>D25+D26</f>
        <v>11574.986475</v>
      </c>
    </row>
    <row r="25" spans="1:4" ht="22.5" x14ac:dyDescent="0.2">
      <c r="A25" s="14" t="s">
        <v>32</v>
      </c>
      <c r="B25" s="15" t="s">
        <v>33</v>
      </c>
      <c r="C25" s="32" t="s">
        <v>298</v>
      </c>
      <c r="D25" s="82">
        <f>'EGREOSOS '!E25</f>
        <v>10981.397424999999</v>
      </c>
    </row>
    <row r="26" spans="1:4" x14ac:dyDescent="0.2">
      <c r="A26" s="14" t="s">
        <v>34</v>
      </c>
      <c r="B26" s="33" t="s">
        <v>35</v>
      </c>
      <c r="C26" s="32" t="s">
        <v>298</v>
      </c>
      <c r="D26" s="82">
        <f>'EGREOSOS '!E26</f>
        <v>593.58905000000004</v>
      </c>
    </row>
    <row r="27" spans="1:4" ht="22.5" x14ac:dyDescent="0.2">
      <c r="A27" s="11">
        <v>0.05</v>
      </c>
      <c r="B27" s="12" t="s">
        <v>36</v>
      </c>
      <c r="C27" s="34"/>
      <c r="D27" s="83">
        <f>D28+D29+D30+D31</f>
        <v>12849.616198</v>
      </c>
    </row>
    <row r="28" spans="1:4" x14ac:dyDescent="0.2">
      <c r="A28" s="14" t="s">
        <v>37</v>
      </c>
      <c r="B28" s="33" t="s">
        <v>38</v>
      </c>
      <c r="C28" s="32" t="s">
        <v>298</v>
      </c>
      <c r="D28" s="82">
        <f>'EGREOSOS '!E28</f>
        <v>6030.864748</v>
      </c>
    </row>
    <row r="29" spans="1:4" x14ac:dyDescent="0.2">
      <c r="A29" s="14" t="s">
        <v>39</v>
      </c>
      <c r="B29" s="33" t="s">
        <v>40</v>
      </c>
      <c r="C29" s="32" t="s">
        <v>298</v>
      </c>
      <c r="D29" s="82">
        <f>'EGREOSOS '!E29</f>
        <v>1780.7671499999999</v>
      </c>
    </row>
    <row r="30" spans="1:4" x14ac:dyDescent="0.2">
      <c r="A30" s="14" t="s">
        <v>41</v>
      </c>
      <c r="B30" s="33" t="s">
        <v>42</v>
      </c>
      <c r="C30" s="32" t="s">
        <v>298</v>
      </c>
      <c r="D30" s="82">
        <f>'EGREOSOS '!E30</f>
        <v>3561.5342999999998</v>
      </c>
    </row>
    <row r="31" spans="1:4" ht="45" x14ac:dyDescent="0.2">
      <c r="A31" s="14" t="s">
        <v>43</v>
      </c>
      <c r="B31" s="33" t="s">
        <v>44</v>
      </c>
      <c r="C31" s="32" t="s">
        <v>299</v>
      </c>
      <c r="D31" s="82">
        <f>'EGREOSOS '!E31</f>
        <v>1476.45</v>
      </c>
    </row>
    <row r="32" spans="1:4" hidden="1" x14ac:dyDescent="0.2">
      <c r="A32" s="11" t="s">
        <v>45</v>
      </c>
      <c r="B32" s="35" t="s">
        <v>46</v>
      </c>
      <c r="C32" s="34"/>
      <c r="D32" s="81">
        <f t="shared" ref="D32" si="0">D33</f>
        <v>0</v>
      </c>
    </row>
    <row r="33" spans="1:4" hidden="1" x14ac:dyDescent="0.2">
      <c r="A33" s="14" t="s">
        <v>47</v>
      </c>
      <c r="B33" s="33" t="s">
        <v>48</v>
      </c>
      <c r="C33" s="32"/>
      <c r="D33" s="82">
        <f>'EGREOSOS '!E33</f>
        <v>0</v>
      </c>
    </row>
    <row r="34" spans="1:4" x14ac:dyDescent="0.2">
      <c r="A34" s="11">
        <v>1</v>
      </c>
      <c r="B34" s="35" t="s">
        <v>49</v>
      </c>
      <c r="C34" s="34"/>
      <c r="D34" s="81">
        <f>D35+D41+D47+D55+D63+D68+D70+D74+D84+D86</f>
        <v>441318.39</v>
      </c>
    </row>
    <row r="35" spans="1:4" hidden="1" x14ac:dyDescent="0.2">
      <c r="A35" s="11">
        <v>1.01</v>
      </c>
      <c r="B35" s="35" t="s">
        <v>50</v>
      </c>
      <c r="C35" s="34"/>
      <c r="D35" s="81">
        <f>D36+D37+D38+D39+D40</f>
        <v>0</v>
      </c>
    </row>
    <row r="36" spans="1:4" hidden="1" x14ac:dyDescent="0.2">
      <c r="A36" s="14" t="s">
        <v>51</v>
      </c>
      <c r="B36" s="33" t="s">
        <v>52</v>
      </c>
      <c r="C36" s="32"/>
      <c r="D36" s="82">
        <f>'EGREOSOS '!E36</f>
        <v>0</v>
      </c>
    </row>
    <row r="37" spans="1:4" hidden="1" x14ac:dyDescent="0.2">
      <c r="A37" s="14" t="s">
        <v>53</v>
      </c>
      <c r="B37" s="33" t="s">
        <v>54</v>
      </c>
      <c r="C37" s="32"/>
      <c r="D37" s="82">
        <f>'EGREOSOS '!E37</f>
        <v>0</v>
      </c>
    </row>
    <row r="38" spans="1:4" hidden="1" x14ac:dyDescent="0.2">
      <c r="A38" s="14" t="s">
        <v>55</v>
      </c>
      <c r="B38" s="33" t="s">
        <v>56</v>
      </c>
      <c r="C38" s="32"/>
      <c r="D38" s="82">
        <f>'EGREOSOS '!E38</f>
        <v>0</v>
      </c>
    </row>
    <row r="39" spans="1:4" hidden="1" x14ac:dyDescent="0.2">
      <c r="A39" s="14" t="s">
        <v>57</v>
      </c>
      <c r="B39" s="33" t="s">
        <v>58</v>
      </c>
      <c r="C39" s="32"/>
      <c r="D39" s="82">
        <f>'EGREOSOS '!E39</f>
        <v>0</v>
      </c>
    </row>
    <row r="40" spans="1:4" hidden="1" x14ac:dyDescent="0.2">
      <c r="A40" s="14" t="s">
        <v>59</v>
      </c>
      <c r="B40" s="33" t="s">
        <v>60</v>
      </c>
      <c r="C40" s="32"/>
      <c r="D40" s="82">
        <f>'EGREOSOS '!E40</f>
        <v>0</v>
      </c>
    </row>
    <row r="41" spans="1:4" x14ac:dyDescent="0.2">
      <c r="A41" s="11">
        <v>1.02</v>
      </c>
      <c r="B41" s="35" t="s">
        <v>61</v>
      </c>
      <c r="C41" s="34"/>
      <c r="D41" s="81">
        <f>D42+D43+D44+D45+D46</f>
        <v>50170</v>
      </c>
    </row>
    <row r="42" spans="1:4" ht="33.75" x14ac:dyDescent="0.2">
      <c r="A42" s="14" t="s">
        <v>62</v>
      </c>
      <c r="B42" s="33" t="s">
        <v>63</v>
      </c>
      <c r="C42" s="32" t="s">
        <v>300</v>
      </c>
      <c r="D42" s="82">
        <f>'EGREOSOS '!E42</f>
        <v>4000</v>
      </c>
    </row>
    <row r="43" spans="1:4" ht="33.75" x14ac:dyDescent="0.2">
      <c r="A43" s="14" t="s">
        <v>64</v>
      </c>
      <c r="B43" s="33" t="s">
        <v>65</v>
      </c>
      <c r="C43" s="32" t="s">
        <v>350</v>
      </c>
      <c r="D43" s="82">
        <f>'EGREOSOS '!E43</f>
        <v>24000</v>
      </c>
    </row>
    <row r="44" spans="1:4" ht="22.5" x14ac:dyDescent="0.2">
      <c r="A44" s="14" t="s">
        <v>66</v>
      </c>
      <c r="B44" s="33" t="s">
        <v>67</v>
      </c>
      <c r="C44" s="32" t="s">
        <v>301</v>
      </c>
      <c r="D44" s="82">
        <f>'EGREOSOS '!E44</f>
        <v>50</v>
      </c>
    </row>
    <row r="45" spans="1:4" ht="45" x14ac:dyDescent="0.2">
      <c r="A45" s="14" t="s">
        <v>68</v>
      </c>
      <c r="B45" s="33" t="s">
        <v>69</v>
      </c>
      <c r="C45" s="32" t="s">
        <v>302</v>
      </c>
      <c r="D45" s="82">
        <f>'EGREOSOS '!E45</f>
        <v>22000</v>
      </c>
    </row>
    <row r="46" spans="1:4" x14ac:dyDescent="0.2">
      <c r="A46" s="14" t="s">
        <v>70</v>
      </c>
      <c r="B46" s="33" t="s">
        <v>71</v>
      </c>
      <c r="C46" s="32" t="s">
        <v>303</v>
      </c>
      <c r="D46" s="82">
        <f>'EGREOSOS '!E46</f>
        <v>120</v>
      </c>
    </row>
    <row r="47" spans="1:4" x14ac:dyDescent="0.2">
      <c r="A47" s="11">
        <v>1.03</v>
      </c>
      <c r="B47" s="35" t="s">
        <v>72</v>
      </c>
      <c r="C47" s="34"/>
      <c r="D47" s="81">
        <f>D48+D49+D50+D51+D52+D53+D54</f>
        <v>3450</v>
      </c>
    </row>
    <row r="48" spans="1:4" ht="33.75" x14ac:dyDescent="0.2">
      <c r="A48" s="14" t="s">
        <v>73</v>
      </c>
      <c r="B48" s="33" t="s">
        <v>74</v>
      </c>
      <c r="C48" s="32" t="s">
        <v>304</v>
      </c>
      <c r="D48" s="82">
        <f>'EGREOSOS '!E48</f>
        <v>500</v>
      </c>
    </row>
    <row r="49" spans="1:4" hidden="1" x14ac:dyDescent="0.2">
      <c r="A49" s="14" t="s">
        <v>75</v>
      </c>
      <c r="B49" s="33" t="s">
        <v>76</v>
      </c>
      <c r="C49" s="32"/>
      <c r="D49" s="82">
        <f>'EGREOSOS '!E49</f>
        <v>0</v>
      </c>
    </row>
    <row r="50" spans="1:4" x14ac:dyDescent="0.2">
      <c r="A50" s="14" t="s">
        <v>77</v>
      </c>
      <c r="B50" s="33" t="s">
        <v>78</v>
      </c>
      <c r="C50" s="32" t="s">
        <v>305</v>
      </c>
      <c r="D50" s="82">
        <f>'EGREOSOS '!E50</f>
        <v>2000</v>
      </c>
    </row>
    <row r="51" spans="1:4" hidden="1" x14ac:dyDescent="0.2">
      <c r="A51" s="14" t="s">
        <v>79</v>
      </c>
      <c r="B51" s="33" t="s">
        <v>80</v>
      </c>
      <c r="C51" s="32"/>
      <c r="D51" s="82">
        <f>'EGREOSOS '!E51</f>
        <v>0</v>
      </c>
    </row>
    <row r="52" spans="1:4" ht="22.5" x14ac:dyDescent="0.2">
      <c r="A52" s="14" t="s">
        <v>81</v>
      </c>
      <c r="B52" s="33" t="s">
        <v>82</v>
      </c>
      <c r="C52" s="32" t="s">
        <v>306</v>
      </c>
      <c r="D52" s="82">
        <f>'EGREOSOS '!E52</f>
        <v>250</v>
      </c>
    </row>
    <row r="53" spans="1:4" ht="22.5" x14ac:dyDescent="0.2">
      <c r="A53" s="14" t="s">
        <v>83</v>
      </c>
      <c r="B53" s="33" t="s">
        <v>84</v>
      </c>
      <c r="C53" s="32" t="s">
        <v>307</v>
      </c>
      <c r="D53" s="82">
        <f>'EGREOSOS '!E53</f>
        <v>500</v>
      </c>
    </row>
    <row r="54" spans="1:4" x14ac:dyDescent="0.2">
      <c r="A54" s="14" t="s">
        <v>85</v>
      </c>
      <c r="B54" s="33" t="s">
        <v>86</v>
      </c>
      <c r="C54" s="32" t="s">
        <v>308</v>
      </c>
      <c r="D54" s="82">
        <f>'EGREOSOS '!E54</f>
        <v>200</v>
      </c>
    </row>
    <row r="55" spans="1:4" x14ac:dyDescent="0.2">
      <c r="A55" s="11">
        <v>1.04</v>
      </c>
      <c r="B55" s="35" t="s">
        <v>87</v>
      </c>
      <c r="C55" s="34"/>
      <c r="D55" s="81">
        <f>D56+D57+D58+D59+D60+D61+D62</f>
        <v>201198.39</v>
      </c>
    </row>
    <row r="56" spans="1:4" x14ac:dyDescent="0.2">
      <c r="A56" s="14" t="s">
        <v>88</v>
      </c>
      <c r="B56" s="33" t="s">
        <v>89</v>
      </c>
      <c r="C56" s="32" t="s">
        <v>309</v>
      </c>
      <c r="D56" s="82">
        <f>'EGREOSOS '!E56</f>
        <v>1500</v>
      </c>
    </row>
    <row r="57" spans="1:4" hidden="1" x14ac:dyDescent="0.2">
      <c r="A57" s="14" t="s">
        <v>90</v>
      </c>
      <c r="B57" s="33" t="s">
        <v>91</v>
      </c>
      <c r="C57" s="32"/>
      <c r="D57" s="82">
        <f>'EGREOSOS '!E57</f>
        <v>0</v>
      </c>
    </row>
    <row r="58" spans="1:4" x14ac:dyDescent="0.2">
      <c r="A58" s="14" t="s">
        <v>92</v>
      </c>
      <c r="B58" s="33" t="s">
        <v>93</v>
      </c>
      <c r="C58" s="32" t="s">
        <v>310</v>
      </c>
      <c r="D58" s="82">
        <f>'EGREOSOS '!E58</f>
        <v>1000</v>
      </c>
    </row>
    <row r="59" spans="1:4" hidden="1" x14ac:dyDescent="0.2">
      <c r="A59" s="14" t="s">
        <v>94</v>
      </c>
      <c r="B59" s="33" t="s">
        <v>95</v>
      </c>
      <c r="C59" s="32"/>
      <c r="D59" s="82">
        <f>'EGREOSOS '!E59</f>
        <v>0</v>
      </c>
    </row>
    <row r="60" spans="1:4" ht="22.5" x14ac:dyDescent="0.2">
      <c r="A60" s="14" t="s">
        <v>96</v>
      </c>
      <c r="B60" s="33" t="s">
        <v>97</v>
      </c>
      <c r="C60" s="32" t="s">
        <v>311</v>
      </c>
      <c r="D60" s="82">
        <f>'EGREOSOS '!E60</f>
        <v>2048.39</v>
      </c>
    </row>
    <row r="61" spans="1:4" ht="56.25" x14ac:dyDescent="0.2">
      <c r="A61" s="14" t="s">
        <v>98</v>
      </c>
      <c r="B61" s="33" t="s">
        <v>99</v>
      </c>
      <c r="C61" s="32" t="s">
        <v>351</v>
      </c>
      <c r="D61" s="82">
        <f>'EGREOSOS '!E61</f>
        <v>182150</v>
      </c>
    </row>
    <row r="62" spans="1:4" ht="33.75" x14ac:dyDescent="0.2">
      <c r="A62" s="14" t="s">
        <v>100</v>
      </c>
      <c r="B62" s="33" t="s">
        <v>101</v>
      </c>
      <c r="C62" s="75" t="s">
        <v>352</v>
      </c>
      <c r="D62" s="82">
        <f>'EGREOSOS '!E62</f>
        <v>14500</v>
      </c>
    </row>
    <row r="63" spans="1:4" x14ac:dyDescent="0.2">
      <c r="A63" s="11">
        <v>1.05</v>
      </c>
      <c r="B63" s="35" t="s">
        <v>102</v>
      </c>
      <c r="C63" s="34"/>
      <c r="D63" s="81">
        <f>D64+D65+D66+D67</f>
        <v>72350</v>
      </c>
    </row>
    <row r="64" spans="1:4" x14ac:dyDescent="0.2">
      <c r="A64" s="14" t="s">
        <v>103</v>
      </c>
      <c r="B64" s="33" t="s">
        <v>104</v>
      </c>
      <c r="C64" s="32" t="s">
        <v>312</v>
      </c>
      <c r="D64" s="82">
        <f>'EGREOSOS '!E64</f>
        <v>2500</v>
      </c>
    </row>
    <row r="65" spans="1:5" ht="33.75" x14ac:dyDescent="0.2">
      <c r="A65" s="14" t="s">
        <v>105</v>
      </c>
      <c r="B65" s="33" t="s">
        <v>106</v>
      </c>
      <c r="C65" s="75" t="s">
        <v>313</v>
      </c>
      <c r="D65" s="82">
        <f>'EGREOSOS '!E65</f>
        <v>69850</v>
      </c>
      <c r="E65" s="73"/>
    </row>
    <row r="66" spans="1:5" hidden="1" x14ac:dyDescent="0.2">
      <c r="A66" s="14" t="s">
        <v>107</v>
      </c>
      <c r="B66" s="33" t="s">
        <v>108</v>
      </c>
      <c r="C66" s="32"/>
      <c r="D66" s="82">
        <f>'EGREOSOS '!E66</f>
        <v>0</v>
      </c>
    </row>
    <row r="67" spans="1:5" hidden="1" x14ac:dyDescent="0.2">
      <c r="A67" s="14" t="s">
        <v>109</v>
      </c>
      <c r="B67" s="33" t="s">
        <v>110</v>
      </c>
      <c r="C67" s="32"/>
      <c r="D67" s="82">
        <f>'EGREOSOS '!E67</f>
        <v>0</v>
      </c>
    </row>
    <row r="68" spans="1:5" x14ac:dyDescent="0.2">
      <c r="A68" s="11">
        <v>1.06</v>
      </c>
      <c r="B68" s="35" t="s">
        <v>111</v>
      </c>
      <c r="C68" s="34"/>
      <c r="D68" s="81">
        <f t="shared" ref="D68" si="1">D69</f>
        <v>60750</v>
      </c>
    </row>
    <row r="69" spans="1:5" ht="22.5" x14ac:dyDescent="0.2">
      <c r="A69" s="14" t="s">
        <v>112</v>
      </c>
      <c r="B69" s="33" t="s">
        <v>113</v>
      </c>
      <c r="C69" s="32" t="s">
        <v>314</v>
      </c>
      <c r="D69" s="82">
        <f>'EGREOSOS '!E69</f>
        <v>60750</v>
      </c>
    </row>
    <row r="70" spans="1:5" x14ac:dyDescent="0.2">
      <c r="A70" s="11">
        <v>1.07</v>
      </c>
      <c r="B70" s="35" t="s">
        <v>114</v>
      </c>
      <c r="C70" s="34"/>
      <c r="D70" s="81">
        <f>D71+D72+D73</f>
        <v>6000</v>
      </c>
    </row>
    <row r="71" spans="1:5" ht="45" x14ac:dyDescent="0.2">
      <c r="A71" s="14" t="s">
        <v>115</v>
      </c>
      <c r="B71" s="33" t="s">
        <v>116</v>
      </c>
      <c r="C71" s="32" t="s">
        <v>353</v>
      </c>
      <c r="D71" s="82">
        <f>'EGREOSOS '!E71</f>
        <v>6000</v>
      </c>
    </row>
    <row r="72" spans="1:5" hidden="1" x14ac:dyDescent="0.2">
      <c r="A72" s="14" t="s">
        <v>117</v>
      </c>
      <c r="B72" s="33" t="s">
        <v>118</v>
      </c>
      <c r="C72" s="32"/>
      <c r="D72" s="82">
        <f>'EGREOSOS '!E72</f>
        <v>0</v>
      </c>
    </row>
    <row r="73" spans="1:5" hidden="1" x14ac:dyDescent="0.2">
      <c r="A73" s="14" t="s">
        <v>119</v>
      </c>
      <c r="B73" s="33" t="s">
        <v>120</v>
      </c>
      <c r="C73" s="32"/>
      <c r="D73" s="82">
        <f>'EGREOSOS '!E73</f>
        <v>0</v>
      </c>
    </row>
    <row r="74" spans="1:5" x14ac:dyDescent="0.2">
      <c r="A74" s="11">
        <v>1.08</v>
      </c>
      <c r="B74" s="35" t="s">
        <v>121</v>
      </c>
      <c r="C74" s="34"/>
      <c r="D74" s="81">
        <f>D75+D76+D77+D78+D79+D80+D81+D82+D83</f>
        <v>44050</v>
      </c>
    </row>
    <row r="75" spans="1:5" ht="22.5" x14ac:dyDescent="0.2">
      <c r="A75" s="14" t="s">
        <v>122</v>
      </c>
      <c r="B75" s="33" t="s">
        <v>123</v>
      </c>
      <c r="C75" s="32" t="s">
        <v>316</v>
      </c>
      <c r="D75" s="82">
        <f>'EGREOSOS '!E75</f>
        <v>8750</v>
      </c>
    </row>
    <row r="76" spans="1:5" hidden="1" x14ac:dyDescent="0.2">
      <c r="A76" s="14" t="s">
        <v>124</v>
      </c>
      <c r="B76" s="33" t="s">
        <v>125</v>
      </c>
      <c r="C76" s="32"/>
      <c r="D76" s="82">
        <f>'EGREOSOS '!E76</f>
        <v>0</v>
      </c>
    </row>
    <row r="77" spans="1:5" hidden="1" x14ac:dyDescent="0.2">
      <c r="A77" s="14" t="s">
        <v>126</v>
      </c>
      <c r="B77" s="33" t="s">
        <v>127</v>
      </c>
      <c r="C77" s="32"/>
      <c r="D77" s="82">
        <f>'EGREOSOS '!E77</f>
        <v>0</v>
      </c>
    </row>
    <row r="78" spans="1:5" ht="33.75" x14ac:dyDescent="0.2">
      <c r="A78" s="14" t="s">
        <v>128</v>
      </c>
      <c r="B78" s="33" t="s">
        <v>129</v>
      </c>
      <c r="C78" s="32" t="s">
        <v>317</v>
      </c>
      <c r="D78" s="82">
        <f>'EGREOSOS '!E78</f>
        <v>6500</v>
      </c>
    </row>
    <row r="79" spans="1:5" x14ac:dyDescent="0.2">
      <c r="A79" s="14" t="s">
        <v>130</v>
      </c>
      <c r="B79" s="33" t="s">
        <v>131</v>
      </c>
      <c r="C79" s="32" t="s">
        <v>318</v>
      </c>
      <c r="D79" s="82">
        <f>'EGREOSOS '!E79</f>
        <v>19000</v>
      </c>
    </row>
    <row r="80" spans="1:5" x14ac:dyDescent="0.2">
      <c r="A80" s="14" t="s">
        <v>132</v>
      </c>
      <c r="B80" s="33" t="s">
        <v>133</v>
      </c>
      <c r="C80" s="32"/>
      <c r="D80" s="82">
        <f>'EGREOSOS '!E80</f>
        <v>0</v>
      </c>
    </row>
    <row r="81" spans="1:4" x14ac:dyDescent="0.2">
      <c r="A81" s="14" t="s">
        <v>134</v>
      </c>
      <c r="B81" s="33" t="s">
        <v>135</v>
      </c>
      <c r="C81" s="32" t="s">
        <v>319</v>
      </c>
      <c r="D81" s="82">
        <f>'EGREOSOS '!E81</f>
        <v>2000</v>
      </c>
    </row>
    <row r="82" spans="1:4" hidden="1" x14ac:dyDescent="0.2">
      <c r="A82" s="14" t="s">
        <v>136</v>
      </c>
      <c r="B82" s="33" t="s">
        <v>137</v>
      </c>
      <c r="C82" s="32"/>
      <c r="D82" s="82">
        <f>'EGREOSOS '!E82</f>
        <v>0</v>
      </c>
    </row>
    <row r="83" spans="1:4" ht="45" x14ac:dyDescent="0.2">
      <c r="A83" s="14" t="s">
        <v>138</v>
      </c>
      <c r="B83" s="33" t="s">
        <v>139</v>
      </c>
      <c r="C83" s="32" t="s">
        <v>320</v>
      </c>
      <c r="D83" s="82">
        <f>'EGREOSOS '!E83</f>
        <v>7800</v>
      </c>
    </row>
    <row r="84" spans="1:4" s="16" customFormat="1" hidden="1" x14ac:dyDescent="0.2">
      <c r="A84" s="11">
        <v>1.0900000000000001</v>
      </c>
      <c r="B84" s="35" t="s">
        <v>140</v>
      </c>
      <c r="C84" s="32"/>
      <c r="D84" s="81">
        <f>D85</f>
        <v>0</v>
      </c>
    </row>
    <row r="85" spans="1:4" hidden="1" x14ac:dyDescent="0.2">
      <c r="A85" s="14" t="s">
        <v>141</v>
      </c>
      <c r="B85" s="33" t="s">
        <v>142</v>
      </c>
      <c r="C85" s="32"/>
      <c r="D85" s="82">
        <f>'EGREOSOS '!E85</f>
        <v>0</v>
      </c>
    </row>
    <row r="86" spans="1:4" x14ac:dyDescent="0.2">
      <c r="A86" s="11">
        <v>1.99</v>
      </c>
      <c r="B86" s="35" t="s">
        <v>143</v>
      </c>
      <c r="C86" s="34"/>
      <c r="D86" s="81">
        <f>D87+D88+D89+D90</f>
        <v>3350</v>
      </c>
    </row>
    <row r="87" spans="1:4" x14ac:dyDescent="0.2">
      <c r="A87" s="14" t="s">
        <v>144</v>
      </c>
      <c r="B87" s="33" t="s">
        <v>145</v>
      </c>
      <c r="C87" s="32" t="s">
        <v>321</v>
      </c>
      <c r="D87" s="82">
        <f>'EGREOSOS '!E87</f>
        <v>500</v>
      </c>
    </row>
    <row r="88" spans="1:4" hidden="1" x14ac:dyDescent="0.2">
      <c r="A88" s="14" t="s">
        <v>146</v>
      </c>
      <c r="B88" s="33" t="s">
        <v>147</v>
      </c>
      <c r="C88" s="32"/>
      <c r="D88" s="82">
        <f>'EGREOSOS '!E88</f>
        <v>0</v>
      </c>
    </row>
    <row r="89" spans="1:4" ht="22.5" x14ac:dyDescent="0.2">
      <c r="A89" s="14" t="s">
        <v>148</v>
      </c>
      <c r="B89" s="33" t="s">
        <v>149</v>
      </c>
      <c r="C89" s="32" t="s">
        <v>322</v>
      </c>
      <c r="D89" s="82">
        <f>'EGREOSOS '!E89</f>
        <v>2750</v>
      </c>
    </row>
    <row r="90" spans="1:4" ht="22.5" x14ac:dyDescent="0.2">
      <c r="A90" s="14" t="s">
        <v>150</v>
      </c>
      <c r="B90" s="33" t="s">
        <v>151</v>
      </c>
      <c r="C90" s="32" t="s">
        <v>323</v>
      </c>
      <c r="D90" s="82">
        <f>'EGREOSOS '!E90</f>
        <v>100</v>
      </c>
    </row>
    <row r="91" spans="1:4" x14ac:dyDescent="0.2">
      <c r="A91" s="11">
        <v>2</v>
      </c>
      <c r="B91" s="35" t="s">
        <v>152</v>
      </c>
      <c r="C91" s="34"/>
      <c r="D91" s="81">
        <f>D92+D98+D103+D111+D114+D117</f>
        <v>149200</v>
      </c>
    </row>
    <row r="92" spans="1:4" x14ac:dyDescent="0.2">
      <c r="A92" s="11">
        <v>2.0099999999999998</v>
      </c>
      <c r="B92" s="35" t="s">
        <v>153</v>
      </c>
      <c r="C92" s="34"/>
      <c r="D92" s="81">
        <f>D93+D94+D95+D96+D97</f>
        <v>89350</v>
      </c>
    </row>
    <row r="93" spans="1:4" ht="45" x14ac:dyDescent="0.2">
      <c r="A93" s="14" t="s">
        <v>154</v>
      </c>
      <c r="B93" s="33" t="s">
        <v>155</v>
      </c>
      <c r="C93" s="75" t="s">
        <v>324</v>
      </c>
      <c r="D93" s="82">
        <f>'EGREOSOS '!E93</f>
        <v>55000</v>
      </c>
    </row>
    <row r="94" spans="1:4" hidden="1" x14ac:dyDescent="0.2">
      <c r="A94" s="14" t="s">
        <v>156</v>
      </c>
      <c r="B94" s="33" t="s">
        <v>157</v>
      </c>
      <c r="C94" s="32"/>
      <c r="D94" s="82">
        <f>'EGREOSOS '!E94</f>
        <v>0</v>
      </c>
    </row>
    <row r="95" spans="1:4" ht="22.5" x14ac:dyDescent="0.2">
      <c r="A95" s="14" t="s">
        <v>158</v>
      </c>
      <c r="B95" s="33" t="s">
        <v>159</v>
      </c>
      <c r="C95" s="32" t="s">
        <v>325</v>
      </c>
      <c r="D95" s="82">
        <f>'EGREOSOS '!E95</f>
        <v>3850</v>
      </c>
    </row>
    <row r="96" spans="1:4" ht="22.5" x14ac:dyDescent="0.2">
      <c r="A96" s="14" t="s">
        <v>160</v>
      </c>
      <c r="B96" s="33" t="s">
        <v>161</v>
      </c>
      <c r="C96" s="32" t="s">
        <v>326</v>
      </c>
      <c r="D96" s="82">
        <f>'EGREOSOS '!E96</f>
        <v>5500</v>
      </c>
    </row>
    <row r="97" spans="1:4" ht="22.5" x14ac:dyDescent="0.2">
      <c r="A97" s="14" t="s">
        <v>162</v>
      </c>
      <c r="B97" s="33" t="s">
        <v>163</v>
      </c>
      <c r="C97" s="32" t="s">
        <v>327</v>
      </c>
      <c r="D97" s="82">
        <f>'EGREOSOS '!E97</f>
        <v>25000</v>
      </c>
    </row>
    <row r="98" spans="1:4" x14ac:dyDescent="0.2">
      <c r="A98" s="11">
        <v>2.02</v>
      </c>
      <c r="B98" s="35" t="s">
        <v>164</v>
      </c>
      <c r="C98" s="34"/>
      <c r="D98" s="81">
        <f>D99+D100+D101+D102</f>
        <v>21200</v>
      </c>
    </row>
    <row r="99" spans="1:4" hidden="1" x14ac:dyDescent="0.2">
      <c r="A99" s="14" t="s">
        <v>165</v>
      </c>
      <c r="B99" s="33" t="s">
        <v>166</v>
      </c>
      <c r="C99" s="32"/>
      <c r="D99" s="82">
        <f>'EGREOSOS '!E99</f>
        <v>0</v>
      </c>
    </row>
    <row r="100" spans="1:4" hidden="1" x14ac:dyDescent="0.2">
      <c r="A100" s="14" t="s">
        <v>167</v>
      </c>
      <c r="B100" s="33" t="s">
        <v>168</v>
      </c>
      <c r="C100" s="32"/>
      <c r="D100" s="82">
        <f>'EGREOSOS '!E100</f>
        <v>0</v>
      </c>
    </row>
    <row r="101" spans="1:4" x14ac:dyDescent="0.2">
      <c r="A101" s="14" t="s">
        <v>169</v>
      </c>
      <c r="B101" s="33" t="s">
        <v>170</v>
      </c>
      <c r="C101" s="32" t="s">
        <v>328</v>
      </c>
      <c r="D101" s="82">
        <f>'EGREOSOS '!E101</f>
        <v>200</v>
      </c>
    </row>
    <row r="102" spans="1:4" x14ac:dyDescent="0.2">
      <c r="A102" s="14" t="s">
        <v>171</v>
      </c>
      <c r="B102" s="33" t="s">
        <v>172</v>
      </c>
      <c r="C102" s="32" t="s">
        <v>329</v>
      </c>
      <c r="D102" s="82">
        <f>'EGREOSOS '!E102</f>
        <v>21000</v>
      </c>
    </row>
    <row r="103" spans="1:4" x14ac:dyDescent="0.2">
      <c r="A103" s="11">
        <v>2.0299999999999998</v>
      </c>
      <c r="B103" s="35" t="s">
        <v>173</v>
      </c>
      <c r="C103" s="34"/>
      <c r="D103" s="81">
        <f>D104+D105+D106+D107+D108+D109+D110</f>
        <v>4750</v>
      </c>
    </row>
    <row r="104" spans="1:4" ht="33.75" x14ac:dyDescent="0.2">
      <c r="A104" s="14" t="s">
        <v>174</v>
      </c>
      <c r="B104" s="33" t="s">
        <v>175</v>
      </c>
      <c r="C104" s="32" t="s">
        <v>330</v>
      </c>
      <c r="D104" s="82">
        <f>'EGREOSOS '!E104</f>
        <v>1500</v>
      </c>
    </row>
    <row r="105" spans="1:4" ht="33.75" x14ac:dyDescent="0.2">
      <c r="A105" s="14" t="s">
        <v>176</v>
      </c>
      <c r="B105" s="33" t="s">
        <v>177</v>
      </c>
      <c r="C105" s="32" t="s">
        <v>331</v>
      </c>
      <c r="D105" s="82">
        <f>'EGREOSOS '!E105</f>
        <v>550</v>
      </c>
    </row>
    <row r="106" spans="1:4" ht="22.5" x14ac:dyDescent="0.2">
      <c r="A106" s="14" t="s">
        <v>178</v>
      </c>
      <c r="B106" s="33" t="s">
        <v>179</v>
      </c>
      <c r="C106" s="32" t="s">
        <v>332</v>
      </c>
      <c r="D106" s="82">
        <f>'EGREOSOS '!E106</f>
        <v>500</v>
      </c>
    </row>
    <row r="107" spans="1:4" ht="33.75" x14ac:dyDescent="0.2">
      <c r="A107" s="14" t="s">
        <v>180</v>
      </c>
      <c r="B107" s="33" t="s">
        <v>181</v>
      </c>
      <c r="C107" s="32" t="s">
        <v>333</v>
      </c>
      <c r="D107" s="82">
        <f>'EGREOSOS '!E107</f>
        <v>750</v>
      </c>
    </row>
    <row r="108" spans="1:4" x14ac:dyDescent="0.2">
      <c r="A108" s="14" t="s">
        <v>182</v>
      </c>
      <c r="B108" s="33" t="s">
        <v>183</v>
      </c>
      <c r="C108" s="32" t="s">
        <v>334</v>
      </c>
      <c r="D108" s="82">
        <f>'EGREOSOS '!E108</f>
        <v>100</v>
      </c>
    </row>
    <row r="109" spans="1:4" ht="33.75" x14ac:dyDescent="0.2">
      <c r="A109" s="14" t="s">
        <v>184</v>
      </c>
      <c r="B109" s="33" t="s">
        <v>185</v>
      </c>
      <c r="C109" s="32" t="s">
        <v>335</v>
      </c>
      <c r="D109" s="82">
        <f>'EGREOSOS '!E109</f>
        <v>750</v>
      </c>
    </row>
    <row r="110" spans="1:4" ht="22.5" x14ac:dyDescent="0.2">
      <c r="A110" s="14" t="s">
        <v>186</v>
      </c>
      <c r="B110" s="33" t="s">
        <v>187</v>
      </c>
      <c r="C110" s="32" t="s">
        <v>336</v>
      </c>
      <c r="D110" s="82">
        <f>'EGREOSOS '!E110</f>
        <v>600</v>
      </c>
    </row>
    <row r="111" spans="1:4" x14ac:dyDescent="0.2">
      <c r="A111" s="11" t="s">
        <v>188</v>
      </c>
      <c r="B111" s="35" t="s">
        <v>189</v>
      </c>
      <c r="C111" s="34"/>
      <c r="D111" s="81">
        <f>D112+D113</f>
        <v>17400</v>
      </c>
    </row>
    <row r="112" spans="1:4" ht="22.5" x14ac:dyDescent="0.2">
      <c r="A112" s="14" t="s">
        <v>190</v>
      </c>
      <c r="B112" s="33" t="s">
        <v>191</v>
      </c>
      <c r="C112" s="32" t="s">
        <v>337</v>
      </c>
      <c r="D112" s="82">
        <f>'EGREOSOS '!E112</f>
        <v>3400</v>
      </c>
    </row>
    <row r="113" spans="1:4" ht="22.5" x14ac:dyDescent="0.2">
      <c r="A113" s="14" t="s">
        <v>192</v>
      </c>
      <c r="B113" s="33" t="s">
        <v>193</v>
      </c>
      <c r="C113" s="32" t="s">
        <v>338</v>
      </c>
      <c r="D113" s="82">
        <f>'EGREOSOS '!E113</f>
        <v>14000</v>
      </c>
    </row>
    <row r="114" spans="1:4" hidden="1" x14ac:dyDescent="0.2">
      <c r="A114" s="11">
        <v>2.0499999999999998</v>
      </c>
      <c r="B114" s="35" t="s">
        <v>194</v>
      </c>
      <c r="C114" s="34"/>
      <c r="D114" s="81">
        <f>D115+D116</f>
        <v>0</v>
      </c>
    </row>
    <row r="115" spans="1:4" hidden="1" x14ac:dyDescent="0.2">
      <c r="A115" s="14" t="s">
        <v>195</v>
      </c>
      <c r="B115" s="33" t="s">
        <v>196</v>
      </c>
      <c r="C115" s="32"/>
      <c r="D115" s="82">
        <f>'EGREOSOS '!E115</f>
        <v>0</v>
      </c>
    </row>
    <row r="116" spans="1:4" hidden="1" x14ac:dyDescent="0.2">
      <c r="A116" s="14" t="s">
        <v>197</v>
      </c>
      <c r="B116" s="33" t="s">
        <v>198</v>
      </c>
      <c r="C116" s="32"/>
      <c r="D116" s="82">
        <f>'EGREOSOS '!E116</f>
        <v>0</v>
      </c>
    </row>
    <row r="117" spans="1:4" x14ac:dyDescent="0.2">
      <c r="A117" s="11">
        <v>2.99</v>
      </c>
      <c r="B117" s="35" t="s">
        <v>199</v>
      </c>
      <c r="C117" s="34"/>
      <c r="D117" s="81">
        <f>D118+D119+D120+D121+D122+D123+D124+D125</f>
        <v>16500</v>
      </c>
    </row>
    <row r="118" spans="1:4" ht="22.5" x14ac:dyDescent="0.2">
      <c r="A118" s="14" t="s">
        <v>200</v>
      </c>
      <c r="B118" s="33" t="s">
        <v>201</v>
      </c>
      <c r="C118" s="32" t="s">
        <v>339</v>
      </c>
      <c r="D118" s="82">
        <f>'EGREOSOS '!E118</f>
        <v>1100</v>
      </c>
    </row>
    <row r="119" spans="1:4" ht="22.5" x14ac:dyDescent="0.2">
      <c r="A119" s="14" t="s">
        <v>202</v>
      </c>
      <c r="B119" s="33" t="s">
        <v>203</v>
      </c>
      <c r="C119" s="32" t="s">
        <v>340</v>
      </c>
      <c r="D119" s="82">
        <f>'EGREOSOS '!E119</f>
        <v>1650</v>
      </c>
    </row>
    <row r="120" spans="1:4" ht="33.75" x14ac:dyDescent="0.2">
      <c r="A120" s="14" t="s">
        <v>204</v>
      </c>
      <c r="B120" s="33" t="s">
        <v>205</v>
      </c>
      <c r="C120" s="32" t="s">
        <v>341</v>
      </c>
      <c r="D120" s="82">
        <f>'EGREOSOS '!E120</f>
        <v>4000</v>
      </c>
    </row>
    <row r="121" spans="1:4" ht="56.25" x14ac:dyDescent="0.2">
      <c r="A121" s="14" t="s">
        <v>206</v>
      </c>
      <c r="B121" s="33" t="s">
        <v>207</v>
      </c>
      <c r="C121" s="32" t="s">
        <v>342</v>
      </c>
      <c r="D121" s="82">
        <f>'EGREOSOS '!E121</f>
        <v>3800</v>
      </c>
    </row>
    <row r="122" spans="1:4" ht="33.75" x14ac:dyDescent="0.2">
      <c r="A122" s="14" t="s">
        <v>208</v>
      </c>
      <c r="B122" s="33" t="s">
        <v>209</v>
      </c>
      <c r="C122" s="32" t="s">
        <v>343</v>
      </c>
      <c r="D122" s="82">
        <f>'EGREOSOS '!E122</f>
        <v>2200</v>
      </c>
    </row>
    <row r="123" spans="1:4" ht="22.5" x14ac:dyDescent="0.2">
      <c r="A123" s="14" t="s">
        <v>210</v>
      </c>
      <c r="B123" s="33" t="s">
        <v>211</v>
      </c>
      <c r="C123" s="32" t="s">
        <v>344</v>
      </c>
      <c r="D123" s="82">
        <f>'EGREOSOS '!E123</f>
        <v>2100</v>
      </c>
    </row>
    <row r="124" spans="1:4" hidden="1" x14ac:dyDescent="0.2">
      <c r="A124" s="14" t="s">
        <v>212</v>
      </c>
      <c r="B124" s="33" t="s">
        <v>213</v>
      </c>
      <c r="C124" s="32"/>
      <c r="D124" s="82">
        <f>'EGREOSOS '!E124</f>
        <v>0</v>
      </c>
    </row>
    <row r="125" spans="1:4" ht="33.75" x14ac:dyDescent="0.2">
      <c r="A125" s="14" t="s">
        <v>214</v>
      </c>
      <c r="B125" s="33" t="s">
        <v>215</v>
      </c>
      <c r="C125" s="32" t="s">
        <v>345</v>
      </c>
      <c r="D125" s="82">
        <f>'EGREOSOS '!E125</f>
        <v>1650</v>
      </c>
    </row>
    <row r="126" spans="1:4" hidden="1" x14ac:dyDescent="0.2">
      <c r="A126" s="11">
        <v>3</v>
      </c>
      <c r="B126" s="35" t="s">
        <v>216</v>
      </c>
      <c r="C126" s="34"/>
      <c r="D126" s="81">
        <f t="shared" ref="D126:D127" si="2">D127</f>
        <v>0</v>
      </c>
    </row>
    <row r="127" spans="1:4" hidden="1" x14ac:dyDescent="0.2">
      <c r="A127" s="11">
        <v>3.04</v>
      </c>
      <c r="B127" s="35" t="s">
        <v>217</v>
      </c>
      <c r="C127" s="34"/>
      <c r="D127" s="81">
        <f t="shared" si="2"/>
        <v>0</v>
      </c>
    </row>
    <row r="128" spans="1:4" hidden="1" x14ac:dyDescent="0.2">
      <c r="A128" s="14" t="s">
        <v>218</v>
      </c>
      <c r="B128" s="33" t="s">
        <v>219</v>
      </c>
      <c r="C128" s="32"/>
      <c r="D128" s="82">
        <f>'EGREOSOS '!E128</f>
        <v>0</v>
      </c>
    </row>
    <row r="129" spans="1:4" hidden="1" x14ac:dyDescent="0.2">
      <c r="A129" s="11">
        <v>5</v>
      </c>
      <c r="B129" s="35" t="s">
        <v>220</v>
      </c>
      <c r="C129" s="34"/>
      <c r="D129" s="81">
        <f>D130+D139+D144</f>
        <v>0</v>
      </c>
    </row>
    <row r="130" spans="1:4" hidden="1" x14ac:dyDescent="0.2">
      <c r="A130" s="11">
        <v>5.01</v>
      </c>
      <c r="B130" s="35" t="s">
        <v>221</v>
      </c>
      <c r="C130" s="34"/>
      <c r="D130" s="81">
        <f>D131+D132+D133+D134+D135+D136+D137+D138</f>
        <v>0</v>
      </c>
    </row>
    <row r="131" spans="1:4" hidden="1" x14ac:dyDescent="0.2">
      <c r="A131" s="14" t="s">
        <v>222</v>
      </c>
      <c r="B131" s="33" t="s">
        <v>223</v>
      </c>
      <c r="C131" s="32"/>
      <c r="D131" s="82">
        <f>'EGREOSOS '!E131</f>
        <v>0</v>
      </c>
    </row>
    <row r="132" spans="1:4" hidden="1" x14ac:dyDescent="0.2">
      <c r="A132" s="14" t="s">
        <v>224</v>
      </c>
      <c r="B132" s="33" t="s">
        <v>225</v>
      </c>
      <c r="C132" s="32"/>
      <c r="D132" s="82">
        <f>'EGREOSOS '!E132</f>
        <v>0</v>
      </c>
    </row>
    <row r="133" spans="1:4" hidden="1" x14ac:dyDescent="0.2">
      <c r="A133" s="14" t="s">
        <v>226</v>
      </c>
      <c r="B133" s="33" t="s">
        <v>227</v>
      </c>
      <c r="C133" s="32"/>
      <c r="D133" s="82">
        <f>'EGREOSOS '!E133</f>
        <v>0</v>
      </c>
    </row>
    <row r="134" spans="1:4" hidden="1" x14ac:dyDescent="0.2">
      <c r="A134" s="14" t="s">
        <v>228</v>
      </c>
      <c r="B134" s="33" t="s">
        <v>229</v>
      </c>
      <c r="C134" s="32"/>
      <c r="D134" s="82">
        <f>'EGREOSOS '!E134</f>
        <v>0</v>
      </c>
    </row>
    <row r="135" spans="1:4" hidden="1" x14ac:dyDescent="0.2">
      <c r="A135" s="14" t="s">
        <v>230</v>
      </c>
      <c r="B135" s="33" t="s">
        <v>231</v>
      </c>
      <c r="C135" s="32"/>
      <c r="D135" s="82">
        <f>'EGREOSOS '!E135</f>
        <v>0</v>
      </c>
    </row>
    <row r="136" spans="1:4" hidden="1" x14ac:dyDescent="0.2">
      <c r="A136" s="14" t="s">
        <v>232</v>
      </c>
      <c r="B136" s="33" t="s">
        <v>233</v>
      </c>
      <c r="C136" s="32"/>
      <c r="D136" s="82">
        <f>'EGREOSOS '!E136</f>
        <v>0</v>
      </c>
    </row>
    <row r="137" spans="1:4" hidden="1" x14ac:dyDescent="0.2">
      <c r="A137" s="14" t="s">
        <v>234</v>
      </c>
      <c r="B137" s="33" t="s">
        <v>235</v>
      </c>
      <c r="C137" s="32"/>
      <c r="D137" s="82">
        <f>'EGREOSOS '!E137</f>
        <v>0</v>
      </c>
    </row>
    <row r="138" spans="1:4" hidden="1" x14ac:dyDescent="0.2">
      <c r="A138" s="14" t="s">
        <v>236</v>
      </c>
      <c r="B138" s="33" t="s">
        <v>237</v>
      </c>
      <c r="C138" s="32"/>
      <c r="D138" s="82">
        <f>'EGREOSOS '!E138</f>
        <v>0</v>
      </c>
    </row>
    <row r="139" spans="1:4" hidden="1" x14ac:dyDescent="0.2">
      <c r="A139" s="11">
        <v>5.0199999999999996</v>
      </c>
      <c r="B139" s="35" t="s">
        <v>238</v>
      </c>
      <c r="C139" s="34"/>
      <c r="D139" s="81">
        <f>D140+D141+D142+D143</f>
        <v>0</v>
      </c>
    </row>
    <row r="140" spans="1:4" hidden="1" x14ac:dyDescent="0.2">
      <c r="A140" s="14" t="s">
        <v>239</v>
      </c>
      <c r="B140" s="33" t="s">
        <v>240</v>
      </c>
      <c r="C140" s="32"/>
      <c r="D140" s="82">
        <f>'EGREOSOS '!E140</f>
        <v>0</v>
      </c>
    </row>
    <row r="141" spans="1:4" hidden="1" x14ac:dyDescent="0.2">
      <c r="A141" s="14" t="s">
        <v>241</v>
      </c>
      <c r="B141" s="33" t="s">
        <v>242</v>
      </c>
      <c r="C141" s="32"/>
      <c r="D141" s="82">
        <f>'EGREOSOS '!E141</f>
        <v>0</v>
      </c>
    </row>
    <row r="142" spans="1:4" hidden="1" x14ac:dyDescent="0.2">
      <c r="A142" s="14" t="s">
        <v>243</v>
      </c>
      <c r="B142" s="33" t="s">
        <v>244</v>
      </c>
      <c r="C142" s="79"/>
      <c r="D142" s="82">
        <f>'EGREOSOS '!E142</f>
        <v>0</v>
      </c>
    </row>
    <row r="143" spans="1:4" hidden="1" x14ac:dyDescent="0.2">
      <c r="A143" s="14" t="s">
        <v>245</v>
      </c>
      <c r="B143" s="33" t="s">
        <v>246</v>
      </c>
      <c r="C143" s="32"/>
      <c r="D143" s="82">
        <f>'EGREOSOS '!E143</f>
        <v>0</v>
      </c>
    </row>
    <row r="144" spans="1:4" hidden="1" x14ac:dyDescent="0.2">
      <c r="A144" s="11">
        <v>5.99</v>
      </c>
      <c r="B144" s="35" t="s">
        <v>247</v>
      </c>
      <c r="C144" s="34"/>
      <c r="D144" s="81">
        <f>D145+D146</f>
        <v>0</v>
      </c>
    </row>
    <row r="145" spans="1:4" hidden="1" x14ac:dyDescent="0.2">
      <c r="A145" s="14" t="s">
        <v>248</v>
      </c>
      <c r="B145" s="33" t="s">
        <v>249</v>
      </c>
      <c r="C145" s="32"/>
      <c r="D145" s="82">
        <f>'EGREOSOS '!E145</f>
        <v>0</v>
      </c>
    </row>
    <row r="146" spans="1:4" hidden="1" x14ac:dyDescent="0.2">
      <c r="A146" s="14" t="s">
        <v>250</v>
      </c>
      <c r="B146" s="33" t="s">
        <v>251</v>
      </c>
      <c r="C146" s="32"/>
      <c r="D146" s="82">
        <f>'EGREOSOS '!E146</f>
        <v>0</v>
      </c>
    </row>
    <row r="147" spans="1:4" x14ac:dyDescent="0.2">
      <c r="A147" s="11">
        <v>6</v>
      </c>
      <c r="B147" s="35" t="s">
        <v>252</v>
      </c>
      <c r="C147" s="34"/>
      <c r="D147" s="81">
        <f>D148+D151+D153+D156+D159+D162</f>
        <v>4250</v>
      </c>
    </row>
    <row r="148" spans="1:4" hidden="1" x14ac:dyDescent="0.2">
      <c r="A148" s="11" t="s">
        <v>253</v>
      </c>
      <c r="B148" s="35" t="s">
        <v>254</v>
      </c>
      <c r="C148" s="34"/>
      <c r="D148" s="81">
        <f>D149+D150</f>
        <v>0</v>
      </c>
    </row>
    <row r="149" spans="1:4" s="17" customFormat="1" hidden="1" x14ac:dyDescent="0.2">
      <c r="A149" s="14" t="s">
        <v>255</v>
      </c>
      <c r="B149" s="15" t="s">
        <v>256</v>
      </c>
      <c r="C149" s="32"/>
      <c r="D149" s="82">
        <f>'EGREOSOS '!E149</f>
        <v>0</v>
      </c>
    </row>
    <row r="150" spans="1:4" hidden="1" x14ac:dyDescent="0.2">
      <c r="A150" s="14" t="s">
        <v>257</v>
      </c>
      <c r="B150" s="33" t="s">
        <v>258</v>
      </c>
      <c r="C150" s="32"/>
      <c r="D150" s="82">
        <f>'EGREOSOS '!E150</f>
        <v>0</v>
      </c>
    </row>
    <row r="151" spans="1:4" hidden="1" x14ac:dyDescent="0.2">
      <c r="A151" s="11">
        <v>6.02</v>
      </c>
      <c r="B151" s="35" t="s">
        <v>259</v>
      </c>
      <c r="C151" s="34"/>
      <c r="D151" s="81">
        <f>D152</f>
        <v>0</v>
      </c>
    </row>
    <row r="152" spans="1:4" hidden="1" x14ac:dyDescent="0.2">
      <c r="A152" s="14" t="s">
        <v>260</v>
      </c>
      <c r="B152" s="33" t="s">
        <v>261</v>
      </c>
      <c r="C152" s="32"/>
      <c r="D152" s="82">
        <f>'EGREOSOS '!E152</f>
        <v>0</v>
      </c>
    </row>
    <row r="153" spans="1:4" x14ac:dyDescent="0.2">
      <c r="A153" s="11" t="s">
        <v>262</v>
      </c>
      <c r="B153" s="35" t="s">
        <v>263</v>
      </c>
      <c r="C153" s="34"/>
      <c r="D153" s="81">
        <f>D154+D155</f>
        <v>4250</v>
      </c>
    </row>
    <row r="154" spans="1:4" x14ac:dyDescent="0.2">
      <c r="A154" s="14" t="s">
        <v>264</v>
      </c>
      <c r="B154" s="33" t="s">
        <v>265</v>
      </c>
      <c r="C154" s="32" t="s">
        <v>346</v>
      </c>
      <c r="D154" s="82">
        <f>'EGREOSOS '!E154</f>
        <v>3000</v>
      </c>
    </row>
    <row r="155" spans="1:4" x14ac:dyDescent="0.2">
      <c r="A155" s="14" t="s">
        <v>266</v>
      </c>
      <c r="B155" s="33" t="s">
        <v>267</v>
      </c>
      <c r="C155" s="32" t="s">
        <v>347</v>
      </c>
      <c r="D155" s="82">
        <f>'EGREOSOS '!E155</f>
        <v>1250</v>
      </c>
    </row>
    <row r="156" spans="1:4" hidden="1" x14ac:dyDescent="0.2">
      <c r="A156" s="11">
        <v>6.04</v>
      </c>
      <c r="B156" s="35" t="s">
        <v>268</v>
      </c>
      <c r="C156" s="34"/>
      <c r="D156" s="82">
        <f>D157+D158</f>
        <v>0</v>
      </c>
    </row>
    <row r="157" spans="1:4" hidden="1" x14ac:dyDescent="0.2">
      <c r="A157" s="14" t="s">
        <v>269</v>
      </c>
      <c r="B157" s="33" t="s">
        <v>270</v>
      </c>
      <c r="C157" s="32"/>
      <c r="D157" s="82">
        <f>'EGREOSOS '!E157</f>
        <v>0</v>
      </c>
    </row>
    <row r="158" spans="1:4" hidden="1" x14ac:dyDescent="0.2">
      <c r="A158" s="14" t="s">
        <v>271</v>
      </c>
      <c r="B158" s="33" t="s">
        <v>272</v>
      </c>
      <c r="C158" s="32"/>
      <c r="D158" s="82">
        <f>'EGREOSOS '!E158</f>
        <v>0</v>
      </c>
    </row>
    <row r="159" spans="1:4" hidden="1" x14ac:dyDescent="0.2">
      <c r="A159" s="11" t="s">
        <v>273</v>
      </c>
      <c r="B159" s="35" t="s">
        <v>274</v>
      </c>
      <c r="C159" s="34"/>
      <c r="D159" s="81">
        <f>D160+D161</f>
        <v>0</v>
      </c>
    </row>
    <row r="160" spans="1:4" hidden="1" x14ac:dyDescent="0.2">
      <c r="A160" s="14" t="s">
        <v>275</v>
      </c>
      <c r="B160" s="33" t="s">
        <v>276</v>
      </c>
      <c r="C160" s="32"/>
      <c r="D160" s="82">
        <f>'EGREOSOS '!E160</f>
        <v>0</v>
      </c>
    </row>
    <row r="161" spans="1:4" hidden="1" x14ac:dyDescent="0.2">
      <c r="A161" s="14" t="s">
        <v>277</v>
      </c>
      <c r="B161" s="33" t="s">
        <v>278</v>
      </c>
      <c r="C161" s="32"/>
      <c r="D161" s="82">
        <f>'EGREOSOS '!E161</f>
        <v>0</v>
      </c>
    </row>
    <row r="162" spans="1:4" s="16" customFormat="1" hidden="1" x14ac:dyDescent="0.2">
      <c r="A162" s="5" t="s">
        <v>279</v>
      </c>
      <c r="B162" s="6" t="s">
        <v>280</v>
      </c>
      <c r="C162" s="32"/>
      <c r="D162" s="82">
        <f>D163</f>
        <v>0</v>
      </c>
    </row>
    <row r="163" spans="1:4" hidden="1" x14ac:dyDescent="0.2">
      <c r="A163" s="8" t="s">
        <v>281</v>
      </c>
      <c r="B163" s="9" t="s">
        <v>282</v>
      </c>
      <c r="C163" s="32"/>
      <c r="D163" s="82">
        <f>'EGREOSOS '!E163</f>
        <v>0</v>
      </c>
    </row>
    <row r="164" spans="1:4" hidden="1" x14ac:dyDescent="0.2">
      <c r="A164" s="5">
        <v>7</v>
      </c>
      <c r="B164" s="6" t="s">
        <v>283</v>
      </c>
      <c r="C164" s="34"/>
      <c r="D164" s="81">
        <f>D165</f>
        <v>0</v>
      </c>
    </row>
    <row r="165" spans="1:4" hidden="1" x14ac:dyDescent="0.2">
      <c r="A165" s="5" t="s">
        <v>284</v>
      </c>
      <c r="B165" s="6" t="s">
        <v>285</v>
      </c>
      <c r="C165" s="34"/>
      <c r="D165" s="81">
        <f>D166</f>
        <v>0</v>
      </c>
    </row>
    <row r="166" spans="1:4" hidden="1" x14ac:dyDescent="0.2">
      <c r="A166" s="14" t="s">
        <v>286</v>
      </c>
      <c r="B166" s="15" t="s">
        <v>287</v>
      </c>
      <c r="C166" s="32"/>
      <c r="D166" s="82">
        <f>'EGREOSOS '!E166</f>
        <v>0</v>
      </c>
    </row>
    <row r="167" spans="1:4" hidden="1" x14ac:dyDescent="0.2">
      <c r="A167" s="5">
        <v>9</v>
      </c>
      <c r="B167" s="6" t="s">
        <v>288</v>
      </c>
      <c r="C167" s="34"/>
      <c r="D167" s="81">
        <f>D168</f>
        <v>0</v>
      </c>
    </row>
    <row r="168" spans="1:4" hidden="1" x14ac:dyDescent="0.2">
      <c r="A168" s="5" t="s">
        <v>289</v>
      </c>
      <c r="B168" s="6" t="s">
        <v>290</v>
      </c>
      <c r="C168" s="34"/>
      <c r="D168" s="81">
        <f>D169</f>
        <v>0</v>
      </c>
    </row>
    <row r="169" spans="1:4" hidden="1" x14ac:dyDescent="0.2">
      <c r="A169" s="8" t="s">
        <v>291</v>
      </c>
      <c r="B169" s="9" t="s">
        <v>292</v>
      </c>
      <c r="C169" s="32"/>
      <c r="D169" s="82">
        <f>'EGREOSOS '!E169</f>
        <v>0</v>
      </c>
    </row>
    <row r="170" spans="1:4" ht="13.5" thickBot="1" x14ac:dyDescent="0.25">
      <c r="A170" s="18"/>
      <c r="B170" s="19"/>
      <c r="C170" s="37"/>
      <c r="D170" s="84"/>
    </row>
    <row r="171" spans="1:4" ht="13.5" thickBot="1" x14ac:dyDescent="0.25">
      <c r="A171" s="21"/>
      <c r="B171" s="22" t="s">
        <v>293</v>
      </c>
      <c r="C171" s="22"/>
      <c r="D171" s="44">
        <f>D10+D34+D91+D126+D129+D147+D165+D168</f>
        <v>749999.99624600005</v>
      </c>
    </row>
    <row r="173" spans="1:4" x14ac:dyDescent="0.2">
      <c r="D173" s="25"/>
    </row>
    <row r="174" spans="1:4" x14ac:dyDescent="0.2">
      <c r="D174" s="26"/>
    </row>
    <row r="175" spans="1:4" s="27" customFormat="1" ht="11.25" x14ac:dyDescent="0.2">
      <c r="D175" s="26"/>
    </row>
  </sheetData>
  <protectedRanges>
    <protectedRange sqref="C142" name="JUSTIFICACION_1_2_1_2"/>
  </protectedRanges>
  <mergeCells count="4">
    <mergeCell ref="A2:D2"/>
    <mergeCell ref="A3:D3"/>
    <mergeCell ref="A5:D5"/>
    <mergeCell ref="A6:D6"/>
  </mergeCells>
  <printOptions horizontalCentered="1"/>
  <pageMargins left="0.35433070866141736" right="0.43307086614173229" top="0.51181102362204722" bottom="0.70866141732283472" header="0" footer="0"/>
  <pageSetup scale="97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PRESUPUESTO 2021</vt:lpstr>
      <vt:lpstr>EGREOSOS </vt:lpstr>
      <vt:lpstr>JUSTIFICACION</vt:lpstr>
      <vt:lpstr>'EGREOSOS '!Títulos_a_imprimir</vt:lpstr>
      <vt:lpstr>JUSTIFICACION!Títulos_a_imprimir</vt:lpstr>
      <vt:lpstr>'PRESUPUESTO 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FEM</dc:creator>
  <cp:lastModifiedBy>Stefano</cp:lastModifiedBy>
  <cp:lastPrinted>2020-05-15T18:26:03Z</cp:lastPrinted>
  <dcterms:created xsi:type="dcterms:W3CDTF">2020-05-11T18:43:49Z</dcterms:created>
  <dcterms:modified xsi:type="dcterms:W3CDTF">2020-06-03T15:48:30Z</dcterms:modified>
</cp:coreProperties>
</file>