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z\Documents\PRESUPUESTO\Pres2012\APROBADO\"/>
    </mc:Choice>
  </mc:AlternateContent>
  <bookViews>
    <workbookView xWindow="-945" yWindow="4110" windowWidth="12120" windowHeight="5310" tabRatio="716"/>
  </bookViews>
  <sheets>
    <sheet name="PresupTotal" sheetId="1" r:id="rId1"/>
  </sheets>
  <definedNames>
    <definedName name="_xlnm.Print_Titles" localSheetId="0">PresupTotal!$5:$5</definedName>
  </definedNames>
  <calcPr calcId="162913"/>
</workbook>
</file>

<file path=xl/calcChain.xml><?xml version="1.0" encoding="utf-8"?>
<calcChain xmlns="http://schemas.openxmlformats.org/spreadsheetml/2006/main">
  <c r="E110" i="1" l="1"/>
  <c r="C153" i="1"/>
  <c r="D153" i="1"/>
  <c r="D152" i="1" s="1"/>
  <c r="E153" i="1"/>
  <c r="E152" i="1" s="1"/>
  <c r="F153" i="1"/>
  <c r="F152" i="1" s="1"/>
  <c r="H154" i="1"/>
  <c r="G153" i="1"/>
  <c r="G152" i="1" s="1"/>
  <c r="G44" i="1"/>
  <c r="H45" i="1"/>
  <c r="C136" i="1"/>
  <c r="D136" i="1"/>
  <c r="G136" i="1"/>
  <c r="F136" i="1"/>
  <c r="H140" i="1"/>
  <c r="H141" i="1"/>
  <c r="H142" i="1"/>
  <c r="H143" i="1"/>
  <c r="H144" i="1"/>
  <c r="H145" i="1"/>
  <c r="H146" i="1"/>
  <c r="E139" i="1"/>
  <c r="E136" i="1" s="1"/>
  <c r="E9" i="1"/>
  <c r="H79" i="1"/>
  <c r="D78" i="1"/>
  <c r="E78" i="1"/>
  <c r="F78" i="1"/>
  <c r="G78" i="1"/>
  <c r="C78" i="1"/>
  <c r="H62" i="1"/>
  <c r="D150" i="1"/>
  <c r="D149" i="1" s="1"/>
  <c r="E150" i="1"/>
  <c r="E149" i="1" s="1"/>
  <c r="F150" i="1"/>
  <c r="F149" i="1" s="1"/>
  <c r="G150" i="1"/>
  <c r="G149" i="1" s="1"/>
  <c r="D130" i="1"/>
  <c r="E130" i="1"/>
  <c r="F130" i="1"/>
  <c r="G130" i="1"/>
  <c r="D128" i="1"/>
  <c r="E128" i="1"/>
  <c r="F128" i="1"/>
  <c r="G128" i="1"/>
  <c r="D125" i="1"/>
  <c r="E125" i="1"/>
  <c r="F125" i="1"/>
  <c r="G125" i="1"/>
  <c r="D123" i="1"/>
  <c r="E123" i="1"/>
  <c r="F123" i="1"/>
  <c r="G123" i="1"/>
  <c r="D110" i="1"/>
  <c r="F110" i="1"/>
  <c r="G110" i="1"/>
  <c r="D83" i="1"/>
  <c r="E83" i="1"/>
  <c r="F83" i="1"/>
  <c r="G83" i="1"/>
  <c r="D85" i="1"/>
  <c r="E85" i="1"/>
  <c r="F85" i="1"/>
  <c r="G85" i="1"/>
  <c r="D73" i="1"/>
  <c r="E73" i="1"/>
  <c r="F73" i="1"/>
  <c r="G73" i="1"/>
  <c r="D68" i="1"/>
  <c r="E68" i="1"/>
  <c r="F68" i="1"/>
  <c r="G68" i="1"/>
  <c r="D60" i="1"/>
  <c r="E60" i="1"/>
  <c r="F60" i="1"/>
  <c r="G60" i="1"/>
  <c r="D57" i="1"/>
  <c r="E57" i="1"/>
  <c r="F57" i="1"/>
  <c r="G57" i="1"/>
  <c r="D55" i="1"/>
  <c r="E55" i="1"/>
  <c r="F55" i="1"/>
  <c r="G55" i="1"/>
  <c r="D50" i="1"/>
  <c r="E50" i="1"/>
  <c r="F50" i="1"/>
  <c r="G50" i="1"/>
  <c r="D44" i="1"/>
  <c r="E44" i="1"/>
  <c r="F44" i="1"/>
  <c r="D38" i="1"/>
  <c r="E38" i="1"/>
  <c r="F38" i="1"/>
  <c r="G38" i="1"/>
  <c r="D32" i="1"/>
  <c r="E32" i="1"/>
  <c r="F32" i="1"/>
  <c r="G32" i="1"/>
  <c r="D27" i="1"/>
  <c r="E27" i="1"/>
  <c r="F27" i="1"/>
  <c r="G27" i="1"/>
  <c r="D21" i="1"/>
  <c r="E21" i="1"/>
  <c r="F21" i="1"/>
  <c r="G21" i="1"/>
  <c r="D18" i="1"/>
  <c r="E18" i="1"/>
  <c r="F18" i="1"/>
  <c r="G18" i="1"/>
  <c r="D12" i="1"/>
  <c r="E12" i="1"/>
  <c r="F12" i="1"/>
  <c r="G12" i="1"/>
  <c r="D9" i="1"/>
  <c r="F9" i="1"/>
  <c r="G9" i="1"/>
  <c r="G7" i="1"/>
  <c r="D7" i="1"/>
  <c r="E7" i="1"/>
  <c r="D117" i="1"/>
  <c r="E117" i="1"/>
  <c r="F117" i="1"/>
  <c r="G117" i="1"/>
  <c r="H8" i="1"/>
  <c r="H10" i="1"/>
  <c r="H11" i="1"/>
  <c r="H13" i="1"/>
  <c r="H14" i="1"/>
  <c r="H15" i="1"/>
  <c r="H16" i="1"/>
  <c r="H17" i="1"/>
  <c r="H19" i="1"/>
  <c r="H20" i="1"/>
  <c r="H22" i="1"/>
  <c r="H23" i="1"/>
  <c r="H24" i="1"/>
  <c r="H25" i="1"/>
  <c r="H28" i="1"/>
  <c r="H29" i="1"/>
  <c r="H30" i="1"/>
  <c r="H31" i="1"/>
  <c r="H33" i="1"/>
  <c r="H34" i="1"/>
  <c r="H35" i="1"/>
  <c r="H36" i="1"/>
  <c r="H37" i="1"/>
  <c r="H39" i="1"/>
  <c r="H40" i="1"/>
  <c r="H41" i="1"/>
  <c r="H42" i="1"/>
  <c r="H43" i="1"/>
  <c r="H46" i="1"/>
  <c r="H47" i="1"/>
  <c r="H48" i="1"/>
  <c r="H49" i="1"/>
  <c r="H51" i="1"/>
  <c r="H52" i="1"/>
  <c r="H53" i="1"/>
  <c r="H54" i="1"/>
  <c r="H56" i="1"/>
  <c r="H58" i="1"/>
  <c r="H61" i="1"/>
  <c r="H63" i="1"/>
  <c r="H64" i="1"/>
  <c r="H65" i="1"/>
  <c r="H66" i="1"/>
  <c r="H67" i="1"/>
  <c r="H69" i="1"/>
  <c r="H70" i="1"/>
  <c r="H71" i="1"/>
  <c r="H74" i="1"/>
  <c r="H75" i="1"/>
  <c r="H76" i="1"/>
  <c r="H77" i="1"/>
  <c r="H80" i="1"/>
  <c r="H81" i="1"/>
  <c r="H82" i="1"/>
  <c r="H84" i="1"/>
  <c r="H86" i="1"/>
  <c r="H87" i="1"/>
  <c r="H88" i="1"/>
  <c r="H89" i="1"/>
  <c r="H90" i="1"/>
  <c r="H91" i="1"/>
  <c r="H92" i="1"/>
  <c r="H111" i="1"/>
  <c r="H112" i="1"/>
  <c r="H114" i="1"/>
  <c r="H115" i="1"/>
  <c r="H116" i="1"/>
  <c r="H118" i="1"/>
  <c r="H119" i="1"/>
  <c r="H120" i="1"/>
  <c r="H121" i="1"/>
  <c r="H122" i="1"/>
  <c r="H124" i="1"/>
  <c r="H126" i="1"/>
  <c r="H127" i="1"/>
  <c r="H129" i="1"/>
  <c r="H131" i="1"/>
  <c r="H132" i="1"/>
  <c r="H133" i="1"/>
  <c r="H134" i="1"/>
  <c r="H135" i="1"/>
  <c r="H147" i="1"/>
  <c r="H148" i="1"/>
  <c r="H151" i="1"/>
  <c r="C110" i="1"/>
  <c r="C83" i="1"/>
  <c r="C21" i="1"/>
  <c r="C18" i="1"/>
  <c r="C12" i="1"/>
  <c r="C9" i="1"/>
  <c r="F7" i="1"/>
  <c r="C7" i="1"/>
  <c r="C137" i="1"/>
  <c r="H137" i="1" s="1"/>
  <c r="C138" i="1"/>
  <c r="H138" i="1" s="1"/>
  <c r="C44" i="1"/>
  <c r="H44" i="1" s="1"/>
  <c r="C57" i="1"/>
  <c r="C95" i="1"/>
  <c r="H95" i="1" s="1"/>
  <c r="C96" i="1"/>
  <c r="H96" i="1" s="1"/>
  <c r="C103" i="1"/>
  <c r="H103" i="1" s="1"/>
  <c r="C104" i="1"/>
  <c r="H104" i="1" s="1"/>
  <c r="C107" i="1"/>
  <c r="H107" i="1" s="1"/>
  <c r="C117" i="1"/>
  <c r="C130" i="1"/>
  <c r="C128" i="1"/>
  <c r="C125" i="1"/>
  <c r="C123" i="1"/>
  <c r="C85" i="1"/>
  <c r="C60" i="1"/>
  <c r="C38" i="1"/>
  <c r="C101" i="1"/>
  <c r="H101" i="1" s="1"/>
  <c r="C102" i="1"/>
  <c r="H102" i="1" s="1"/>
  <c r="C100" i="1"/>
  <c r="H100" i="1" s="1"/>
  <c r="C98" i="1"/>
  <c r="H98" i="1" s="1"/>
  <c r="C59" i="1"/>
  <c r="H59" i="1" s="1"/>
  <c r="C106" i="1"/>
  <c r="H106" i="1" s="1"/>
  <c r="C150" i="1"/>
  <c r="C149" i="1" s="1"/>
  <c r="C99" i="1"/>
  <c r="H99" i="1" s="1"/>
  <c r="C27" i="1"/>
  <c r="C55" i="1"/>
  <c r="C50" i="1"/>
  <c r="C68" i="1"/>
  <c r="C73" i="1"/>
  <c r="C105" i="1"/>
  <c r="H105" i="1" s="1"/>
  <c r="C94" i="1"/>
  <c r="H94" i="1" s="1"/>
  <c r="C93" i="1"/>
  <c r="H93" i="1" s="1"/>
  <c r="C32" i="1"/>
  <c r="C97" i="1"/>
  <c r="H97" i="1" s="1"/>
  <c r="H113" i="1" l="1"/>
  <c r="F72" i="1"/>
  <c r="G72" i="1"/>
  <c r="E26" i="1"/>
  <c r="H153" i="1"/>
  <c r="F26" i="1"/>
  <c r="C152" i="1"/>
  <c r="G26" i="1"/>
  <c r="C6" i="1"/>
  <c r="H18" i="1"/>
  <c r="H7" i="1"/>
  <c r="H150" i="1"/>
  <c r="H55" i="1"/>
  <c r="H57" i="1"/>
  <c r="H68" i="1"/>
  <c r="H128" i="1"/>
  <c r="H130" i="1"/>
  <c r="H136" i="1"/>
  <c r="H139" i="1"/>
  <c r="H21" i="1"/>
  <c r="G109" i="1"/>
  <c r="G108" i="1" s="1"/>
  <c r="E6" i="1"/>
  <c r="H9" i="1"/>
  <c r="H123" i="1"/>
  <c r="F109" i="1"/>
  <c r="F108" i="1" s="1"/>
  <c r="H85" i="1"/>
  <c r="H83" i="1"/>
  <c r="H73" i="1"/>
  <c r="H60" i="1"/>
  <c r="H50" i="1"/>
  <c r="H38" i="1"/>
  <c r="H32" i="1"/>
  <c r="H27" i="1"/>
  <c r="H125" i="1"/>
  <c r="E109" i="1"/>
  <c r="E108" i="1" s="1"/>
  <c r="H117" i="1"/>
  <c r="H110" i="1"/>
  <c r="H12" i="1"/>
  <c r="D109" i="1"/>
  <c r="D108" i="1" s="1"/>
  <c r="E72" i="1"/>
  <c r="H78" i="1"/>
  <c r="D6" i="1"/>
  <c r="H149" i="1"/>
  <c r="D72" i="1"/>
  <c r="D26" i="1"/>
  <c r="G6" i="1"/>
  <c r="C109" i="1"/>
  <c r="C108" i="1" s="1"/>
  <c r="C72" i="1"/>
  <c r="F6" i="1"/>
  <c r="C26" i="1"/>
  <c r="D155" i="1" l="1"/>
  <c r="E155" i="1"/>
  <c r="F155" i="1"/>
  <c r="G155" i="1"/>
  <c r="H152" i="1"/>
  <c r="C155" i="1"/>
  <c r="H72" i="1"/>
  <c r="H26" i="1"/>
  <c r="H109" i="1"/>
  <c r="H108" i="1"/>
  <c r="H6" i="1"/>
  <c r="H155" i="1" l="1"/>
</calcChain>
</file>

<file path=xl/sharedStrings.xml><?xml version="1.0" encoding="utf-8"?>
<sst xmlns="http://schemas.openxmlformats.org/spreadsheetml/2006/main" count="291" uniqueCount="283">
  <si>
    <t>SUB.</t>
  </si>
  <si>
    <t>Sueldos para cargos fijos</t>
  </si>
  <si>
    <t>Salario escolar</t>
  </si>
  <si>
    <t>Transporte dentro del país</t>
  </si>
  <si>
    <t>Seguros</t>
  </si>
  <si>
    <t>MATERIALES Y SUMINISTROS</t>
  </si>
  <si>
    <t>Otros productos químicos</t>
  </si>
  <si>
    <t>Utiles y materiales de limpieza</t>
  </si>
  <si>
    <t>Prestaciones legales</t>
  </si>
  <si>
    <t>TOTAL</t>
  </si>
  <si>
    <t>MINISTERIO DE AGRICULTURA Y GANADERIA</t>
  </si>
  <si>
    <t xml:space="preserve"> </t>
  </si>
  <si>
    <t>%</t>
  </si>
  <si>
    <t>TRANSFERENCIAS CORRIENTES</t>
  </si>
  <si>
    <t>REMUNERACIONES</t>
  </si>
  <si>
    <t>Remuneraciones eventuales</t>
  </si>
  <si>
    <t>Incentivos salariales</t>
  </si>
  <si>
    <t>Remuneraciones básicas</t>
  </si>
  <si>
    <t>Tiempo extraordinario</t>
  </si>
  <si>
    <t>Retribución por años servidos</t>
  </si>
  <si>
    <t>Restricción al ejercicio liberal de la profesión</t>
  </si>
  <si>
    <t>Decimotercer mes</t>
  </si>
  <si>
    <t>Otros incentivos salariales</t>
  </si>
  <si>
    <t>Contribuc. Patronal al Seguro de Salud C.C.S.S.</t>
  </si>
  <si>
    <t>Contribuc. Patronal Banco Popular y Desarrollo Comunal</t>
  </si>
  <si>
    <t>Contribuciones Pat. Fondo Pensiones y otros Fondos Cap.</t>
  </si>
  <si>
    <t>Contribuc. Patronal al Seguro de Pensiones C.C.S.S.</t>
  </si>
  <si>
    <t>Aporte Patronal Regimen Obligatorio Pensiones Comp.</t>
  </si>
  <si>
    <t>Aporte Patronal Fondo Capitalización Laboral</t>
  </si>
  <si>
    <t>SERVICIOS</t>
  </si>
  <si>
    <t>Alquiler de edificios, locales y terrenos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</si>
  <si>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</si>
  <si>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</si>
  <si>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</si>
  <si>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</si>
  <si>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</si>
  <si>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 comerciales y financieros</t>
  </si>
  <si>
    <t>Publicidad y propaganda</t>
  </si>
  <si>
    <t>Gastos de viaje y de transporte</t>
  </si>
  <si>
    <t>Viáticos dentro del país</t>
  </si>
  <si>
    <t>Transporte en el exterior</t>
  </si>
  <si>
    <t>Viáticos en el exterior</t>
  </si>
  <si>
    <t>Seguros, reaseguros y otras obligaciones</t>
  </si>
  <si>
    <t>Mantenimiento y reparación</t>
  </si>
  <si>
    <t>0.01</t>
  </si>
  <si>
    <t>0.01.01</t>
  </si>
  <si>
    <t>0.02</t>
  </si>
  <si>
    <t>0.02.01</t>
  </si>
  <si>
    <t>0.03</t>
  </si>
  <si>
    <t>0.03.01</t>
  </si>
  <si>
    <t>0.03.02</t>
  </si>
  <si>
    <t>0.03.03</t>
  </si>
  <si>
    <t>0.03.04</t>
  </si>
  <si>
    <t>0.03.99</t>
  </si>
  <si>
    <t>0.04</t>
  </si>
  <si>
    <t>0.04.01</t>
  </si>
  <si>
    <t>0.04.05</t>
  </si>
  <si>
    <t>0.05</t>
  </si>
  <si>
    <t>0.05.01</t>
  </si>
  <si>
    <t>0.05.02</t>
  </si>
  <si>
    <t>0.05.03</t>
  </si>
  <si>
    <t>1.02.01</t>
  </si>
  <si>
    <t>1.02.02</t>
  </si>
  <si>
    <t>1.02.03</t>
  </si>
  <si>
    <t>1.02.04</t>
  </si>
  <si>
    <t>1.02.99</t>
  </si>
  <si>
    <t>1.03.02</t>
  </si>
  <si>
    <t>1.03.03</t>
  </si>
  <si>
    <t>1.05.01</t>
  </si>
  <si>
    <t>1.05.02</t>
  </si>
  <si>
    <t>1.05.03</t>
  </si>
  <si>
    <t>1.05.04</t>
  </si>
  <si>
    <t>1.08.01</t>
  </si>
  <si>
    <t>1.08.05</t>
  </si>
  <si>
    <t>1.08.06</t>
  </si>
  <si>
    <t>1.08.07</t>
  </si>
  <si>
    <t>1.08.08</t>
  </si>
  <si>
    <t>Mantenimiento de edificios y locales</t>
  </si>
  <si>
    <t>Mantenimiento y reparación de equipo de transporte</t>
  </si>
  <si>
    <t>Mantenimiento y reparación de equipo de comunicación</t>
  </si>
  <si>
    <t>Mantenimiento y reparación de equipo y mob. Oficina</t>
  </si>
  <si>
    <t>Mantenimiento y reparación de equipo cómputo y sist.</t>
  </si>
  <si>
    <t>Mantenimiento y reparación de otros equipos</t>
  </si>
  <si>
    <t>1.08.99</t>
  </si>
  <si>
    <t>Contribuciones Pat. al Desarrollo y la Seguridad Social</t>
  </si>
  <si>
    <t>1.01.01</t>
  </si>
  <si>
    <t>Alquileres</t>
  </si>
  <si>
    <t>Servicios diversos</t>
  </si>
  <si>
    <t>Productos químicos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</si>
  <si>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</si>
  <si>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</si>
  <si>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</si>
  <si>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</si>
  <si>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</si>
  <si>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</si>
  <si>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</si>
  <si>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Materiales y productos uso construcción y mantenim.</t>
  </si>
  <si>
    <t>2.03.01</t>
  </si>
  <si>
    <t>Materiales y productos metálicos</t>
  </si>
  <si>
    <t>2.03.02</t>
  </si>
  <si>
    <t>Materiales y productos minerales y asfálticos</t>
  </si>
  <si>
    <t>2.03.04</t>
  </si>
  <si>
    <t>Materiales y productos eléctricos, telefónicos y de cómputo</t>
  </si>
  <si>
    <t>2.03.06</t>
  </si>
  <si>
    <t>Materiales y productos de plástico</t>
  </si>
  <si>
    <t>Herramientas, repuestos y accesorios</t>
  </si>
  <si>
    <t>2.04.02</t>
  </si>
  <si>
    <t>Repuestos y accesorios</t>
  </si>
  <si>
    <t>Utiles, materiales y suministros diversos</t>
  </si>
  <si>
    <t>Utiles y materiales de oficina y cómputo</t>
  </si>
  <si>
    <t>2.99.01</t>
  </si>
  <si>
    <t>2.99.03</t>
  </si>
  <si>
    <t>Productos de papel, cartón e impresos</t>
  </si>
  <si>
    <t>2.99.04</t>
  </si>
  <si>
    <t>Textiles y vestuario</t>
  </si>
  <si>
    <t>2.99.05</t>
  </si>
  <si>
    <t>2.99.07</t>
  </si>
  <si>
    <t>2.99.99</t>
  </si>
  <si>
    <t>Otros útiles y materiales específicos</t>
  </si>
  <si>
    <t>Utiles y materiales de cocina y comedor</t>
  </si>
  <si>
    <t>BIENES DURADEROS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</si>
  <si>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</si>
  <si>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</si>
  <si>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</si>
  <si>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</si>
  <si>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</si>
  <si>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</si>
  <si>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</si>
  <si>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</si>
  <si>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</si>
  <si>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 y equipo diverso</t>
  </si>
  <si>
    <t>Maquinaria, equipo y mobiliario</t>
  </si>
  <si>
    <t>6.01.03</t>
  </si>
  <si>
    <t>Transferencias corrientes al Sector Público</t>
  </si>
  <si>
    <t>Transferencias corrientes a Instituc. Descent. no Empres.</t>
  </si>
  <si>
    <t>Transferencias corrientes a personas</t>
  </si>
  <si>
    <t>6.02.01</t>
  </si>
  <si>
    <t>Becas a funcionarios</t>
  </si>
  <si>
    <t>Prestaciones</t>
  </si>
  <si>
    <t>6.03.01</t>
  </si>
  <si>
    <t>6.07</t>
  </si>
  <si>
    <t>Transf. corrientes al sector externo</t>
  </si>
  <si>
    <t>TRANSFERENCIAS DE CAPITAL</t>
  </si>
  <si>
    <t>AMORTIZACION</t>
  </si>
  <si>
    <t>8.02</t>
  </si>
  <si>
    <t>Amortización de préstamos</t>
  </si>
  <si>
    <t>Amortización de préstamos del Gobierno Central</t>
  </si>
  <si>
    <t>6.03</t>
  </si>
  <si>
    <t>6.02</t>
  </si>
  <si>
    <t>6.01</t>
  </si>
  <si>
    <t>1.01</t>
  </si>
  <si>
    <t>1.02</t>
  </si>
  <si>
    <t>1.03</t>
  </si>
  <si>
    <t>1.05</t>
  </si>
  <si>
    <t>Impresión, encuadernación y otros</t>
  </si>
  <si>
    <t>1.06</t>
  </si>
  <si>
    <t>1.08</t>
  </si>
  <si>
    <t>1.99</t>
  </si>
  <si>
    <t>2.01</t>
  </si>
  <si>
    <t>2.03</t>
  </si>
  <si>
    <t>2.04</t>
  </si>
  <si>
    <t>2.99</t>
  </si>
  <si>
    <t>5.01</t>
  </si>
  <si>
    <t>1.03.04</t>
  </si>
  <si>
    <t>Transporte de bienes</t>
  </si>
  <si>
    <t>1.04</t>
  </si>
  <si>
    <t>Servicios de Gestión y Apoyo</t>
  </si>
  <si>
    <t>1.04.06</t>
  </si>
  <si>
    <t>Servicios generales</t>
  </si>
  <si>
    <t>1.04.99</t>
  </si>
  <si>
    <t>Otros servicios de gestión y apoyo</t>
  </si>
  <si>
    <t>0.05.05</t>
  </si>
  <si>
    <t>Contribución patronal fondos administrados entes privados</t>
  </si>
  <si>
    <t>1.01.02</t>
  </si>
  <si>
    <t>Alquiler de maquinaria, equipo y mobiliario</t>
  </si>
  <si>
    <t>1.07</t>
  </si>
  <si>
    <t>Capacitación y protocolo</t>
  </si>
  <si>
    <t>1.07.02</t>
  </si>
  <si>
    <t>Actividades protocolarias y sociales</t>
  </si>
  <si>
    <t>1.06.01</t>
  </si>
  <si>
    <t>1.08.03</t>
  </si>
  <si>
    <t>2.99.06</t>
  </si>
  <si>
    <t>Utiles y materiales de resguardo y seguridad</t>
  </si>
  <si>
    <t>1.07.03</t>
  </si>
  <si>
    <t>Gastos de representación institucional</t>
  </si>
  <si>
    <t>Servicios Públicos</t>
  </si>
  <si>
    <t>1.03.01</t>
  </si>
  <si>
    <t>Información</t>
  </si>
  <si>
    <t>6.06</t>
  </si>
  <si>
    <t>Otras transferencias corrientes al Sector Privado</t>
  </si>
  <si>
    <t>6.06.01</t>
  </si>
  <si>
    <t>Indemnizaciones</t>
  </si>
  <si>
    <t>6.03.99</t>
  </si>
  <si>
    <t>Otras prestaciones a terceras personas</t>
  </si>
  <si>
    <t>1.04.04</t>
  </si>
  <si>
    <t>Servicios en ciencias económicas y sociales</t>
  </si>
  <si>
    <t>6.01.02</t>
  </si>
  <si>
    <t>Transferencias corrientes a Organos Desconcentrados</t>
  </si>
  <si>
    <t>8.02.02</t>
  </si>
  <si>
    <t>0.02.02</t>
  </si>
  <si>
    <t>6.07.01.335</t>
  </si>
  <si>
    <t>Organización de las Naciones Unidas para la Agricultura y Alimentación (FAO)</t>
  </si>
  <si>
    <t>6.07.01.211</t>
  </si>
  <si>
    <t>Organización Latinoamericana de Desarrollo Pesquero (OLDEPESCA)</t>
  </si>
  <si>
    <t>6.07.01.400</t>
  </si>
  <si>
    <t>Centro Agronómico Tropical de Investigación y Enseñanza (CATIE)</t>
  </si>
  <si>
    <t>6.07.01.420</t>
  </si>
  <si>
    <t>6.07.01.478</t>
  </si>
  <si>
    <t>Instituto Interamericano de Cooperación para la Agricultura (IICA)</t>
  </si>
  <si>
    <t>Federación Centros Agrícolas Cantonales Reg. Pacífico Sur</t>
  </si>
  <si>
    <t>Federación Centros Agrícolas Cantonales Reg. Huetar Atlántica</t>
  </si>
  <si>
    <t>7.03.02.280</t>
  </si>
  <si>
    <t>FITTACORI</t>
  </si>
  <si>
    <t>Fundación Nacional de Clubes 4-S</t>
  </si>
  <si>
    <t>Contribución Estatal Seguro de Pensiones</t>
  </si>
  <si>
    <t>Contribución Estatal Seguro de Salud</t>
  </si>
  <si>
    <t>6.01.03.225</t>
  </si>
  <si>
    <t>Instituto Costarricense de Pesca y Acuacultura (INCOPESCA)</t>
  </si>
  <si>
    <t>6.01.03.228</t>
  </si>
  <si>
    <t>Servicio Nacional de Aguas Subterráneas, Riego y Avenamiento (SENARA)</t>
  </si>
  <si>
    <t>Construcciones, adiciones y mejoras</t>
  </si>
  <si>
    <t>1.01.04</t>
  </si>
  <si>
    <t>Alquiler y derechos de telecomunicaciones</t>
  </si>
  <si>
    <t>1.04.03</t>
  </si>
  <si>
    <t>Servicios de ingeniería</t>
  </si>
  <si>
    <t>1.99.01</t>
  </si>
  <si>
    <t>Servicios de regulación</t>
  </si>
  <si>
    <t>1.99.05</t>
  </si>
  <si>
    <t>Deducibles</t>
  </si>
  <si>
    <t>6.01.02.203</t>
  </si>
  <si>
    <t>INTA</t>
  </si>
  <si>
    <t>6.01.02.204</t>
  </si>
  <si>
    <t>6.01.02.205</t>
  </si>
  <si>
    <t>Servicio Fitosanitario del Estado</t>
  </si>
  <si>
    <t>Servicio Nacional de Salud Animal</t>
  </si>
  <si>
    <t>6.01.03.200</t>
  </si>
  <si>
    <t>6.01.03.202</t>
  </si>
  <si>
    <t>7.03.01.300</t>
  </si>
  <si>
    <t>6.01.02.206</t>
  </si>
  <si>
    <t>Oficina Nacional de Semillas (ONS)</t>
  </si>
  <si>
    <t>7.03.01.310</t>
  </si>
  <si>
    <t>5.01.01</t>
  </si>
  <si>
    <t>Maquinaria y equipo para la producción</t>
  </si>
  <si>
    <t>5.03.02</t>
  </si>
  <si>
    <t>Edificios preexistentes</t>
  </si>
  <si>
    <t>1.03.06</t>
  </si>
  <si>
    <t>Comisiones y gastos por servicios financieros y comerciales</t>
  </si>
  <si>
    <t>5.01.06</t>
  </si>
  <si>
    <t>Recargo de funciones</t>
  </si>
  <si>
    <t>5.02.01</t>
  </si>
  <si>
    <t xml:space="preserve">Edificios  </t>
  </si>
  <si>
    <t>5.02.99</t>
  </si>
  <si>
    <t>Otras construcciones, adiciones y mejoras</t>
  </si>
  <si>
    <t>CUENTAS ESPECIALES</t>
  </si>
  <si>
    <t>Sumas sin asignación presupuestaria</t>
  </si>
  <si>
    <t>9.02.01</t>
  </si>
  <si>
    <t>5.02.02</t>
  </si>
  <si>
    <t>Vías de comunicación terrestre</t>
  </si>
  <si>
    <t>Intereses moratorios y multas</t>
  </si>
  <si>
    <t>1.99.02</t>
  </si>
  <si>
    <t>1.04.02</t>
  </si>
  <si>
    <t>Equipo sanitario, de laboratorio e investigación</t>
  </si>
  <si>
    <t>Consejo Agropecuario Centroamericano (CORECA)</t>
  </si>
  <si>
    <t>6.01.02.280</t>
  </si>
  <si>
    <t>7.01.03.200</t>
  </si>
  <si>
    <t>Instituto del Café de Costa Rica (ICAFE)</t>
  </si>
  <si>
    <t>7.02.01.200</t>
  </si>
  <si>
    <t>Reconocimiento de beneficios ambientales y Programa de desarrollo rural y</t>
  </si>
  <si>
    <t xml:space="preserve">gestión de territorios con énfasis en agricultura familiar </t>
  </si>
  <si>
    <t>dirigido a los cantonesmás vulnerables</t>
  </si>
  <si>
    <t xml:space="preserve">Programa de inversión y desarrollo tecnológico, </t>
  </si>
  <si>
    <t>Programa para la competitividad del mediano y</t>
  </si>
  <si>
    <t>pequeño productor</t>
  </si>
  <si>
    <t>1.01.03</t>
  </si>
  <si>
    <t>Alquiler de equipo de computo</t>
  </si>
  <si>
    <t>6.01.03.209</t>
  </si>
  <si>
    <t>Universidad de Costa Rica - sede regional Limón</t>
  </si>
  <si>
    <t>Federación reg. Centros agrícolas cant. Pacífico Sur</t>
  </si>
  <si>
    <t>Federación reg. Centros agrícolas cant. Huétar Atlántica</t>
  </si>
  <si>
    <t>Mantenimiento de instalaciones y otras obras</t>
  </si>
  <si>
    <t>7.03.01.205</t>
  </si>
  <si>
    <t>Servicios Jurídicos</t>
  </si>
  <si>
    <t>PRESUPUESTO ORDINARIO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</si>
</sst>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Times New Roman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164" fontId="5" fillId="0" borderId="0" xfId="1" applyFont="1"/>
    <xf numFmtId="164" fontId="6" fillId="0" borderId="0" xfId="1" applyFont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164" fontId="3" fillId="0" borderId="1" xfId="1" applyFont="1" applyFill="1" applyBorder="1"/>
    <xf numFmtId="164" fontId="3" fillId="0" borderId="1" xfId="1" applyFont="1" applyBorder="1"/>
    <xf numFmtId="49" fontId="7" fillId="0" borderId="1" xfId="0" applyNumberFormat="1" applyFont="1" applyBorder="1" applyAlignment="1">
      <alignment horizontal="left"/>
    </xf>
    <xf numFmtId="0" fontId="7" fillId="0" borderId="0" xfId="0" applyFont="1"/>
    <xf numFmtId="164" fontId="7" fillId="0" borderId="1" xfId="1" applyFont="1" applyFill="1" applyBorder="1"/>
    <xf numFmtId="164" fontId="7" fillId="0" borderId="1" xfId="1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164" fontId="8" fillId="0" borderId="1" xfId="1" applyFont="1" applyFill="1" applyBorder="1"/>
    <xf numFmtId="164" fontId="8" fillId="0" borderId="1" xfId="1" applyFont="1" applyBorder="1"/>
    <xf numFmtId="0" fontId="8" fillId="0" borderId="0" xfId="0" applyFont="1"/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7" fillId="0" borderId="0" xfId="0" applyFont="1" applyFill="1"/>
    <xf numFmtId="164" fontId="7" fillId="0" borderId="1" xfId="1" applyNumberFormat="1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/>
    </xf>
    <xf numFmtId="164" fontId="5" fillId="0" borderId="0" xfId="0" applyNumberFormat="1" applyFont="1"/>
    <xf numFmtId="164" fontId="8" fillId="0" borderId="1" xfId="0" applyNumberFormat="1" applyFont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4" xfId="0" applyFont="1" applyBorder="1"/>
    <xf numFmtId="0" fontId="9" fillId="0" borderId="4" xfId="0" applyFont="1" applyBorder="1" applyAlignment="1">
      <alignment horizontal="right"/>
    </xf>
    <xf numFmtId="164" fontId="3" fillId="0" borderId="4" xfId="1" applyFont="1" applyBorder="1"/>
    <xf numFmtId="164" fontId="3" fillId="0" borderId="0" xfId="1" applyFont="1" applyBorder="1"/>
    <xf numFmtId="0" fontId="6" fillId="0" borderId="0" xfId="0" applyFont="1"/>
    <xf numFmtId="0" fontId="4" fillId="2" borderId="3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/>
    <xf numFmtId="0" fontId="0" fillId="0" borderId="1" xfId="0" applyBorder="1"/>
    <xf numFmtId="164" fontId="3" fillId="0" borderId="1" xfId="0" applyNumberFormat="1" applyFont="1" applyBorder="1"/>
    <xf numFmtId="164" fontId="7" fillId="0" borderId="1" xfId="0" applyNumberFormat="1" applyFont="1" applyBorder="1"/>
    <xf numFmtId="164" fontId="8" fillId="0" borderId="5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topLeftCell="A92" zoomScaleNormal="100" workbookViewId="0">
      <selection activeCell="B124" sqref="B124"/>
    </sheetView>
  </sheetViews>
  <sheetFormatPr baseColWidth="10" defaultRowHeight="12.75" x14ac:dyDescent="0.2"/>
  <cols>
    <col min="1" max="1" width="13" customWidth="1"/>
    <col min="2" max="2" width="63" customWidth="1"/>
    <col min="3" max="3" width="24.6640625" style="1" customWidth="1"/>
    <col min="4" max="4" width="21.5" style="1" customWidth="1"/>
    <col min="5" max="5" width="21.83203125" style="1" customWidth="1"/>
    <col min="6" max="6" width="22.83203125" customWidth="1"/>
    <col min="7" max="7" width="21" customWidth="1"/>
    <col min="8" max="8" width="23.1640625" customWidth="1"/>
  </cols>
  <sheetData>
    <row r="1" spans="1:8" s="2" customFormat="1" ht="20.25" x14ac:dyDescent="0.3">
      <c r="A1" s="2" t="s">
        <v>10</v>
      </c>
      <c r="C1" s="3"/>
      <c r="D1" s="3"/>
      <c r="E1" s="3"/>
    </row>
    <row r="2" spans="1:8" s="2" customFormat="1" ht="20.25" x14ac:dyDescent="0.3">
      <c r="A2" s="2" t="s">
        <v>282</v>
      </c>
      <c r="C2" s="3"/>
      <c r="D2" s="3"/>
      <c r="E2" s="3"/>
    </row>
    <row r="3" spans="1:8" s="2" customFormat="1" ht="20.25" x14ac:dyDescent="0.3">
      <c r="C3" s="3"/>
      <c r="D3" s="3"/>
      <c r="E3" s="3"/>
    </row>
    <row r="4" spans="1:8" s="41" customFormat="1" ht="12" x14ac:dyDescent="0.2">
      <c r="C4" s="8"/>
      <c r="D4" s="8"/>
      <c r="E4" s="8"/>
    </row>
    <row r="5" spans="1:8" s="6" customFormat="1" x14ac:dyDescent="0.2">
      <c r="A5" s="5" t="s">
        <v>0</v>
      </c>
      <c r="B5" s="35"/>
      <c r="C5" s="42">
        <v>169</v>
      </c>
      <c r="D5" s="32">
        <v>170</v>
      </c>
      <c r="E5" s="32">
        <v>172</v>
      </c>
      <c r="F5" s="32">
        <v>175</v>
      </c>
      <c r="G5" s="32">
        <v>185</v>
      </c>
      <c r="H5" s="32" t="s">
        <v>9</v>
      </c>
    </row>
    <row r="6" spans="1:8" s="4" customFormat="1" ht="15.75" x14ac:dyDescent="0.25">
      <c r="A6" s="43">
        <v>0</v>
      </c>
      <c r="B6" s="10" t="s">
        <v>14</v>
      </c>
      <c r="C6" s="11">
        <f>SUM(C7,C9,C12,C18,C21)</f>
        <v>3200729254</v>
      </c>
      <c r="D6" s="11">
        <f t="shared" ref="D6:E6" si="0">SUM(D7,D9,D12,D18,D21)</f>
        <v>892425562</v>
      </c>
      <c r="E6" s="11">
        <f t="shared" si="0"/>
        <v>3448078523</v>
      </c>
      <c r="F6" s="11">
        <f>SUM(F7,F9,F12,F18,F21)</f>
        <v>9184805400</v>
      </c>
      <c r="G6" s="11">
        <f>SUM(G7,G9,G12,G18,G21)</f>
        <v>0</v>
      </c>
      <c r="H6" s="46">
        <f>SUM(C6:G6)</f>
        <v>16726038739</v>
      </c>
    </row>
    <row r="7" spans="1:8" s="14" customFormat="1" ht="15.75" x14ac:dyDescent="0.25">
      <c r="A7" s="13" t="s">
        <v>44</v>
      </c>
      <c r="B7" s="14" t="s">
        <v>17</v>
      </c>
      <c r="C7" s="15">
        <f>SUM(C8)</f>
        <v>1122136042</v>
      </c>
      <c r="D7" s="15">
        <f t="shared" ref="D7:E7" si="1">SUM(D8)</f>
        <v>281046444</v>
      </c>
      <c r="E7" s="15">
        <f t="shared" si="1"/>
        <v>1151690605</v>
      </c>
      <c r="F7" s="15">
        <f>SUM(F8)</f>
        <v>3094402064</v>
      </c>
      <c r="G7" s="15">
        <f>SUM(G8)</f>
        <v>0</v>
      </c>
      <c r="H7" s="47">
        <f>SUM(C7:G7)</f>
        <v>5649275155</v>
      </c>
    </row>
    <row r="8" spans="1:8" s="21" customFormat="1" ht="15.75" x14ac:dyDescent="0.25">
      <c r="A8" s="17" t="s">
        <v>45</v>
      </c>
      <c r="B8" s="18" t="s">
        <v>1</v>
      </c>
      <c r="C8" s="19">
        <v>1122136042</v>
      </c>
      <c r="D8" s="19">
        <v>281046444</v>
      </c>
      <c r="E8" s="19">
        <v>1151690605</v>
      </c>
      <c r="F8" s="20">
        <v>3094402064</v>
      </c>
      <c r="G8" s="18"/>
      <c r="H8" s="34">
        <f t="shared" ref="H8:H73" si="2">SUM(C8:G8)</f>
        <v>5649275155</v>
      </c>
    </row>
    <row r="9" spans="1:8" s="14" customFormat="1" ht="15.75" x14ac:dyDescent="0.25">
      <c r="A9" s="13" t="s">
        <v>46</v>
      </c>
      <c r="B9" s="22" t="s">
        <v>15</v>
      </c>
      <c r="C9" s="15">
        <f>SUM(C10:C11)</f>
        <v>35000000</v>
      </c>
      <c r="D9" s="15">
        <f t="shared" ref="D9:G9" si="3">SUM(D10:D11)</f>
        <v>5000000</v>
      </c>
      <c r="E9" s="15">
        <f t="shared" si="3"/>
        <v>12500000</v>
      </c>
      <c r="F9" s="15">
        <f t="shared" si="3"/>
        <v>23000000</v>
      </c>
      <c r="G9" s="15">
        <f t="shared" si="3"/>
        <v>0</v>
      </c>
      <c r="H9" s="47">
        <f t="shared" si="2"/>
        <v>75500000</v>
      </c>
    </row>
    <row r="10" spans="1:8" s="21" customFormat="1" ht="15.75" x14ac:dyDescent="0.25">
      <c r="A10" s="17" t="s">
        <v>47</v>
      </c>
      <c r="B10" s="18" t="s">
        <v>18</v>
      </c>
      <c r="C10" s="19">
        <v>32000000</v>
      </c>
      <c r="D10" s="19">
        <v>3000000</v>
      </c>
      <c r="E10" s="19">
        <v>10000000</v>
      </c>
      <c r="F10" s="20">
        <v>20000000</v>
      </c>
      <c r="G10" s="18"/>
      <c r="H10" s="34">
        <f t="shared" si="2"/>
        <v>65000000</v>
      </c>
    </row>
    <row r="11" spans="1:8" s="21" customFormat="1" ht="15.75" x14ac:dyDescent="0.25">
      <c r="A11" s="17" t="s">
        <v>199</v>
      </c>
      <c r="B11" s="18" t="s">
        <v>248</v>
      </c>
      <c r="C11" s="19">
        <v>3000000</v>
      </c>
      <c r="D11" s="19">
        <v>2000000</v>
      </c>
      <c r="E11" s="19">
        <v>2500000</v>
      </c>
      <c r="F11" s="20">
        <v>3000000</v>
      </c>
      <c r="G11" s="18"/>
      <c r="H11" s="34">
        <f t="shared" si="2"/>
        <v>10500000</v>
      </c>
    </row>
    <row r="12" spans="1:8" s="14" customFormat="1" ht="15.75" x14ac:dyDescent="0.25">
      <c r="A12" s="13" t="s">
        <v>48</v>
      </c>
      <c r="B12" s="22" t="s">
        <v>16</v>
      </c>
      <c r="C12" s="15">
        <f>SUM(C13:C17)</f>
        <v>1484240385</v>
      </c>
      <c r="D12" s="15">
        <f t="shared" ref="D12:G12" si="4">SUM(D13:D17)</f>
        <v>448852340</v>
      </c>
      <c r="E12" s="15">
        <f t="shared" si="4"/>
        <v>1669528325</v>
      </c>
      <c r="F12" s="15">
        <f t="shared" si="4"/>
        <v>4523273971</v>
      </c>
      <c r="G12" s="15">
        <f t="shared" si="4"/>
        <v>0</v>
      </c>
      <c r="H12" s="47">
        <f t="shared" si="2"/>
        <v>8125895021</v>
      </c>
    </row>
    <row r="13" spans="1:8" s="21" customFormat="1" ht="15.75" x14ac:dyDescent="0.25">
      <c r="A13" s="17" t="s">
        <v>49</v>
      </c>
      <c r="B13" s="18" t="s">
        <v>19</v>
      </c>
      <c r="C13" s="19">
        <v>486851284</v>
      </c>
      <c r="D13" s="19">
        <v>143303844</v>
      </c>
      <c r="E13" s="19">
        <v>555014663</v>
      </c>
      <c r="F13" s="20">
        <v>1519687171</v>
      </c>
      <c r="G13" s="18"/>
      <c r="H13" s="34">
        <f t="shared" si="2"/>
        <v>2704856962</v>
      </c>
    </row>
    <row r="14" spans="1:8" s="21" customFormat="1" ht="15.75" x14ac:dyDescent="0.25">
      <c r="A14" s="17" t="s">
        <v>50</v>
      </c>
      <c r="B14" s="18" t="s">
        <v>20</v>
      </c>
      <c r="C14" s="19">
        <v>494490967</v>
      </c>
      <c r="D14" s="19">
        <v>151179810</v>
      </c>
      <c r="E14" s="19">
        <v>464264633</v>
      </c>
      <c r="F14" s="20">
        <v>1279759682</v>
      </c>
      <c r="G14" s="18"/>
      <c r="H14" s="34">
        <f t="shared" si="2"/>
        <v>2389695092</v>
      </c>
    </row>
    <row r="15" spans="1:8" s="21" customFormat="1" ht="15.75" x14ac:dyDescent="0.25">
      <c r="A15" s="17" t="s">
        <v>51</v>
      </c>
      <c r="B15" s="18" t="s">
        <v>21</v>
      </c>
      <c r="C15" s="19">
        <v>203182802</v>
      </c>
      <c r="D15" s="19">
        <v>56530676</v>
      </c>
      <c r="E15" s="19">
        <v>217978379</v>
      </c>
      <c r="F15" s="20">
        <v>587744310</v>
      </c>
      <c r="G15" s="18"/>
      <c r="H15" s="34">
        <f t="shared" si="2"/>
        <v>1065436167</v>
      </c>
    </row>
    <row r="16" spans="1:8" s="21" customFormat="1" ht="15.75" x14ac:dyDescent="0.25">
      <c r="A16" s="17" t="s">
        <v>52</v>
      </c>
      <c r="B16" s="18" t="s">
        <v>2</v>
      </c>
      <c r="C16" s="19">
        <v>170613451</v>
      </c>
      <c r="D16" s="19">
        <v>42246810</v>
      </c>
      <c r="E16" s="19">
        <v>189279097</v>
      </c>
      <c r="F16" s="20">
        <v>489949779</v>
      </c>
      <c r="G16" s="18"/>
      <c r="H16" s="34">
        <f t="shared" si="2"/>
        <v>892089137</v>
      </c>
    </row>
    <row r="17" spans="1:8" s="21" customFormat="1" ht="15.75" x14ac:dyDescent="0.25">
      <c r="A17" s="17" t="s">
        <v>53</v>
      </c>
      <c r="B17" s="18" t="s">
        <v>22</v>
      </c>
      <c r="C17" s="19">
        <v>129101881</v>
      </c>
      <c r="D17" s="19">
        <v>55591200</v>
      </c>
      <c r="E17" s="19">
        <v>242991553</v>
      </c>
      <c r="F17" s="20">
        <v>646133029</v>
      </c>
      <c r="G17" s="18"/>
      <c r="H17" s="34">
        <f t="shared" si="2"/>
        <v>1073817663</v>
      </c>
    </row>
    <row r="18" spans="1:8" s="14" customFormat="1" ht="15.75" x14ac:dyDescent="0.25">
      <c r="A18" s="13" t="s">
        <v>54</v>
      </c>
      <c r="B18" s="22" t="s">
        <v>84</v>
      </c>
      <c r="C18" s="15">
        <f>SUM(C19:C20)</f>
        <v>237723878</v>
      </c>
      <c r="D18" s="15">
        <f t="shared" ref="D18:G18" si="5">SUM(D19:D20)</f>
        <v>66140891</v>
      </c>
      <c r="E18" s="15">
        <f t="shared" si="5"/>
        <v>255034704</v>
      </c>
      <c r="F18" s="15">
        <f t="shared" si="5"/>
        <v>687660844</v>
      </c>
      <c r="G18" s="15">
        <f t="shared" si="5"/>
        <v>0</v>
      </c>
      <c r="H18" s="47">
        <f t="shared" si="2"/>
        <v>1246560317</v>
      </c>
    </row>
    <row r="19" spans="1:8" s="21" customFormat="1" ht="15.75" x14ac:dyDescent="0.25">
      <c r="A19" s="17" t="s">
        <v>55</v>
      </c>
      <c r="B19" s="18" t="s">
        <v>23</v>
      </c>
      <c r="C19" s="19">
        <v>225532910</v>
      </c>
      <c r="D19" s="19">
        <v>62749050</v>
      </c>
      <c r="E19" s="19">
        <v>241956001</v>
      </c>
      <c r="F19" s="20">
        <v>652396185</v>
      </c>
      <c r="G19" s="18"/>
      <c r="H19" s="34">
        <f t="shared" si="2"/>
        <v>1182634146</v>
      </c>
    </row>
    <row r="20" spans="1:8" s="21" customFormat="1" ht="15.75" x14ac:dyDescent="0.25">
      <c r="A20" s="17" t="s">
        <v>56</v>
      </c>
      <c r="B20" s="18" t="s">
        <v>24</v>
      </c>
      <c r="C20" s="19">
        <v>12190968</v>
      </c>
      <c r="D20" s="19">
        <v>3391841</v>
      </c>
      <c r="E20" s="19">
        <v>13078703</v>
      </c>
      <c r="F20" s="20">
        <v>35264659</v>
      </c>
      <c r="G20" s="18"/>
      <c r="H20" s="34">
        <f t="shared" si="2"/>
        <v>63926171</v>
      </c>
    </row>
    <row r="21" spans="1:8" s="14" customFormat="1" ht="15.75" x14ac:dyDescent="0.25">
      <c r="A21" s="13" t="s">
        <v>57</v>
      </c>
      <c r="B21" s="22" t="s">
        <v>25</v>
      </c>
      <c r="C21" s="15">
        <f>SUM(C22:C25)</f>
        <v>321628949</v>
      </c>
      <c r="D21" s="15">
        <f t="shared" ref="D21:G21" si="6">SUM(D22:D25)</f>
        <v>91385887</v>
      </c>
      <c r="E21" s="15">
        <f t="shared" si="6"/>
        <v>359324889</v>
      </c>
      <c r="F21" s="15">
        <f t="shared" si="6"/>
        <v>856468521</v>
      </c>
      <c r="G21" s="15">
        <f t="shared" si="6"/>
        <v>0</v>
      </c>
      <c r="H21" s="47">
        <f t="shared" si="2"/>
        <v>1628808246</v>
      </c>
    </row>
    <row r="22" spans="1:8" s="21" customFormat="1" ht="15.75" x14ac:dyDescent="0.25">
      <c r="A22" s="17" t="s">
        <v>58</v>
      </c>
      <c r="B22" s="18" t="s">
        <v>26</v>
      </c>
      <c r="C22" s="19">
        <v>119959126</v>
      </c>
      <c r="D22" s="19">
        <v>33375711</v>
      </c>
      <c r="E22" s="19">
        <v>128694435</v>
      </c>
      <c r="F22" s="20">
        <v>347004241</v>
      </c>
      <c r="G22" s="18"/>
      <c r="H22" s="34">
        <f t="shared" si="2"/>
        <v>629033513</v>
      </c>
    </row>
    <row r="23" spans="1:8" s="21" customFormat="1" ht="15.75" x14ac:dyDescent="0.25">
      <c r="A23" s="17" t="s">
        <v>59</v>
      </c>
      <c r="B23" s="18" t="s">
        <v>27</v>
      </c>
      <c r="C23" s="19">
        <v>36572904</v>
      </c>
      <c r="D23" s="19">
        <v>10175522</v>
      </c>
      <c r="E23" s="19">
        <v>39236108</v>
      </c>
      <c r="F23" s="20">
        <v>105793976</v>
      </c>
      <c r="G23" s="18"/>
      <c r="H23" s="34">
        <f t="shared" si="2"/>
        <v>191778510</v>
      </c>
    </row>
    <row r="24" spans="1:8" s="21" customFormat="1" ht="15.75" x14ac:dyDescent="0.25">
      <c r="A24" s="17" t="s">
        <v>60</v>
      </c>
      <c r="B24" s="18" t="s">
        <v>28</v>
      </c>
      <c r="C24" s="19">
        <v>73145809</v>
      </c>
      <c r="D24" s="19">
        <v>20351043</v>
      </c>
      <c r="E24" s="19">
        <v>78472217</v>
      </c>
      <c r="F24" s="20">
        <v>211587952</v>
      </c>
      <c r="G24" s="18"/>
      <c r="H24" s="34">
        <f t="shared" si="2"/>
        <v>383557021</v>
      </c>
    </row>
    <row r="25" spans="1:8" s="21" customFormat="1" ht="15.75" x14ac:dyDescent="0.25">
      <c r="A25" s="17" t="s">
        <v>171</v>
      </c>
      <c r="B25" s="18" t="s">
        <v>172</v>
      </c>
      <c r="C25" s="19">
        <v>91951110</v>
      </c>
      <c r="D25" s="19">
        <v>27483611</v>
      </c>
      <c r="E25" s="19">
        <v>112922129</v>
      </c>
      <c r="F25" s="20">
        <v>192082352</v>
      </c>
      <c r="G25" s="18"/>
      <c r="H25" s="34">
        <f t="shared" si="2"/>
        <v>424439202</v>
      </c>
    </row>
    <row r="26" spans="1:8" s="4" customFormat="1" ht="15.75" x14ac:dyDescent="0.25">
      <c r="A26" s="9">
        <v>1</v>
      </c>
      <c r="B26" s="23" t="s">
        <v>29</v>
      </c>
      <c r="C26" s="11">
        <f>SUM(C27,C32,C38,C44,C50,C55,C57,C60,C68)</f>
        <v>1061909774</v>
      </c>
      <c r="D26" s="11">
        <f t="shared" ref="D26:G26" si="7">SUM(D27,D32,D38,D44,D50,D55,D57,D60,D68)</f>
        <v>26374804</v>
      </c>
      <c r="E26" s="11">
        <f t="shared" si="7"/>
        <v>0</v>
      </c>
      <c r="F26" s="11">
        <f t="shared" si="7"/>
        <v>450234766</v>
      </c>
      <c r="G26" s="11">
        <f t="shared" si="7"/>
        <v>105186800</v>
      </c>
      <c r="H26" s="46">
        <f t="shared" si="2"/>
        <v>1643706144</v>
      </c>
    </row>
    <row r="27" spans="1:8" s="14" customFormat="1" ht="15.75" x14ac:dyDescent="0.25">
      <c r="A27" s="24" t="s">
        <v>150</v>
      </c>
      <c r="B27" s="22" t="s">
        <v>86</v>
      </c>
      <c r="C27" s="16">
        <f>SUM(C28:C31)</f>
        <v>59026175</v>
      </c>
      <c r="D27" s="16">
        <f t="shared" ref="D27:G27" si="8">SUM(D28:D31)</f>
        <v>8967072</v>
      </c>
      <c r="E27" s="16">
        <f t="shared" si="8"/>
        <v>0</v>
      </c>
      <c r="F27" s="16">
        <f t="shared" si="8"/>
        <v>89635053</v>
      </c>
      <c r="G27" s="16">
        <f t="shared" si="8"/>
        <v>0</v>
      </c>
      <c r="H27" s="47">
        <f t="shared" si="2"/>
        <v>157628300</v>
      </c>
    </row>
    <row r="28" spans="1:8" s="21" customFormat="1" ht="15.75" x14ac:dyDescent="0.25">
      <c r="A28" s="25" t="s">
        <v>85</v>
      </c>
      <c r="B28" s="18" t="s">
        <v>30</v>
      </c>
      <c r="C28" s="20">
        <v>168848</v>
      </c>
      <c r="D28" s="20"/>
      <c r="E28" s="20"/>
      <c r="F28" s="20">
        <v>3900000</v>
      </c>
      <c r="G28" s="18"/>
      <c r="H28" s="34">
        <f t="shared" si="2"/>
        <v>4068848</v>
      </c>
    </row>
    <row r="29" spans="1:8" s="21" customFormat="1" ht="15.75" x14ac:dyDescent="0.25">
      <c r="A29" s="25" t="s">
        <v>173</v>
      </c>
      <c r="B29" s="18" t="s">
        <v>174</v>
      </c>
      <c r="C29" s="20">
        <v>757327</v>
      </c>
      <c r="D29" s="20">
        <v>967072</v>
      </c>
      <c r="E29" s="20"/>
      <c r="F29" s="20">
        <v>1000000</v>
      </c>
      <c r="G29" s="18"/>
      <c r="H29" s="34">
        <f t="shared" si="2"/>
        <v>2724399</v>
      </c>
    </row>
    <row r="30" spans="1:8" s="21" customFormat="1" ht="15.75" x14ac:dyDescent="0.25">
      <c r="A30" s="25" t="s">
        <v>273</v>
      </c>
      <c r="B30" s="18" t="s">
        <v>274</v>
      </c>
      <c r="C30" s="20">
        <v>56900000</v>
      </c>
      <c r="D30" s="20">
        <v>8000000</v>
      </c>
      <c r="E30" s="20"/>
      <c r="F30" s="20">
        <v>84735053</v>
      </c>
      <c r="G30" s="18"/>
      <c r="H30" s="34">
        <f t="shared" si="2"/>
        <v>149635053</v>
      </c>
    </row>
    <row r="31" spans="1:8" s="21" customFormat="1" ht="15.75" x14ac:dyDescent="0.25">
      <c r="A31" s="25" t="s">
        <v>221</v>
      </c>
      <c r="B31" s="18" t="s">
        <v>222</v>
      </c>
      <c r="C31" s="20">
        <v>1200000</v>
      </c>
      <c r="D31" s="20"/>
      <c r="E31" s="20"/>
      <c r="F31" s="20"/>
      <c r="G31" s="18"/>
      <c r="H31" s="34">
        <f t="shared" si="2"/>
        <v>1200000</v>
      </c>
    </row>
    <row r="32" spans="1:8" s="14" customFormat="1" ht="15.75" x14ac:dyDescent="0.25">
      <c r="A32" s="24" t="s">
        <v>151</v>
      </c>
      <c r="B32" s="22" t="s">
        <v>185</v>
      </c>
      <c r="C32" s="16">
        <f>SUM(C33:C37)</f>
        <v>348601750</v>
      </c>
      <c r="D32" s="16">
        <f t="shared" ref="D32:G32" si="9">SUM(D33:D37)</f>
        <v>0</v>
      </c>
      <c r="E32" s="16">
        <f t="shared" si="9"/>
        <v>0</v>
      </c>
      <c r="F32" s="16">
        <f t="shared" si="9"/>
        <v>85200</v>
      </c>
      <c r="G32" s="16">
        <f t="shared" si="9"/>
        <v>0</v>
      </c>
      <c r="H32" s="47">
        <f t="shared" si="2"/>
        <v>348686950</v>
      </c>
    </row>
    <row r="33" spans="1:8" s="21" customFormat="1" ht="15.75" x14ac:dyDescent="0.25">
      <c r="A33" s="25" t="s">
        <v>61</v>
      </c>
      <c r="B33" s="18" t="s">
        <v>31</v>
      </c>
      <c r="C33" s="20">
        <v>87000000</v>
      </c>
      <c r="D33" s="20"/>
      <c r="E33" s="20"/>
      <c r="F33" s="20"/>
      <c r="G33" s="18"/>
      <c r="H33" s="34">
        <f t="shared" si="2"/>
        <v>87000000</v>
      </c>
    </row>
    <row r="34" spans="1:8" s="21" customFormat="1" ht="15.75" x14ac:dyDescent="0.25">
      <c r="A34" s="25" t="s">
        <v>62</v>
      </c>
      <c r="B34" s="18" t="s">
        <v>32</v>
      </c>
      <c r="C34" s="20">
        <v>160000000</v>
      </c>
      <c r="D34" s="20"/>
      <c r="E34" s="20"/>
      <c r="F34" s="20"/>
      <c r="G34" s="18"/>
      <c r="H34" s="34">
        <f t="shared" si="2"/>
        <v>160000000</v>
      </c>
    </row>
    <row r="35" spans="1:8" s="21" customFormat="1" ht="15.75" x14ac:dyDescent="0.25">
      <c r="A35" s="25" t="s">
        <v>63</v>
      </c>
      <c r="B35" s="18" t="s">
        <v>33</v>
      </c>
      <c r="C35" s="20">
        <v>401750</v>
      </c>
      <c r="D35" s="20"/>
      <c r="E35" s="20"/>
      <c r="F35" s="20">
        <v>85200</v>
      </c>
      <c r="G35" s="18"/>
      <c r="H35" s="34">
        <f t="shared" si="2"/>
        <v>486950</v>
      </c>
    </row>
    <row r="36" spans="1:8" s="21" customFormat="1" ht="15.75" x14ac:dyDescent="0.25">
      <c r="A36" s="25" t="s">
        <v>64</v>
      </c>
      <c r="B36" s="18" t="s">
        <v>34</v>
      </c>
      <c r="C36" s="20">
        <v>91200000</v>
      </c>
      <c r="D36" s="20"/>
      <c r="E36" s="20"/>
      <c r="F36" s="20"/>
      <c r="G36" s="18"/>
      <c r="H36" s="34">
        <f t="shared" si="2"/>
        <v>91200000</v>
      </c>
    </row>
    <row r="37" spans="1:8" s="21" customFormat="1" ht="15.75" x14ac:dyDescent="0.25">
      <c r="A37" s="25" t="s">
        <v>65</v>
      </c>
      <c r="B37" s="18" t="s">
        <v>35</v>
      </c>
      <c r="C37" s="20">
        <v>10000000</v>
      </c>
      <c r="D37" s="20"/>
      <c r="E37" s="20"/>
      <c r="F37" s="20"/>
      <c r="G37" s="18"/>
      <c r="H37" s="34">
        <f t="shared" si="2"/>
        <v>10000000</v>
      </c>
    </row>
    <row r="38" spans="1:8" s="14" customFormat="1" ht="15.75" x14ac:dyDescent="0.25">
      <c r="A38" s="24" t="s">
        <v>152</v>
      </c>
      <c r="B38" s="22" t="s">
        <v>36</v>
      </c>
      <c r="C38" s="16">
        <f>SUM(C39:C43)</f>
        <v>27966930</v>
      </c>
      <c r="D38" s="16">
        <f t="shared" ref="D38:G38" si="10">SUM(D39:D43)</f>
        <v>1354781</v>
      </c>
      <c r="E38" s="16">
        <f t="shared" si="10"/>
        <v>0</v>
      </c>
      <c r="F38" s="16">
        <f t="shared" si="10"/>
        <v>31833968</v>
      </c>
      <c r="G38" s="16">
        <f t="shared" si="10"/>
        <v>0</v>
      </c>
      <c r="H38" s="47">
        <f t="shared" si="2"/>
        <v>61155679</v>
      </c>
    </row>
    <row r="39" spans="1:8" s="14" customFormat="1" ht="15.75" x14ac:dyDescent="0.25">
      <c r="A39" s="25" t="s">
        <v>186</v>
      </c>
      <c r="B39" s="18" t="s">
        <v>187</v>
      </c>
      <c r="C39" s="20">
        <v>6701700</v>
      </c>
      <c r="D39" s="20">
        <v>200000</v>
      </c>
      <c r="E39" s="20"/>
      <c r="F39" s="16"/>
      <c r="G39" s="22"/>
      <c r="H39" s="34">
        <f t="shared" si="2"/>
        <v>6901700</v>
      </c>
    </row>
    <row r="40" spans="1:8" s="21" customFormat="1" ht="15.75" x14ac:dyDescent="0.25">
      <c r="A40" s="25" t="s">
        <v>66</v>
      </c>
      <c r="B40" s="18" t="s">
        <v>37</v>
      </c>
      <c r="C40" s="20">
        <v>12440618</v>
      </c>
      <c r="D40" s="20"/>
      <c r="E40" s="20"/>
      <c r="F40" s="20">
        <v>19512914</v>
      </c>
      <c r="G40" s="18"/>
      <c r="H40" s="34">
        <f t="shared" si="2"/>
        <v>31953532</v>
      </c>
    </row>
    <row r="41" spans="1:8" s="21" customFormat="1" ht="15.75" x14ac:dyDescent="0.25">
      <c r="A41" s="25" t="s">
        <v>67</v>
      </c>
      <c r="B41" s="18" t="s">
        <v>154</v>
      </c>
      <c r="C41" s="20">
        <v>7994612</v>
      </c>
      <c r="D41" s="20">
        <v>1154781</v>
      </c>
      <c r="E41" s="20"/>
      <c r="F41" s="20">
        <v>10541054</v>
      </c>
      <c r="G41" s="18"/>
      <c r="H41" s="34">
        <f t="shared" si="2"/>
        <v>19690447</v>
      </c>
    </row>
    <row r="42" spans="1:8" s="21" customFormat="1" ht="15.75" x14ac:dyDescent="0.25">
      <c r="A42" s="25" t="s">
        <v>163</v>
      </c>
      <c r="B42" s="18" t="s">
        <v>164</v>
      </c>
      <c r="C42" s="20">
        <v>710000</v>
      </c>
      <c r="D42" s="20"/>
      <c r="E42" s="20"/>
      <c r="F42" s="20">
        <v>1780000</v>
      </c>
      <c r="G42" s="18"/>
      <c r="H42" s="34">
        <f t="shared" si="2"/>
        <v>2490000</v>
      </c>
    </row>
    <row r="43" spans="1:8" s="21" customFormat="1" ht="15.75" x14ac:dyDescent="0.25">
      <c r="A43" s="25" t="s">
        <v>245</v>
      </c>
      <c r="B43" s="18" t="s">
        <v>246</v>
      </c>
      <c r="C43" s="20">
        <v>120000</v>
      </c>
      <c r="D43" s="20"/>
      <c r="E43" s="20"/>
      <c r="F43" s="20"/>
      <c r="G43" s="18"/>
      <c r="H43" s="34">
        <f t="shared" si="2"/>
        <v>120000</v>
      </c>
    </row>
    <row r="44" spans="1:8" s="4" customFormat="1" ht="15.75" x14ac:dyDescent="0.25">
      <c r="A44" s="24" t="s">
        <v>165</v>
      </c>
      <c r="B44" s="22" t="s">
        <v>166</v>
      </c>
      <c r="C44" s="16">
        <f>SUM(C46:C49)</f>
        <v>148207440</v>
      </c>
      <c r="D44" s="16">
        <f t="shared" ref="D44:F44" si="11">SUM(D46:D49)</f>
        <v>340000</v>
      </c>
      <c r="E44" s="16">
        <f t="shared" si="11"/>
        <v>0</v>
      </c>
      <c r="F44" s="16">
        <f t="shared" si="11"/>
        <v>47802929</v>
      </c>
      <c r="G44" s="16">
        <f>SUM(G45:G49)</f>
        <v>81946848</v>
      </c>
      <c r="H44" s="47">
        <f t="shared" si="2"/>
        <v>278297217</v>
      </c>
    </row>
    <row r="45" spans="1:8" s="4" customFormat="1" ht="15.75" x14ac:dyDescent="0.25">
      <c r="A45" s="25" t="s">
        <v>260</v>
      </c>
      <c r="B45" s="18" t="s">
        <v>281</v>
      </c>
      <c r="C45" s="16"/>
      <c r="D45" s="16"/>
      <c r="E45" s="16"/>
      <c r="F45" s="16"/>
      <c r="G45" s="20">
        <v>16800000</v>
      </c>
      <c r="H45" s="34">
        <f t="shared" si="2"/>
        <v>16800000</v>
      </c>
    </row>
    <row r="46" spans="1:8" s="4" customFormat="1" ht="15.75" x14ac:dyDescent="0.25">
      <c r="A46" s="25" t="s">
        <v>223</v>
      </c>
      <c r="B46" s="18" t="s">
        <v>224</v>
      </c>
      <c r="C46" s="20">
        <v>5631915</v>
      </c>
      <c r="D46" s="20"/>
      <c r="E46" s="20"/>
      <c r="F46" s="12"/>
      <c r="G46" s="20">
        <v>34288085</v>
      </c>
      <c r="H46" s="34">
        <f t="shared" si="2"/>
        <v>39920000</v>
      </c>
    </row>
    <row r="47" spans="1:8" s="21" customFormat="1" ht="15.75" x14ac:dyDescent="0.25">
      <c r="A47" s="25" t="s">
        <v>194</v>
      </c>
      <c r="B47" s="18" t="s">
        <v>195</v>
      </c>
      <c r="C47" s="20">
        <v>72980525</v>
      </c>
      <c r="D47" s="20"/>
      <c r="E47" s="20"/>
      <c r="F47" s="18"/>
      <c r="G47" s="20">
        <v>29019475</v>
      </c>
      <c r="H47" s="34">
        <f t="shared" si="2"/>
        <v>102000000</v>
      </c>
    </row>
    <row r="48" spans="1:8" s="21" customFormat="1" ht="15.75" x14ac:dyDescent="0.25">
      <c r="A48" s="25" t="s">
        <v>167</v>
      </c>
      <c r="B48" s="18" t="s">
        <v>168</v>
      </c>
      <c r="C48" s="20">
        <v>65895000</v>
      </c>
      <c r="D48" s="20">
        <v>210000</v>
      </c>
      <c r="E48" s="20"/>
      <c r="F48" s="20">
        <v>40641050</v>
      </c>
      <c r="G48" s="20">
        <v>1267760</v>
      </c>
      <c r="H48" s="34">
        <f t="shared" si="2"/>
        <v>108013810</v>
      </c>
    </row>
    <row r="49" spans="1:8" s="21" customFormat="1" ht="15.75" x14ac:dyDescent="0.25">
      <c r="A49" s="25" t="s">
        <v>169</v>
      </c>
      <c r="B49" s="18" t="s">
        <v>170</v>
      </c>
      <c r="C49" s="20">
        <v>3700000</v>
      </c>
      <c r="D49" s="20">
        <v>130000</v>
      </c>
      <c r="E49" s="20"/>
      <c r="F49" s="34">
        <v>7161879</v>
      </c>
      <c r="G49" s="20">
        <v>571528</v>
      </c>
      <c r="H49" s="34">
        <f t="shared" si="2"/>
        <v>11563407</v>
      </c>
    </row>
    <row r="50" spans="1:8" s="14" customFormat="1" ht="15.75" x14ac:dyDescent="0.25">
      <c r="A50" s="24" t="s">
        <v>153</v>
      </c>
      <c r="B50" s="22" t="s">
        <v>38</v>
      </c>
      <c r="C50" s="16">
        <f>SUM(C51:C54)</f>
        <v>97850262</v>
      </c>
      <c r="D50" s="16">
        <f t="shared" ref="D50:G50" si="12">SUM(D51:D54)</f>
        <v>8762177</v>
      </c>
      <c r="E50" s="16">
        <f t="shared" si="12"/>
        <v>0</v>
      </c>
      <c r="F50" s="16">
        <f t="shared" si="12"/>
        <v>90002970</v>
      </c>
      <c r="G50" s="16">
        <f t="shared" si="12"/>
        <v>4622165</v>
      </c>
      <c r="H50" s="47">
        <f t="shared" si="2"/>
        <v>201237574</v>
      </c>
    </row>
    <row r="51" spans="1:8" s="21" customFormat="1" ht="15.75" x14ac:dyDescent="0.25">
      <c r="A51" s="25" t="s">
        <v>68</v>
      </c>
      <c r="B51" s="18" t="s">
        <v>3</v>
      </c>
      <c r="C51" s="20">
        <v>3760000</v>
      </c>
      <c r="D51" s="20">
        <v>500000</v>
      </c>
      <c r="E51" s="20"/>
      <c r="F51" s="20">
        <v>3941250</v>
      </c>
      <c r="G51" s="20"/>
      <c r="H51" s="34">
        <f t="shared" si="2"/>
        <v>8201250</v>
      </c>
    </row>
    <row r="52" spans="1:8" s="21" customFormat="1" ht="15.75" x14ac:dyDescent="0.25">
      <c r="A52" s="25" t="s">
        <v>69</v>
      </c>
      <c r="B52" s="18" t="s">
        <v>39</v>
      </c>
      <c r="C52" s="20">
        <v>23993681</v>
      </c>
      <c r="D52" s="20">
        <v>3850524</v>
      </c>
      <c r="E52" s="20"/>
      <c r="F52" s="20">
        <v>86055701</v>
      </c>
      <c r="G52" s="20">
        <v>4622165</v>
      </c>
      <c r="H52" s="34">
        <f t="shared" si="2"/>
        <v>118522071</v>
      </c>
    </row>
    <row r="53" spans="1:8" s="21" customFormat="1" ht="15.75" x14ac:dyDescent="0.25">
      <c r="A53" s="25" t="s">
        <v>70</v>
      </c>
      <c r="B53" s="18" t="s">
        <v>40</v>
      </c>
      <c r="C53" s="20">
        <v>54343735</v>
      </c>
      <c r="D53" s="20">
        <v>2352825</v>
      </c>
      <c r="E53" s="20"/>
      <c r="F53" s="20">
        <v>3440</v>
      </c>
      <c r="G53" s="20"/>
      <c r="H53" s="34">
        <f t="shared" si="2"/>
        <v>56700000</v>
      </c>
    </row>
    <row r="54" spans="1:8" s="21" customFormat="1" ht="15.75" x14ac:dyDescent="0.25">
      <c r="A54" s="25" t="s">
        <v>71</v>
      </c>
      <c r="B54" s="18" t="s">
        <v>41</v>
      </c>
      <c r="C54" s="20">
        <v>15752846</v>
      </c>
      <c r="D54" s="20">
        <v>2058828</v>
      </c>
      <c r="E54" s="20"/>
      <c r="F54" s="20">
        <v>2579</v>
      </c>
      <c r="G54" s="20"/>
      <c r="H54" s="34">
        <f t="shared" si="2"/>
        <v>17814253</v>
      </c>
    </row>
    <row r="55" spans="1:8" s="14" customFormat="1" ht="15.75" x14ac:dyDescent="0.25">
      <c r="A55" s="24" t="s">
        <v>155</v>
      </c>
      <c r="B55" s="22" t="s">
        <v>42</v>
      </c>
      <c r="C55" s="16">
        <f>SUM(C56:C56)</f>
        <v>275000000</v>
      </c>
      <c r="D55" s="16">
        <f t="shared" ref="D55:G55" si="13">SUM(D56:D56)</f>
        <v>0</v>
      </c>
      <c r="E55" s="16">
        <f t="shared" si="13"/>
        <v>0</v>
      </c>
      <c r="F55" s="16">
        <f t="shared" si="13"/>
        <v>0</v>
      </c>
      <c r="G55" s="16">
        <f t="shared" si="13"/>
        <v>0</v>
      </c>
      <c r="H55" s="47">
        <f t="shared" si="2"/>
        <v>275000000</v>
      </c>
    </row>
    <row r="56" spans="1:8" s="14" customFormat="1" ht="15.75" x14ac:dyDescent="0.25">
      <c r="A56" s="25" t="s">
        <v>179</v>
      </c>
      <c r="B56" s="18" t="s">
        <v>4</v>
      </c>
      <c r="C56" s="20">
        <v>275000000</v>
      </c>
      <c r="D56" s="20"/>
      <c r="E56" s="20"/>
      <c r="F56" s="16"/>
      <c r="G56" s="22"/>
      <c r="H56" s="34">
        <f t="shared" si="2"/>
        <v>275000000</v>
      </c>
    </row>
    <row r="57" spans="1:8" s="14" customFormat="1" ht="15.75" x14ac:dyDescent="0.25">
      <c r="A57" s="24" t="s">
        <v>175</v>
      </c>
      <c r="B57" s="22" t="s">
        <v>176</v>
      </c>
      <c r="C57" s="16">
        <f>SUM(C58)</f>
        <v>2000000</v>
      </c>
      <c r="D57" s="16">
        <f t="shared" ref="D57:G57" si="14">SUM(D58)</f>
        <v>0</v>
      </c>
      <c r="E57" s="16">
        <f t="shared" si="14"/>
        <v>0</v>
      </c>
      <c r="F57" s="16">
        <f t="shared" si="14"/>
        <v>0</v>
      </c>
      <c r="G57" s="16">
        <f t="shared" si="14"/>
        <v>0</v>
      </c>
      <c r="H57" s="47">
        <f t="shared" si="2"/>
        <v>2000000</v>
      </c>
    </row>
    <row r="58" spans="1:8" s="21" customFormat="1" ht="15.75" x14ac:dyDescent="0.25">
      <c r="A58" s="25" t="s">
        <v>177</v>
      </c>
      <c r="B58" s="18" t="s">
        <v>178</v>
      </c>
      <c r="C58" s="20">
        <v>2000000</v>
      </c>
      <c r="D58" s="20"/>
      <c r="E58" s="20"/>
      <c r="F58" s="20"/>
      <c r="G58" s="18"/>
      <c r="H58" s="34">
        <f t="shared" si="2"/>
        <v>2000000</v>
      </c>
    </row>
    <row r="59" spans="1:8" s="21" customFormat="1" ht="15.75" hidden="1" x14ac:dyDescent="0.25">
      <c r="A59" s="25" t="s">
        <v>183</v>
      </c>
      <c r="B59" s="18" t="s">
        <v>184</v>
      </c>
      <c r="C59" s="20" t="e">
        <f>#REF!-#REF!</f>
        <v>#REF!</v>
      </c>
      <c r="D59" s="20"/>
      <c r="E59" s="20"/>
      <c r="F59" s="20"/>
      <c r="G59" s="18"/>
      <c r="H59" s="47" t="e">
        <f t="shared" si="2"/>
        <v>#REF!</v>
      </c>
    </row>
    <row r="60" spans="1:8" s="14" customFormat="1" ht="15.75" x14ac:dyDescent="0.25">
      <c r="A60" s="24" t="s">
        <v>156</v>
      </c>
      <c r="B60" s="22" t="s">
        <v>43</v>
      </c>
      <c r="C60" s="16">
        <f>SUM(C61:C67)</f>
        <v>62457217</v>
      </c>
      <c r="D60" s="16">
        <f t="shared" ref="D60:G60" si="15">SUM(D61:D67)</f>
        <v>6950774</v>
      </c>
      <c r="E60" s="16">
        <f t="shared" si="15"/>
        <v>0</v>
      </c>
      <c r="F60" s="16">
        <f t="shared" si="15"/>
        <v>190874646</v>
      </c>
      <c r="G60" s="16">
        <f t="shared" si="15"/>
        <v>18617787</v>
      </c>
      <c r="H60" s="47">
        <f t="shared" si="2"/>
        <v>278900424</v>
      </c>
    </row>
    <row r="61" spans="1:8" s="14" customFormat="1" ht="15.75" x14ac:dyDescent="0.25">
      <c r="A61" s="25" t="s">
        <v>72</v>
      </c>
      <c r="B61" s="18" t="s">
        <v>77</v>
      </c>
      <c r="C61" s="20">
        <v>7353248</v>
      </c>
      <c r="D61" s="20">
        <v>1229607</v>
      </c>
      <c r="E61" s="20"/>
      <c r="F61" s="20">
        <v>75275548</v>
      </c>
      <c r="G61" s="20">
        <v>4864917</v>
      </c>
      <c r="H61" s="34">
        <f t="shared" si="2"/>
        <v>88723320</v>
      </c>
    </row>
    <row r="62" spans="1:8" s="14" customFormat="1" ht="15.75" x14ac:dyDescent="0.25">
      <c r="A62" s="25" t="s">
        <v>180</v>
      </c>
      <c r="B62" s="18" t="s">
        <v>279</v>
      </c>
      <c r="C62" s="20"/>
      <c r="D62" s="20">
        <v>160000</v>
      </c>
      <c r="E62" s="20"/>
      <c r="F62" s="20">
        <v>400000</v>
      </c>
      <c r="G62" s="20"/>
      <c r="H62" s="34">
        <f t="shared" si="2"/>
        <v>560000</v>
      </c>
    </row>
    <row r="63" spans="1:8" s="21" customFormat="1" ht="15.75" x14ac:dyDescent="0.25">
      <c r="A63" s="25" t="s">
        <v>73</v>
      </c>
      <c r="B63" s="18" t="s">
        <v>78</v>
      </c>
      <c r="C63" s="20">
        <v>9491819</v>
      </c>
      <c r="D63" s="20">
        <v>2379106</v>
      </c>
      <c r="E63" s="20"/>
      <c r="F63" s="20">
        <v>83735613</v>
      </c>
      <c r="G63" s="20">
        <v>2993906</v>
      </c>
      <c r="H63" s="34">
        <f t="shared" si="2"/>
        <v>98600444</v>
      </c>
    </row>
    <row r="64" spans="1:8" s="21" customFormat="1" ht="15.75" x14ac:dyDescent="0.25">
      <c r="A64" s="25" t="s">
        <v>74</v>
      </c>
      <c r="B64" s="18" t="s">
        <v>79</v>
      </c>
      <c r="C64" s="20">
        <v>9584000</v>
      </c>
      <c r="D64" s="20">
        <v>244000</v>
      </c>
      <c r="E64" s="20"/>
      <c r="F64" s="20">
        <v>2771304</v>
      </c>
      <c r="G64" s="20">
        <v>3200000</v>
      </c>
      <c r="H64" s="34">
        <f t="shared" si="2"/>
        <v>15799304</v>
      </c>
    </row>
    <row r="65" spans="1:8" s="21" customFormat="1" ht="15.75" x14ac:dyDescent="0.25">
      <c r="A65" s="25" t="s">
        <v>75</v>
      </c>
      <c r="B65" s="18" t="s">
        <v>80</v>
      </c>
      <c r="C65" s="20">
        <v>5920000</v>
      </c>
      <c r="D65" s="20">
        <v>800000</v>
      </c>
      <c r="E65" s="20"/>
      <c r="F65" s="20">
        <v>7717356</v>
      </c>
      <c r="G65" s="20">
        <v>3200000</v>
      </c>
      <c r="H65" s="34">
        <f t="shared" si="2"/>
        <v>17637356</v>
      </c>
    </row>
    <row r="66" spans="1:8" s="21" customFormat="1" ht="15.75" x14ac:dyDescent="0.25">
      <c r="A66" s="25" t="s">
        <v>76</v>
      </c>
      <c r="B66" s="18" t="s">
        <v>81</v>
      </c>
      <c r="C66" s="20">
        <v>26191666</v>
      </c>
      <c r="D66" s="20">
        <v>2138061</v>
      </c>
      <c r="E66" s="20"/>
      <c r="F66" s="20">
        <v>18411309</v>
      </c>
      <c r="G66" s="20">
        <v>4358964</v>
      </c>
      <c r="H66" s="34">
        <f t="shared" si="2"/>
        <v>51100000</v>
      </c>
    </row>
    <row r="67" spans="1:8" s="21" customFormat="1" ht="15.75" x14ac:dyDescent="0.25">
      <c r="A67" s="25" t="s">
        <v>83</v>
      </c>
      <c r="B67" s="18" t="s">
        <v>82</v>
      </c>
      <c r="C67" s="20">
        <v>3916484</v>
      </c>
      <c r="D67" s="20"/>
      <c r="E67" s="20"/>
      <c r="F67" s="20">
        <v>2563516</v>
      </c>
      <c r="G67" s="18"/>
      <c r="H67" s="34">
        <f t="shared" si="2"/>
        <v>6480000</v>
      </c>
    </row>
    <row r="68" spans="1:8" s="14" customFormat="1" ht="15.75" x14ac:dyDescent="0.25">
      <c r="A68" s="24" t="s">
        <v>157</v>
      </c>
      <c r="B68" s="22" t="s">
        <v>87</v>
      </c>
      <c r="C68" s="16">
        <f>SUM(C69:C71)</f>
        <v>40800000</v>
      </c>
      <c r="D68" s="16">
        <f t="shared" ref="D68:G68" si="16">SUM(D69:D71)</f>
        <v>0</v>
      </c>
      <c r="E68" s="16">
        <f t="shared" si="16"/>
        <v>0</v>
      </c>
      <c r="F68" s="16">
        <f t="shared" si="16"/>
        <v>0</v>
      </c>
      <c r="G68" s="16">
        <f t="shared" si="16"/>
        <v>0</v>
      </c>
      <c r="H68" s="47">
        <f t="shared" si="2"/>
        <v>40800000</v>
      </c>
    </row>
    <row r="69" spans="1:8" s="14" customFormat="1" ht="15.75" x14ac:dyDescent="0.25">
      <c r="A69" s="25" t="s">
        <v>225</v>
      </c>
      <c r="B69" s="18" t="s">
        <v>226</v>
      </c>
      <c r="C69" s="20">
        <v>4000000</v>
      </c>
      <c r="D69" s="20"/>
      <c r="E69" s="20"/>
      <c r="F69" s="16"/>
      <c r="G69" s="22"/>
      <c r="H69" s="34">
        <f t="shared" si="2"/>
        <v>4000000</v>
      </c>
    </row>
    <row r="70" spans="1:8" s="14" customFormat="1" ht="15.75" x14ac:dyDescent="0.25">
      <c r="A70" s="25" t="s">
        <v>259</v>
      </c>
      <c r="B70" s="18" t="s">
        <v>258</v>
      </c>
      <c r="C70" s="20">
        <v>4800000</v>
      </c>
      <c r="D70" s="20"/>
      <c r="E70" s="20"/>
      <c r="F70" s="16"/>
      <c r="G70" s="22"/>
      <c r="H70" s="34">
        <f t="shared" si="2"/>
        <v>4800000</v>
      </c>
    </row>
    <row r="71" spans="1:8" s="14" customFormat="1" ht="15.75" x14ac:dyDescent="0.25">
      <c r="A71" s="25" t="s">
        <v>227</v>
      </c>
      <c r="B71" s="18" t="s">
        <v>228</v>
      </c>
      <c r="C71" s="20">
        <v>32000000</v>
      </c>
      <c r="D71" s="20"/>
      <c r="E71" s="20"/>
      <c r="F71" s="16"/>
      <c r="G71" s="22"/>
      <c r="H71" s="34">
        <f t="shared" si="2"/>
        <v>32000000</v>
      </c>
    </row>
    <row r="72" spans="1:8" s="4" customFormat="1" ht="15.75" x14ac:dyDescent="0.25">
      <c r="A72" s="9">
        <v>2</v>
      </c>
      <c r="B72" s="23" t="s">
        <v>5</v>
      </c>
      <c r="C72" s="11">
        <f>SUM(C73,C78,C83,C85)</f>
        <v>106349443</v>
      </c>
      <c r="D72" s="11">
        <f>SUM(D73,D78,D83,D85)</f>
        <v>6152090</v>
      </c>
      <c r="E72" s="11">
        <f>SUM(E73,E78,E83,E85)</f>
        <v>0</v>
      </c>
      <c r="F72" s="11">
        <f>SUM(F73,F78,F83,F85)</f>
        <v>282371643</v>
      </c>
      <c r="G72" s="11">
        <f>SUM(G73,G83,G85)</f>
        <v>10447200</v>
      </c>
      <c r="H72" s="46">
        <f t="shared" si="2"/>
        <v>405320376</v>
      </c>
    </row>
    <row r="73" spans="1:8" s="14" customFormat="1" ht="15.75" x14ac:dyDescent="0.25">
      <c r="A73" s="24" t="s">
        <v>158</v>
      </c>
      <c r="B73" s="22" t="s">
        <v>88</v>
      </c>
      <c r="C73" s="16">
        <f>SUM(C74:C77)</f>
        <v>47944012</v>
      </c>
      <c r="D73" s="16">
        <f t="shared" ref="D73:G73" si="17">SUM(D74:D77)</f>
        <v>5331600</v>
      </c>
      <c r="E73" s="16">
        <f t="shared" si="17"/>
        <v>0</v>
      </c>
      <c r="F73" s="16">
        <f t="shared" si="17"/>
        <v>243951802</v>
      </c>
      <c r="G73" s="16">
        <f t="shared" si="17"/>
        <v>8903744</v>
      </c>
      <c r="H73" s="47">
        <f t="shared" si="2"/>
        <v>306131158</v>
      </c>
    </row>
    <row r="74" spans="1:8" s="21" customFormat="1" ht="15.75" x14ac:dyDescent="0.25">
      <c r="A74" s="25" t="s">
        <v>89</v>
      </c>
      <c r="B74" s="18" t="s">
        <v>90</v>
      </c>
      <c r="C74" s="20">
        <v>32128000</v>
      </c>
      <c r="D74" s="20">
        <v>3968000</v>
      </c>
      <c r="E74" s="20"/>
      <c r="F74" s="20">
        <v>210915338</v>
      </c>
      <c r="G74" s="20">
        <v>8132000</v>
      </c>
      <c r="H74" s="34">
        <f t="shared" ref="H74:H135" si="18">SUM(C74:G74)</f>
        <v>255143338</v>
      </c>
    </row>
    <row r="75" spans="1:8" s="21" customFormat="1" ht="15.75" x14ac:dyDescent="0.25">
      <c r="A75" s="25" t="s">
        <v>91</v>
      </c>
      <c r="B75" s="18" t="s">
        <v>92</v>
      </c>
      <c r="C75" s="20">
        <v>3000000</v>
      </c>
      <c r="D75" s="20"/>
      <c r="E75" s="20"/>
      <c r="F75" s="20"/>
      <c r="G75" s="20"/>
      <c r="H75" s="34">
        <f t="shared" si="18"/>
        <v>3000000</v>
      </c>
    </row>
    <row r="76" spans="1:8" s="21" customFormat="1" ht="15.75" x14ac:dyDescent="0.25">
      <c r="A76" s="25" t="s">
        <v>93</v>
      </c>
      <c r="B76" s="18" t="s">
        <v>94</v>
      </c>
      <c r="C76" s="20">
        <v>12620000</v>
      </c>
      <c r="D76" s="20">
        <v>1363600</v>
      </c>
      <c r="E76" s="20"/>
      <c r="F76" s="20">
        <v>18268220</v>
      </c>
      <c r="G76" s="20">
        <v>736000</v>
      </c>
      <c r="H76" s="34">
        <f t="shared" si="18"/>
        <v>32987820</v>
      </c>
    </row>
    <row r="77" spans="1:8" s="21" customFormat="1" ht="15.75" x14ac:dyDescent="0.25">
      <c r="A77" s="18" t="s">
        <v>95</v>
      </c>
      <c r="B77" s="18" t="s">
        <v>6</v>
      </c>
      <c r="C77" s="20">
        <v>196012</v>
      </c>
      <c r="D77" s="20"/>
      <c r="E77" s="20"/>
      <c r="F77" s="20">
        <v>14768244</v>
      </c>
      <c r="G77" s="20">
        <v>35744</v>
      </c>
      <c r="H77" s="34">
        <f t="shared" si="18"/>
        <v>15000000</v>
      </c>
    </row>
    <row r="78" spans="1:8" s="14" customFormat="1" ht="15.75" x14ac:dyDescent="0.25">
      <c r="A78" s="24" t="s">
        <v>159</v>
      </c>
      <c r="B78" s="22" t="s">
        <v>96</v>
      </c>
      <c r="C78" s="16">
        <f>SUM(C79:C82)</f>
        <v>17306000</v>
      </c>
      <c r="D78" s="16">
        <f>SUM(D79:D82)</f>
        <v>76662</v>
      </c>
      <c r="E78" s="16">
        <f>SUM(E79:E82)</f>
        <v>0</v>
      </c>
      <c r="F78" s="16">
        <f>SUM(F79:F82)</f>
        <v>10638400</v>
      </c>
      <c r="G78" s="16">
        <f>SUM(G79:G82)</f>
        <v>0</v>
      </c>
      <c r="H78" s="47">
        <f t="shared" si="18"/>
        <v>28021062</v>
      </c>
    </row>
    <row r="79" spans="1:8" s="14" customFormat="1" ht="15.75" x14ac:dyDescent="0.25">
      <c r="A79" s="18" t="s">
        <v>97</v>
      </c>
      <c r="B79" s="18" t="s">
        <v>98</v>
      </c>
      <c r="C79" s="16"/>
      <c r="D79" s="20">
        <v>76662</v>
      </c>
      <c r="E79" s="16"/>
      <c r="F79" s="20">
        <v>4289200</v>
      </c>
      <c r="G79" s="16"/>
      <c r="H79" s="34">
        <f t="shared" si="18"/>
        <v>4365862</v>
      </c>
    </row>
    <row r="80" spans="1:8" s="21" customFormat="1" ht="15.75" x14ac:dyDescent="0.25">
      <c r="A80" s="18" t="s">
        <v>99</v>
      </c>
      <c r="B80" s="18" t="s">
        <v>100</v>
      </c>
      <c r="C80" s="20">
        <v>9750000</v>
      </c>
      <c r="D80" s="20"/>
      <c r="E80" s="20"/>
      <c r="F80" s="20">
        <v>6349200</v>
      </c>
      <c r="G80" s="18"/>
      <c r="H80" s="34">
        <f t="shared" si="18"/>
        <v>16099200</v>
      </c>
    </row>
    <row r="81" spans="1:8" s="21" customFormat="1" ht="15.75" x14ac:dyDescent="0.25">
      <c r="A81" s="18" t="s">
        <v>101</v>
      </c>
      <c r="B81" s="18" t="s">
        <v>102</v>
      </c>
      <c r="C81" s="20">
        <v>5536000</v>
      </c>
      <c r="D81" s="20"/>
      <c r="E81" s="20"/>
      <c r="F81" s="18"/>
      <c r="G81" s="18"/>
      <c r="H81" s="34">
        <f t="shared" si="18"/>
        <v>5536000</v>
      </c>
    </row>
    <row r="82" spans="1:8" s="21" customFormat="1" ht="15.75" x14ac:dyDescent="0.25">
      <c r="A82" s="18" t="s">
        <v>103</v>
      </c>
      <c r="B82" s="18" t="s">
        <v>104</v>
      </c>
      <c r="C82" s="20">
        <v>2020000</v>
      </c>
      <c r="D82" s="20"/>
      <c r="E82" s="20"/>
      <c r="F82" s="18"/>
      <c r="G82" s="18"/>
      <c r="H82" s="34">
        <f t="shared" si="18"/>
        <v>2020000</v>
      </c>
    </row>
    <row r="83" spans="1:8" s="14" customFormat="1" ht="15.75" x14ac:dyDescent="0.25">
      <c r="A83" s="24" t="s">
        <v>160</v>
      </c>
      <c r="B83" s="22" t="s">
        <v>105</v>
      </c>
      <c r="C83" s="20">
        <f>SUM(C84:C84)</f>
        <v>0</v>
      </c>
      <c r="D83" s="20">
        <f>SUM(D84:D84)</f>
        <v>0</v>
      </c>
      <c r="E83" s="20">
        <f>SUM(E84:E84)</f>
        <v>0</v>
      </c>
      <c r="F83" s="16">
        <f>SUM(F84:F84)</f>
        <v>6312455</v>
      </c>
      <c r="G83" s="20">
        <f>SUM(G84:G84)</f>
        <v>0</v>
      </c>
      <c r="H83" s="47">
        <f t="shared" si="18"/>
        <v>6312455</v>
      </c>
    </row>
    <row r="84" spans="1:8" s="21" customFormat="1" ht="15.75" x14ac:dyDescent="0.25">
      <c r="A84" s="18" t="s">
        <v>106</v>
      </c>
      <c r="B84" s="18" t="s">
        <v>107</v>
      </c>
      <c r="C84" s="20"/>
      <c r="D84" s="20"/>
      <c r="E84" s="20"/>
      <c r="F84" s="20">
        <v>6312455</v>
      </c>
      <c r="G84" s="20"/>
      <c r="H84" s="34">
        <f t="shared" si="18"/>
        <v>6312455</v>
      </c>
    </row>
    <row r="85" spans="1:8" s="14" customFormat="1" ht="15.75" x14ac:dyDescent="0.25">
      <c r="A85" s="24" t="s">
        <v>161</v>
      </c>
      <c r="B85" s="22" t="s">
        <v>108</v>
      </c>
      <c r="C85" s="16">
        <f>SUM(C86:C92)</f>
        <v>41099431</v>
      </c>
      <c r="D85" s="16">
        <f t="shared" ref="D85:G85" si="19">SUM(D86:D92)</f>
        <v>743828</v>
      </c>
      <c r="E85" s="16">
        <f t="shared" si="19"/>
        <v>0</v>
      </c>
      <c r="F85" s="16">
        <f t="shared" si="19"/>
        <v>21468986</v>
      </c>
      <c r="G85" s="16">
        <f t="shared" si="19"/>
        <v>1543456</v>
      </c>
      <c r="H85" s="47">
        <f t="shared" si="18"/>
        <v>64855701</v>
      </c>
    </row>
    <row r="86" spans="1:8" s="21" customFormat="1" ht="15.75" x14ac:dyDescent="0.25">
      <c r="A86" s="18" t="s">
        <v>110</v>
      </c>
      <c r="B86" s="18" t="s">
        <v>109</v>
      </c>
      <c r="C86" s="20">
        <v>9977514</v>
      </c>
      <c r="D86" s="20">
        <v>665600</v>
      </c>
      <c r="E86" s="20"/>
      <c r="F86" s="20">
        <v>7803193</v>
      </c>
      <c r="G86" s="20">
        <v>703693</v>
      </c>
      <c r="H86" s="34">
        <f t="shared" si="18"/>
        <v>19150000</v>
      </c>
    </row>
    <row r="87" spans="1:8" s="21" customFormat="1" ht="15.75" x14ac:dyDescent="0.25">
      <c r="A87" s="18" t="s">
        <v>111</v>
      </c>
      <c r="B87" s="18" t="s">
        <v>112</v>
      </c>
      <c r="C87" s="20">
        <v>10625468</v>
      </c>
      <c r="D87" s="20"/>
      <c r="E87" s="20"/>
      <c r="F87" s="20">
        <v>10932649</v>
      </c>
      <c r="G87" s="20">
        <v>296899</v>
      </c>
      <c r="H87" s="34">
        <f t="shared" si="18"/>
        <v>21855016</v>
      </c>
    </row>
    <row r="88" spans="1:8" s="21" customFormat="1" ht="15.75" x14ac:dyDescent="0.25">
      <c r="A88" s="18" t="s">
        <v>113</v>
      </c>
      <c r="B88" s="18" t="s">
        <v>114</v>
      </c>
      <c r="C88" s="20">
        <v>8324233</v>
      </c>
      <c r="D88" s="20"/>
      <c r="E88" s="20"/>
      <c r="F88" s="20"/>
      <c r="G88" s="20">
        <v>118444</v>
      </c>
      <c r="H88" s="34">
        <f t="shared" si="18"/>
        <v>8442677</v>
      </c>
    </row>
    <row r="89" spans="1:8" s="21" customFormat="1" ht="15.75" x14ac:dyDescent="0.25">
      <c r="A89" s="18" t="s">
        <v>115</v>
      </c>
      <c r="B89" s="18" t="s">
        <v>7</v>
      </c>
      <c r="C89" s="20">
        <v>200000</v>
      </c>
      <c r="D89" s="20">
        <v>23338</v>
      </c>
      <c r="E89" s="20"/>
      <c r="F89" s="20">
        <v>2633144</v>
      </c>
      <c r="G89" s="20">
        <v>143386</v>
      </c>
      <c r="H89" s="34">
        <f t="shared" si="18"/>
        <v>2999868</v>
      </c>
    </row>
    <row r="90" spans="1:8" s="21" customFormat="1" ht="15.75" x14ac:dyDescent="0.25">
      <c r="A90" s="18" t="s">
        <v>181</v>
      </c>
      <c r="B90" s="18" t="s">
        <v>182</v>
      </c>
      <c r="C90" s="20">
        <v>6892857</v>
      </c>
      <c r="D90" s="20"/>
      <c r="E90" s="20"/>
      <c r="F90" s="20">
        <v>100000</v>
      </c>
      <c r="G90" s="20"/>
      <c r="H90" s="34">
        <f t="shared" si="18"/>
        <v>6992857</v>
      </c>
    </row>
    <row r="91" spans="1:8" s="21" customFormat="1" ht="15.75" x14ac:dyDescent="0.25">
      <c r="A91" s="18" t="s">
        <v>116</v>
      </c>
      <c r="B91" s="18" t="s">
        <v>119</v>
      </c>
      <c r="C91" s="20">
        <v>5079359</v>
      </c>
      <c r="D91" s="20"/>
      <c r="E91" s="20"/>
      <c r="F91" s="20"/>
      <c r="G91" s="20"/>
      <c r="H91" s="34">
        <f t="shared" si="18"/>
        <v>5079359</v>
      </c>
    </row>
    <row r="92" spans="1:8" s="21" customFormat="1" ht="15.75" x14ac:dyDescent="0.25">
      <c r="A92" s="18" t="s">
        <v>117</v>
      </c>
      <c r="B92" s="18" t="s">
        <v>118</v>
      </c>
      <c r="C92" s="20"/>
      <c r="D92" s="20">
        <v>54890</v>
      </c>
      <c r="E92" s="20"/>
      <c r="F92" s="20"/>
      <c r="G92" s="20">
        <v>281034</v>
      </c>
      <c r="H92" s="34">
        <f t="shared" si="18"/>
        <v>335924</v>
      </c>
    </row>
    <row r="93" spans="1:8" s="4" customFormat="1" ht="15.75" hidden="1" x14ac:dyDescent="0.25">
      <c r="A93" s="9">
        <v>5</v>
      </c>
      <c r="B93" s="23" t="s">
        <v>120</v>
      </c>
      <c r="C93" s="20" t="e">
        <f>#REF!-#REF!</f>
        <v>#REF!</v>
      </c>
      <c r="D93" s="20"/>
      <c r="E93" s="20"/>
      <c r="F93" s="12"/>
      <c r="G93" s="23"/>
      <c r="H93" s="47" t="e">
        <f t="shared" si="18"/>
        <v>#REF!</v>
      </c>
    </row>
    <row r="94" spans="1:8" s="14" customFormat="1" ht="15.75" hidden="1" x14ac:dyDescent="0.25">
      <c r="A94" s="24" t="s">
        <v>162</v>
      </c>
      <c r="B94" s="22" t="s">
        <v>131</v>
      </c>
      <c r="C94" s="20" t="e">
        <f>#REF!-#REF!</f>
        <v>#REF!</v>
      </c>
      <c r="D94" s="20"/>
      <c r="E94" s="20"/>
      <c r="F94" s="16"/>
      <c r="G94" s="22"/>
      <c r="H94" s="47" t="e">
        <f t="shared" si="18"/>
        <v>#REF!</v>
      </c>
    </row>
    <row r="95" spans="1:8" s="14" customFormat="1" ht="15.75" hidden="1" x14ac:dyDescent="0.25">
      <c r="A95" s="18" t="s">
        <v>241</v>
      </c>
      <c r="B95" s="18" t="s">
        <v>242</v>
      </c>
      <c r="C95" s="20" t="e">
        <f>#REF!-#REF!</f>
        <v>#REF!</v>
      </c>
      <c r="D95" s="20"/>
      <c r="E95" s="20"/>
      <c r="F95" s="16"/>
      <c r="G95" s="22"/>
      <c r="H95" s="47" t="e">
        <f t="shared" si="18"/>
        <v>#REF!</v>
      </c>
    </row>
    <row r="96" spans="1:8" s="21" customFormat="1" ht="15.75" hidden="1" x14ac:dyDescent="0.25">
      <c r="A96" s="18" t="s">
        <v>121</v>
      </c>
      <c r="B96" s="18" t="s">
        <v>122</v>
      </c>
      <c r="C96" s="20" t="e">
        <f>#REF!-#REF!</f>
        <v>#REF!</v>
      </c>
      <c r="D96" s="20"/>
      <c r="E96" s="20"/>
      <c r="F96" s="20"/>
      <c r="G96" s="18"/>
      <c r="H96" s="47" t="e">
        <f t="shared" si="18"/>
        <v>#REF!</v>
      </c>
    </row>
    <row r="97" spans="1:8" s="21" customFormat="1" ht="15.75" hidden="1" x14ac:dyDescent="0.25">
      <c r="A97" s="18" t="s">
        <v>123</v>
      </c>
      <c r="B97" s="18" t="s">
        <v>124</v>
      </c>
      <c r="C97" s="20" t="e">
        <f>#REF!-#REF!</f>
        <v>#REF!</v>
      </c>
      <c r="D97" s="20"/>
      <c r="E97" s="20"/>
      <c r="F97" s="20"/>
      <c r="G97" s="18"/>
      <c r="H97" s="47" t="e">
        <f t="shared" si="18"/>
        <v>#REF!</v>
      </c>
    </row>
    <row r="98" spans="1:8" s="21" customFormat="1" ht="15.75" hidden="1" x14ac:dyDescent="0.25">
      <c r="A98" s="18" t="s">
        <v>125</v>
      </c>
      <c r="B98" s="18" t="s">
        <v>126</v>
      </c>
      <c r="C98" s="20" t="e">
        <f>#REF!-#REF!</f>
        <v>#REF!</v>
      </c>
      <c r="D98" s="20"/>
      <c r="E98" s="20"/>
      <c r="F98" s="20"/>
      <c r="G98" s="18"/>
      <c r="H98" s="47" t="e">
        <f t="shared" si="18"/>
        <v>#REF!</v>
      </c>
    </row>
    <row r="99" spans="1:8" s="21" customFormat="1" ht="15.75" hidden="1" x14ac:dyDescent="0.25">
      <c r="A99" s="18" t="s">
        <v>127</v>
      </c>
      <c r="B99" s="18" t="s">
        <v>128</v>
      </c>
      <c r="C99" s="20" t="e">
        <f>#REF!-#REF!</f>
        <v>#REF!</v>
      </c>
      <c r="D99" s="20"/>
      <c r="E99" s="20"/>
      <c r="F99" s="20"/>
      <c r="G99" s="18"/>
      <c r="H99" s="47" t="e">
        <f t="shared" si="18"/>
        <v>#REF!</v>
      </c>
    </row>
    <row r="100" spans="1:8" s="21" customFormat="1" ht="15.75" hidden="1" x14ac:dyDescent="0.25">
      <c r="A100" s="26" t="s">
        <v>247</v>
      </c>
      <c r="B100" s="26" t="s">
        <v>261</v>
      </c>
      <c r="C100" s="20" t="e">
        <f>#REF!-#REF!</f>
        <v>#REF!</v>
      </c>
      <c r="D100" s="20"/>
      <c r="E100" s="20"/>
      <c r="F100" s="20"/>
      <c r="G100" s="18"/>
      <c r="H100" s="47" t="e">
        <f t="shared" si="18"/>
        <v>#REF!</v>
      </c>
    </row>
    <row r="101" spans="1:8" s="21" customFormat="1" ht="15.75" hidden="1" x14ac:dyDescent="0.25">
      <c r="A101" s="18" t="s">
        <v>129</v>
      </c>
      <c r="B101" s="18" t="s">
        <v>130</v>
      </c>
      <c r="C101" s="20" t="e">
        <f>#REF!-#REF!</f>
        <v>#REF!</v>
      </c>
      <c r="D101" s="20"/>
      <c r="E101" s="20"/>
      <c r="F101" s="20"/>
      <c r="G101" s="18"/>
      <c r="H101" s="47" t="e">
        <f t="shared" si="18"/>
        <v>#REF!</v>
      </c>
    </row>
    <row r="102" spans="1:8" s="14" customFormat="1" ht="15.75" hidden="1" x14ac:dyDescent="0.25">
      <c r="A102" s="31">
        <v>5.0199999999999996</v>
      </c>
      <c r="B102" s="22" t="s">
        <v>220</v>
      </c>
      <c r="C102" s="20" t="e">
        <f>#REF!-#REF!</f>
        <v>#REF!</v>
      </c>
      <c r="D102" s="20"/>
      <c r="E102" s="20"/>
      <c r="F102" s="16"/>
      <c r="G102" s="22"/>
      <c r="H102" s="47" t="e">
        <f t="shared" si="18"/>
        <v>#REF!</v>
      </c>
    </row>
    <row r="103" spans="1:8" s="21" customFormat="1" ht="15.75" hidden="1" x14ac:dyDescent="0.25">
      <c r="A103" s="30" t="s">
        <v>249</v>
      </c>
      <c r="B103" s="18" t="s">
        <v>250</v>
      </c>
      <c r="C103" s="20" t="e">
        <f>#REF!-#REF!</f>
        <v>#REF!</v>
      </c>
      <c r="D103" s="20"/>
      <c r="E103" s="20"/>
      <c r="F103" s="20"/>
      <c r="G103" s="18"/>
      <c r="H103" s="47" t="e">
        <f t="shared" si="18"/>
        <v>#REF!</v>
      </c>
    </row>
    <row r="104" spans="1:8" s="21" customFormat="1" ht="15.75" hidden="1" x14ac:dyDescent="0.25">
      <c r="A104" s="30" t="s">
        <v>256</v>
      </c>
      <c r="B104" s="18" t="s">
        <v>257</v>
      </c>
      <c r="C104" s="20" t="e">
        <f>#REF!-#REF!</f>
        <v>#REF!</v>
      </c>
      <c r="D104" s="20"/>
      <c r="E104" s="20"/>
      <c r="F104" s="20"/>
      <c r="G104" s="18"/>
      <c r="H104" s="47" t="e">
        <f t="shared" si="18"/>
        <v>#REF!</v>
      </c>
    </row>
    <row r="105" spans="1:8" s="21" customFormat="1" ht="15.75" hidden="1" x14ac:dyDescent="0.25">
      <c r="A105" s="30" t="s">
        <v>251</v>
      </c>
      <c r="B105" s="18" t="s">
        <v>252</v>
      </c>
      <c r="C105" s="20" t="e">
        <f>#REF!-#REF!</f>
        <v>#REF!</v>
      </c>
      <c r="D105" s="20"/>
      <c r="E105" s="20"/>
      <c r="F105" s="20"/>
      <c r="G105" s="18"/>
      <c r="H105" s="47" t="e">
        <f t="shared" si="18"/>
        <v>#REF!</v>
      </c>
    </row>
    <row r="106" spans="1:8" s="21" customFormat="1" ht="15.75" hidden="1" x14ac:dyDescent="0.25">
      <c r="A106" s="24">
        <v>5.03</v>
      </c>
      <c r="B106" s="22" t="s">
        <v>220</v>
      </c>
      <c r="C106" s="20" t="e">
        <f>#REF!-#REF!</f>
        <v>#REF!</v>
      </c>
      <c r="D106" s="20"/>
      <c r="E106" s="20"/>
      <c r="F106" s="20"/>
      <c r="G106" s="18"/>
      <c r="H106" s="47" t="e">
        <f t="shared" si="18"/>
        <v>#REF!</v>
      </c>
    </row>
    <row r="107" spans="1:8" s="21" customFormat="1" ht="15.75" hidden="1" x14ac:dyDescent="0.25">
      <c r="A107" s="30" t="s">
        <v>243</v>
      </c>
      <c r="B107" s="26" t="s">
        <v>244</v>
      </c>
      <c r="C107" s="20" t="e">
        <f>#REF!-#REF!</f>
        <v>#REF!</v>
      </c>
      <c r="D107" s="20"/>
      <c r="E107" s="20"/>
      <c r="F107" s="20"/>
      <c r="G107" s="18"/>
      <c r="H107" s="47" t="e">
        <f t="shared" si="18"/>
        <v>#REF!</v>
      </c>
    </row>
    <row r="108" spans="1:8" s="4" customFormat="1" ht="15.75" x14ac:dyDescent="0.25">
      <c r="A108" s="9">
        <v>6</v>
      </c>
      <c r="B108" s="23" t="s">
        <v>13</v>
      </c>
      <c r="C108" s="12">
        <f>SUM(C109,C123,C125,C128,C130)</f>
        <v>13073116682</v>
      </c>
      <c r="D108" s="12">
        <f t="shared" ref="D108:G108" si="20">SUM(D109,D123,D125,D128,D130)</f>
        <v>15454616</v>
      </c>
      <c r="E108" s="12">
        <f t="shared" si="20"/>
        <v>538776477</v>
      </c>
      <c r="F108" s="12">
        <f t="shared" si="20"/>
        <v>76562501</v>
      </c>
      <c r="G108" s="12">
        <f t="shared" si="20"/>
        <v>0</v>
      </c>
      <c r="H108" s="47">
        <f t="shared" si="18"/>
        <v>13703910276</v>
      </c>
    </row>
    <row r="109" spans="1:8" s="14" customFormat="1" ht="15.75" x14ac:dyDescent="0.25">
      <c r="A109" s="24" t="s">
        <v>149</v>
      </c>
      <c r="B109" s="22" t="s">
        <v>133</v>
      </c>
      <c r="C109" s="16">
        <f>SUM(C110,C117)</f>
        <v>12692251606</v>
      </c>
      <c r="D109" s="16">
        <f t="shared" ref="D109:G109" si="21">SUM(D110,D117)</f>
        <v>4477229</v>
      </c>
      <c r="E109" s="16">
        <f t="shared" si="21"/>
        <v>518863887</v>
      </c>
      <c r="F109" s="16">
        <f t="shared" si="21"/>
        <v>46549349</v>
      </c>
      <c r="G109" s="16">
        <f t="shared" si="21"/>
        <v>0</v>
      </c>
      <c r="H109" s="47">
        <f t="shared" si="18"/>
        <v>13262142071</v>
      </c>
    </row>
    <row r="110" spans="1:8" s="27" customFormat="1" ht="15.75" x14ac:dyDescent="0.25">
      <c r="A110" s="44" t="s">
        <v>196</v>
      </c>
      <c r="B110" s="44" t="s">
        <v>197</v>
      </c>
      <c r="C110" s="11">
        <f>SUM(C111:C116)</f>
        <v>7466059528</v>
      </c>
      <c r="D110" s="11">
        <f t="shared" ref="D110:G110" si="22">SUM(D111:D116)</f>
        <v>0</v>
      </c>
      <c r="E110" s="11">
        <f t="shared" si="22"/>
        <v>501600000</v>
      </c>
      <c r="F110" s="11">
        <f t="shared" si="22"/>
        <v>0</v>
      </c>
      <c r="G110" s="11">
        <f t="shared" si="22"/>
        <v>0</v>
      </c>
      <c r="H110" s="11">
        <f>SUM(C110:G110)</f>
        <v>7967659528</v>
      </c>
    </row>
    <row r="111" spans="1:8" s="27" customFormat="1" ht="15.75" x14ac:dyDescent="0.25">
      <c r="A111" s="26" t="s">
        <v>229</v>
      </c>
      <c r="B111" s="26" t="s">
        <v>230</v>
      </c>
      <c r="C111" s="20"/>
      <c r="D111" s="20"/>
      <c r="E111" s="20">
        <v>501600000</v>
      </c>
      <c r="F111" s="15"/>
      <c r="G111" s="29"/>
      <c r="H111" s="34">
        <f t="shared" si="18"/>
        <v>501600000</v>
      </c>
    </row>
    <row r="112" spans="1:8" s="27" customFormat="1" ht="15.75" x14ac:dyDescent="0.25">
      <c r="A112" s="26" t="s">
        <v>231</v>
      </c>
      <c r="B112" s="26" t="s">
        <v>233</v>
      </c>
      <c r="C112" s="20">
        <v>394259411</v>
      </c>
      <c r="D112" s="20"/>
      <c r="E112" s="20"/>
      <c r="F112" s="15"/>
      <c r="G112" s="29"/>
      <c r="H112" s="34">
        <f t="shared" si="18"/>
        <v>394259411</v>
      </c>
    </row>
    <row r="113" spans="1:8" s="36" customFormat="1" ht="15.75" x14ac:dyDescent="0.25">
      <c r="A113" s="26" t="s">
        <v>232</v>
      </c>
      <c r="B113" s="26" t="s">
        <v>234</v>
      </c>
      <c r="C113" s="20">
        <v>6164555528</v>
      </c>
      <c r="D113" s="20"/>
      <c r="E113" s="20" t="s">
        <v>11</v>
      </c>
      <c r="F113" s="11"/>
      <c r="G113" s="44"/>
      <c r="H113" s="34">
        <f t="shared" si="18"/>
        <v>6164555528</v>
      </c>
    </row>
    <row r="114" spans="1:8" s="36" customFormat="1" ht="15.75" x14ac:dyDescent="0.25">
      <c r="A114" s="30" t="s">
        <v>238</v>
      </c>
      <c r="B114" s="26" t="s">
        <v>239</v>
      </c>
      <c r="C114" s="20">
        <v>66560000</v>
      </c>
      <c r="D114" s="20"/>
      <c r="E114" s="20"/>
      <c r="F114" s="11"/>
      <c r="G114" s="44"/>
      <c r="H114" s="34">
        <f t="shared" si="18"/>
        <v>66560000</v>
      </c>
    </row>
    <row r="115" spans="1:8" s="36" customFormat="1" ht="15.75" x14ac:dyDescent="0.25">
      <c r="A115" s="18" t="s">
        <v>263</v>
      </c>
      <c r="B115" s="18" t="s">
        <v>213</v>
      </c>
      <c r="C115" s="20">
        <v>34944000</v>
      </c>
      <c r="D115" s="20"/>
      <c r="E115" s="20"/>
      <c r="F115" s="11"/>
      <c r="G115" s="44"/>
      <c r="H115" s="34">
        <f t="shared" si="18"/>
        <v>34944000</v>
      </c>
    </row>
    <row r="116" spans="1:8" s="27" customFormat="1" ht="15.75" x14ac:dyDescent="0.25">
      <c r="A116" s="26" t="s">
        <v>231</v>
      </c>
      <c r="B116" s="26" t="s">
        <v>233</v>
      </c>
      <c r="C116" s="20">
        <v>805740589</v>
      </c>
      <c r="D116" s="20"/>
      <c r="E116" s="20"/>
      <c r="F116" s="15"/>
      <c r="G116" s="29"/>
      <c r="H116" s="34">
        <f t="shared" si="18"/>
        <v>805740589</v>
      </c>
    </row>
    <row r="117" spans="1:8" s="36" customFormat="1" ht="15.75" x14ac:dyDescent="0.25">
      <c r="A117" s="29" t="s">
        <v>132</v>
      </c>
      <c r="B117" s="29" t="s">
        <v>134</v>
      </c>
      <c r="C117" s="15">
        <f>SUM(C118:C122)</f>
        <v>5226192078</v>
      </c>
      <c r="D117" s="15">
        <f t="shared" ref="D117:G117" si="23">SUM(D118:D122)</f>
        <v>4477229</v>
      </c>
      <c r="E117" s="15">
        <f t="shared" si="23"/>
        <v>17263887</v>
      </c>
      <c r="F117" s="15">
        <f t="shared" si="23"/>
        <v>46549349</v>
      </c>
      <c r="G117" s="15">
        <f t="shared" si="23"/>
        <v>0</v>
      </c>
      <c r="H117" s="15">
        <f>SUM(C117:G117)</f>
        <v>5294482543</v>
      </c>
    </row>
    <row r="118" spans="1:8" ht="15.75" x14ac:dyDescent="0.25">
      <c r="A118" s="18" t="s">
        <v>235</v>
      </c>
      <c r="B118" s="18" t="s">
        <v>214</v>
      </c>
      <c r="C118" s="20">
        <v>9996594</v>
      </c>
      <c r="D118" s="20">
        <v>2781309</v>
      </c>
      <c r="E118" s="20">
        <v>10724536</v>
      </c>
      <c r="F118" s="20">
        <v>28917020</v>
      </c>
      <c r="G118" s="45"/>
      <c r="H118" s="34">
        <f t="shared" si="18"/>
        <v>52419459</v>
      </c>
    </row>
    <row r="119" spans="1:8" ht="15.75" x14ac:dyDescent="0.25">
      <c r="A119" s="18" t="s">
        <v>236</v>
      </c>
      <c r="B119" s="18" t="s">
        <v>215</v>
      </c>
      <c r="C119" s="20">
        <v>6095484</v>
      </c>
      <c r="D119" s="20">
        <v>1695920</v>
      </c>
      <c r="E119" s="20">
        <v>6539351</v>
      </c>
      <c r="F119" s="20">
        <v>17632329</v>
      </c>
      <c r="G119" s="45"/>
      <c r="H119" s="34">
        <f t="shared" si="18"/>
        <v>31963084</v>
      </c>
    </row>
    <row r="120" spans="1:8" ht="15.75" x14ac:dyDescent="0.25">
      <c r="A120" s="18" t="s">
        <v>275</v>
      </c>
      <c r="B120" s="18" t="s">
        <v>276</v>
      </c>
      <c r="C120" s="20">
        <v>6100000</v>
      </c>
      <c r="D120" s="20"/>
      <c r="E120" s="20"/>
      <c r="F120" s="20"/>
      <c r="G120" s="45"/>
      <c r="H120" s="34">
        <f t="shared" si="18"/>
        <v>6100000</v>
      </c>
    </row>
    <row r="121" spans="1:8" s="21" customFormat="1" ht="15.75" x14ac:dyDescent="0.25">
      <c r="A121" s="25" t="s">
        <v>216</v>
      </c>
      <c r="B121" s="18" t="s">
        <v>217</v>
      </c>
      <c r="C121" s="20">
        <v>2300000000</v>
      </c>
      <c r="D121" s="20"/>
      <c r="E121" s="20"/>
      <c r="F121" s="20"/>
      <c r="G121" s="18"/>
      <c r="H121" s="34">
        <f t="shared" si="18"/>
        <v>2300000000</v>
      </c>
    </row>
    <row r="122" spans="1:8" s="21" customFormat="1" ht="15.75" x14ac:dyDescent="0.25">
      <c r="A122" s="25" t="s">
        <v>218</v>
      </c>
      <c r="B122" s="18" t="s">
        <v>219</v>
      </c>
      <c r="C122" s="20">
        <v>2904000000</v>
      </c>
      <c r="D122" s="20"/>
      <c r="E122" s="20"/>
      <c r="F122" s="20"/>
      <c r="G122" s="18"/>
      <c r="H122" s="34">
        <f t="shared" si="18"/>
        <v>2904000000</v>
      </c>
    </row>
    <row r="123" spans="1:8" s="14" customFormat="1" ht="15.75" x14ac:dyDescent="0.25">
      <c r="A123" s="24" t="s">
        <v>148</v>
      </c>
      <c r="B123" s="22" t="s">
        <v>135</v>
      </c>
      <c r="C123" s="16">
        <f>SUM(C124)</f>
        <v>2651751</v>
      </c>
      <c r="D123" s="16">
        <f t="shared" ref="D123:G123" si="24">SUM(D124)</f>
        <v>0</v>
      </c>
      <c r="E123" s="16">
        <f t="shared" si="24"/>
        <v>0</v>
      </c>
      <c r="F123" s="16">
        <f t="shared" si="24"/>
        <v>2248249</v>
      </c>
      <c r="G123" s="16">
        <f t="shared" si="24"/>
        <v>0</v>
      </c>
      <c r="H123" s="47">
        <f t="shared" si="18"/>
        <v>4900000</v>
      </c>
    </row>
    <row r="124" spans="1:8" s="21" customFormat="1" ht="15.75" x14ac:dyDescent="0.25">
      <c r="A124" s="18" t="s">
        <v>136</v>
      </c>
      <c r="B124" s="18" t="s">
        <v>137</v>
      </c>
      <c r="C124" s="20">
        <v>2651751</v>
      </c>
      <c r="D124" s="20"/>
      <c r="E124" s="20"/>
      <c r="F124" s="20">
        <v>2248249</v>
      </c>
      <c r="G124" s="18"/>
      <c r="H124" s="34">
        <f t="shared" si="18"/>
        <v>4900000</v>
      </c>
    </row>
    <row r="125" spans="1:8" s="14" customFormat="1" ht="15.75" x14ac:dyDescent="0.25">
      <c r="A125" s="24" t="s">
        <v>147</v>
      </c>
      <c r="B125" s="22" t="s">
        <v>138</v>
      </c>
      <c r="C125" s="28">
        <f>SUM(C126:C127)</f>
        <v>240919863</v>
      </c>
      <c r="D125" s="28">
        <f t="shared" ref="D125:G125" si="25">SUM(D126:D127)</f>
        <v>10977387</v>
      </c>
      <c r="E125" s="28">
        <f t="shared" si="25"/>
        <v>19912590</v>
      </c>
      <c r="F125" s="16">
        <f t="shared" si="25"/>
        <v>27764903</v>
      </c>
      <c r="G125" s="28">
        <f t="shared" si="25"/>
        <v>0</v>
      </c>
      <c r="H125" s="47">
        <f t="shared" si="18"/>
        <v>299574743</v>
      </c>
    </row>
    <row r="126" spans="1:8" s="21" customFormat="1" ht="15.75" x14ac:dyDescent="0.25">
      <c r="A126" s="18" t="s">
        <v>139</v>
      </c>
      <c r="B126" s="26" t="s">
        <v>8</v>
      </c>
      <c r="C126" s="20">
        <v>225001136</v>
      </c>
      <c r="D126" s="20"/>
      <c r="E126" s="20"/>
      <c r="F126" s="20"/>
      <c r="G126" s="18"/>
      <c r="H126" s="34">
        <f t="shared" si="18"/>
        <v>225001136</v>
      </c>
    </row>
    <row r="127" spans="1:8" ht="15.75" x14ac:dyDescent="0.25">
      <c r="A127" s="18" t="s">
        <v>192</v>
      </c>
      <c r="B127" s="26" t="s">
        <v>193</v>
      </c>
      <c r="C127" s="20">
        <v>15918727</v>
      </c>
      <c r="D127" s="20">
        <v>10977387</v>
      </c>
      <c r="E127" s="20">
        <v>19912590</v>
      </c>
      <c r="F127" s="20">
        <v>27764903</v>
      </c>
      <c r="G127" s="45"/>
      <c r="H127" s="34">
        <f t="shared" si="18"/>
        <v>74573607</v>
      </c>
    </row>
    <row r="128" spans="1:8" s="14" customFormat="1" ht="15.75" x14ac:dyDescent="0.25">
      <c r="A128" s="22" t="s">
        <v>188</v>
      </c>
      <c r="B128" s="29" t="s">
        <v>189</v>
      </c>
      <c r="C128" s="28">
        <f>SUM(C129)</f>
        <v>29199300</v>
      </c>
      <c r="D128" s="28">
        <f t="shared" ref="D128:G128" si="26">SUM(D129)</f>
        <v>0</v>
      </c>
      <c r="E128" s="28">
        <f t="shared" si="26"/>
        <v>0</v>
      </c>
      <c r="F128" s="16">
        <f t="shared" si="26"/>
        <v>0</v>
      </c>
      <c r="G128" s="28">
        <f t="shared" si="26"/>
        <v>0</v>
      </c>
      <c r="H128" s="47">
        <f t="shared" si="18"/>
        <v>29199300</v>
      </c>
    </row>
    <row r="129" spans="1:8" s="21" customFormat="1" ht="15.75" x14ac:dyDescent="0.25">
      <c r="A129" s="18" t="s">
        <v>190</v>
      </c>
      <c r="B129" s="26" t="s">
        <v>191</v>
      </c>
      <c r="C129" s="20">
        <v>29199300</v>
      </c>
      <c r="D129" s="20"/>
      <c r="E129" s="20"/>
      <c r="F129" s="20"/>
      <c r="G129" s="18"/>
      <c r="H129" s="34">
        <f t="shared" si="18"/>
        <v>29199300</v>
      </c>
    </row>
    <row r="130" spans="1:8" s="14" customFormat="1" ht="15.75" x14ac:dyDescent="0.25">
      <c r="A130" s="22" t="s">
        <v>140</v>
      </c>
      <c r="B130" s="22" t="s">
        <v>141</v>
      </c>
      <c r="C130" s="16">
        <f>SUM(C131:C135)</f>
        <v>108094162</v>
      </c>
      <c r="D130" s="16">
        <f t="shared" ref="D130:G130" si="27">SUM(D131:D135)</f>
        <v>0</v>
      </c>
      <c r="E130" s="16">
        <f t="shared" si="27"/>
        <v>0</v>
      </c>
      <c r="F130" s="16">
        <f t="shared" si="27"/>
        <v>0</v>
      </c>
      <c r="G130" s="16">
        <f t="shared" si="27"/>
        <v>0</v>
      </c>
      <c r="H130" s="47">
        <f t="shared" si="18"/>
        <v>108094162</v>
      </c>
    </row>
    <row r="131" spans="1:8" s="21" customFormat="1" ht="15.75" x14ac:dyDescent="0.25">
      <c r="A131" s="18" t="s">
        <v>202</v>
      </c>
      <c r="B131" s="18" t="s">
        <v>203</v>
      </c>
      <c r="C131" s="20">
        <v>3504060</v>
      </c>
      <c r="D131" s="20"/>
      <c r="E131" s="20"/>
      <c r="F131" s="18"/>
      <c r="G131" s="18"/>
      <c r="H131" s="34">
        <f t="shared" si="18"/>
        <v>3504060</v>
      </c>
    </row>
    <row r="132" spans="1:8" s="21" customFormat="1" ht="15.75" x14ac:dyDescent="0.25">
      <c r="A132" s="18" t="s">
        <v>200</v>
      </c>
      <c r="B132" s="25" t="s">
        <v>201</v>
      </c>
      <c r="C132" s="20">
        <v>28256410</v>
      </c>
      <c r="D132" s="20"/>
      <c r="E132" s="20"/>
      <c r="F132" s="18"/>
      <c r="G132" s="18"/>
      <c r="H132" s="34">
        <f t="shared" si="18"/>
        <v>28256410</v>
      </c>
    </row>
    <row r="133" spans="1:8" s="21" customFormat="1" ht="15.75" x14ac:dyDescent="0.25">
      <c r="A133" s="18" t="s">
        <v>204</v>
      </c>
      <c r="B133" s="18" t="s">
        <v>205</v>
      </c>
      <c r="C133" s="20">
        <v>20600000</v>
      </c>
      <c r="D133" s="20"/>
      <c r="E133" s="20"/>
      <c r="F133" s="18"/>
      <c r="G133" s="18"/>
      <c r="H133" s="34">
        <f t="shared" si="18"/>
        <v>20600000</v>
      </c>
    </row>
    <row r="134" spans="1:8" s="21" customFormat="1" ht="15.75" x14ac:dyDescent="0.25">
      <c r="A134" s="18" t="s">
        <v>206</v>
      </c>
      <c r="B134" s="18" t="s">
        <v>262</v>
      </c>
      <c r="C134" s="20">
        <v>34540000</v>
      </c>
      <c r="D134" s="20"/>
      <c r="E134" s="20"/>
      <c r="F134" s="18"/>
      <c r="G134" s="18"/>
      <c r="H134" s="34">
        <f t="shared" si="18"/>
        <v>34540000</v>
      </c>
    </row>
    <row r="135" spans="1:8" s="21" customFormat="1" ht="15.75" x14ac:dyDescent="0.25">
      <c r="A135" s="18" t="s">
        <v>207</v>
      </c>
      <c r="B135" s="18" t="s">
        <v>208</v>
      </c>
      <c r="C135" s="20">
        <v>21193692</v>
      </c>
      <c r="D135" s="20"/>
      <c r="E135" s="20"/>
      <c r="F135" s="18"/>
      <c r="G135" s="18"/>
      <c r="H135" s="34">
        <f t="shared" si="18"/>
        <v>21193692</v>
      </c>
    </row>
    <row r="136" spans="1:8" s="4" customFormat="1" ht="15.75" x14ac:dyDescent="0.25">
      <c r="A136" s="9">
        <v>7</v>
      </c>
      <c r="B136" s="23" t="s">
        <v>142</v>
      </c>
      <c r="C136" s="12">
        <f t="shared" ref="C136:E136" si="28">SUM(C139:C148)</f>
        <v>42100000</v>
      </c>
      <c r="D136" s="12">
        <f t="shared" si="28"/>
        <v>0</v>
      </c>
      <c r="E136" s="12">
        <f t="shared" si="28"/>
        <v>0</v>
      </c>
      <c r="F136" s="12">
        <f>SUM(F139:F148)</f>
        <v>2465182101</v>
      </c>
      <c r="G136" s="12">
        <f>SUM(G139:G148)</f>
        <v>0</v>
      </c>
      <c r="H136" s="47">
        <f t="shared" ref="H136:H154" si="29">SUM(C136:G136)</f>
        <v>2507282101</v>
      </c>
    </row>
    <row r="137" spans="1:8" s="4" customFormat="1" ht="15.75" hidden="1" x14ac:dyDescent="0.25">
      <c r="A137" s="18" t="s">
        <v>237</v>
      </c>
      <c r="B137" s="18" t="s">
        <v>209</v>
      </c>
      <c r="C137" s="20" t="e">
        <f>#REF!-#REF!</f>
        <v>#REF!</v>
      </c>
      <c r="D137" s="20"/>
      <c r="E137" s="20"/>
      <c r="F137" s="23"/>
      <c r="G137" s="23"/>
      <c r="H137" s="47" t="e">
        <f t="shared" si="29"/>
        <v>#REF!</v>
      </c>
    </row>
    <row r="138" spans="1:8" s="4" customFormat="1" ht="15.75" hidden="1" x14ac:dyDescent="0.25">
      <c r="A138" s="18" t="s">
        <v>240</v>
      </c>
      <c r="B138" s="18" t="s">
        <v>210</v>
      </c>
      <c r="C138" s="20" t="e">
        <f>#REF!-#REF!</f>
        <v>#REF!</v>
      </c>
      <c r="D138" s="20"/>
      <c r="E138" s="20"/>
      <c r="F138" s="23"/>
      <c r="G138" s="23"/>
      <c r="H138" s="47" t="e">
        <f t="shared" si="29"/>
        <v>#REF!</v>
      </c>
    </row>
    <row r="139" spans="1:8" s="4" customFormat="1" ht="15.75" x14ac:dyDescent="0.25">
      <c r="A139" s="25" t="s">
        <v>264</v>
      </c>
      <c r="B139" s="18" t="s">
        <v>265</v>
      </c>
      <c r="C139" s="20"/>
      <c r="D139" s="48"/>
      <c r="E139" s="20">
        <f t="shared" ref="E139" si="30">C139-D139</f>
        <v>0</v>
      </c>
      <c r="F139" s="20">
        <v>687361480</v>
      </c>
      <c r="G139" s="23"/>
      <c r="H139" s="34">
        <f t="shared" si="29"/>
        <v>687361480</v>
      </c>
    </row>
    <row r="140" spans="1:8" s="4" customFormat="1" ht="15.75" x14ac:dyDescent="0.25">
      <c r="A140" s="18" t="s">
        <v>266</v>
      </c>
      <c r="B140" s="26" t="s">
        <v>267</v>
      </c>
      <c r="C140" s="20"/>
      <c r="D140" s="48"/>
      <c r="E140" s="20"/>
      <c r="F140" s="20">
        <v>200000000</v>
      </c>
      <c r="G140" s="23"/>
      <c r="H140" s="34">
        <f t="shared" si="29"/>
        <v>200000000</v>
      </c>
    </row>
    <row r="141" spans="1:8" s="4" customFormat="1" ht="15.75" x14ac:dyDescent="0.25">
      <c r="A141" s="18"/>
      <c r="B141" s="26" t="s">
        <v>268</v>
      </c>
      <c r="C141" s="20"/>
      <c r="D141" s="48"/>
      <c r="E141" s="20"/>
      <c r="F141" s="20"/>
      <c r="G141" s="23"/>
      <c r="H141" s="34">
        <f t="shared" si="29"/>
        <v>0</v>
      </c>
    </row>
    <row r="142" spans="1:8" s="4" customFormat="1" ht="15.75" x14ac:dyDescent="0.25">
      <c r="A142" s="23"/>
      <c r="B142" s="26" t="s">
        <v>269</v>
      </c>
      <c r="C142" s="20"/>
      <c r="D142" s="48"/>
      <c r="E142" s="20"/>
      <c r="F142" s="20"/>
      <c r="G142" s="23"/>
      <c r="H142" s="34">
        <f t="shared" si="29"/>
        <v>0</v>
      </c>
    </row>
    <row r="143" spans="1:8" s="4" customFormat="1" ht="15.75" x14ac:dyDescent="0.25">
      <c r="A143" s="30" t="s">
        <v>280</v>
      </c>
      <c r="B143" s="26" t="s">
        <v>270</v>
      </c>
      <c r="C143" s="20"/>
      <c r="D143" s="48"/>
      <c r="E143" s="20"/>
      <c r="F143" s="20">
        <v>1415420621</v>
      </c>
      <c r="G143" s="23"/>
      <c r="H143" s="34">
        <f t="shared" si="29"/>
        <v>1415420621</v>
      </c>
    </row>
    <row r="144" spans="1:8" s="4" customFormat="1" ht="15.75" x14ac:dyDescent="0.25">
      <c r="A144" s="30"/>
      <c r="B144" s="26" t="s">
        <v>271</v>
      </c>
      <c r="C144" s="20"/>
      <c r="D144" s="48"/>
      <c r="E144" s="20"/>
      <c r="F144" s="20"/>
      <c r="G144" s="23"/>
      <c r="H144" s="34">
        <f t="shared" si="29"/>
        <v>0</v>
      </c>
    </row>
    <row r="145" spans="1:8" s="4" customFormat="1" ht="15.75" x14ac:dyDescent="0.25">
      <c r="A145" s="30"/>
      <c r="B145" s="26" t="s">
        <v>272</v>
      </c>
      <c r="C145" s="20"/>
      <c r="D145" s="48"/>
      <c r="E145" s="20"/>
      <c r="F145" s="20"/>
      <c r="G145" s="23"/>
      <c r="H145" s="34">
        <f t="shared" si="29"/>
        <v>0</v>
      </c>
    </row>
    <row r="146" spans="1:8" s="4" customFormat="1" ht="15.75" x14ac:dyDescent="0.25">
      <c r="A146" s="18" t="s">
        <v>211</v>
      </c>
      <c r="B146" s="18" t="s">
        <v>212</v>
      </c>
      <c r="C146" s="20"/>
      <c r="D146" s="20"/>
      <c r="E146" s="20"/>
      <c r="F146" s="20">
        <v>162400000</v>
      </c>
      <c r="G146" s="23"/>
      <c r="H146" s="34">
        <f t="shared" si="29"/>
        <v>162400000</v>
      </c>
    </row>
    <row r="147" spans="1:8" s="4" customFormat="1" ht="15.75" x14ac:dyDescent="0.25">
      <c r="A147" s="18" t="s">
        <v>237</v>
      </c>
      <c r="B147" s="18" t="s">
        <v>277</v>
      </c>
      <c r="C147" s="20">
        <v>32100000</v>
      </c>
      <c r="D147" s="20"/>
      <c r="E147" s="20"/>
      <c r="F147" s="23"/>
      <c r="G147" s="23"/>
      <c r="H147" s="34">
        <f t="shared" si="29"/>
        <v>32100000</v>
      </c>
    </row>
    <row r="148" spans="1:8" s="4" customFormat="1" ht="15.75" x14ac:dyDescent="0.25">
      <c r="A148" s="18" t="s">
        <v>240</v>
      </c>
      <c r="B148" s="18" t="s">
        <v>278</v>
      </c>
      <c r="C148" s="20">
        <v>10000000</v>
      </c>
      <c r="D148" s="20"/>
      <c r="E148" s="20"/>
      <c r="F148" s="23"/>
      <c r="G148" s="23"/>
      <c r="H148" s="34">
        <f t="shared" si="29"/>
        <v>10000000</v>
      </c>
    </row>
    <row r="149" spans="1:8" s="4" customFormat="1" ht="15.75" x14ac:dyDescent="0.25">
      <c r="A149" s="9">
        <v>8</v>
      </c>
      <c r="B149" s="23" t="s">
        <v>143</v>
      </c>
      <c r="C149" s="12">
        <f t="shared" ref="C149:G150" si="31">SUM(C150)</f>
        <v>146302364</v>
      </c>
      <c r="D149" s="12">
        <f t="shared" si="31"/>
        <v>0</v>
      </c>
      <c r="E149" s="12">
        <f t="shared" si="31"/>
        <v>0</v>
      </c>
      <c r="F149" s="12">
        <f t="shared" si="31"/>
        <v>0</v>
      </c>
      <c r="G149" s="12">
        <f t="shared" si="31"/>
        <v>0</v>
      </c>
      <c r="H149" s="47">
        <f t="shared" si="29"/>
        <v>146302364</v>
      </c>
    </row>
    <row r="150" spans="1:8" s="14" customFormat="1" ht="15.75" x14ac:dyDescent="0.25">
      <c r="A150" s="22" t="s">
        <v>144</v>
      </c>
      <c r="B150" s="22" t="s">
        <v>145</v>
      </c>
      <c r="C150" s="16">
        <f t="shared" si="31"/>
        <v>146302364</v>
      </c>
      <c r="D150" s="16">
        <f t="shared" si="31"/>
        <v>0</v>
      </c>
      <c r="E150" s="16">
        <f t="shared" si="31"/>
        <v>0</v>
      </c>
      <c r="F150" s="16">
        <f t="shared" si="31"/>
        <v>0</v>
      </c>
      <c r="G150" s="16">
        <f t="shared" si="31"/>
        <v>0</v>
      </c>
      <c r="H150" s="47">
        <f t="shared" si="29"/>
        <v>146302364</v>
      </c>
    </row>
    <row r="151" spans="1:8" s="21" customFormat="1" ht="15.75" x14ac:dyDescent="0.25">
      <c r="A151" s="18" t="s">
        <v>198</v>
      </c>
      <c r="B151" s="18" t="s">
        <v>146</v>
      </c>
      <c r="C151" s="20">
        <v>146302364</v>
      </c>
      <c r="D151" s="20"/>
      <c r="E151" s="20"/>
      <c r="F151" s="18"/>
      <c r="G151" s="18"/>
      <c r="H151" s="34">
        <f t="shared" si="29"/>
        <v>146302364</v>
      </c>
    </row>
    <row r="152" spans="1:8" s="21" customFormat="1" ht="15.75" x14ac:dyDescent="0.25">
      <c r="A152" s="9">
        <v>9</v>
      </c>
      <c r="B152" s="23" t="s">
        <v>253</v>
      </c>
      <c r="C152" s="46">
        <f t="shared" ref="C152:F153" si="32">SUM(C153)</f>
        <v>0</v>
      </c>
      <c r="D152" s="46">
        <f t="shared" si="32"/>
        <v>0</v>
      </c>
      <c r="E152" s="46">
        <f t="shared" si="32"/>
        <v>0</v>
      </c>
      <c r="F152" s="46">
        <f t="shared" si="32"/>
        <v>0</v>
      </c>
      <c r="G152" s="46">
        <f>SUM(G153)</f>
        <v>168800000</v>
      </c>
      <c r="H152" s="46">
        <f t="shared" si="29"/>
        <v>168800000</v>
      </c>
    </row>
    <row r="153" spans="1:8" s="21" customFormat="1" ht="15.75" x14ac:dyDescent="0.25">
      <c r="A153" s="24">
        <v>9.02</v>
      </c>
      <c r="B153" s="22" t="s">
        <v>254</v>
      </c>
      <c r="C153" s="47">
        <f t="shared" si="32"/>
        <v>0</v>
      </c>
      <c r="D153" s="47">
        <f t="shared" si="32"/>
        <v>0</v>
      </c>
      <c r="E153" s="47">
        <f t="shared" si="32"/>
        <v>0</v>
      </c>
      <c r="F153" s="47">
        <f t="shared" si="32"/>
        <v>0</v>
      </c>
      <c r="G153" s="47">
        <f>SUM(G154)</f>
        <v>168800000</v>
      </c>
      <c r="H153" s="47">
        <f t="shared" si="29"/>
        <v>168800000</v>
      </c>
    </row>
    <row r="154" spans="1:8" s="21" customFormat="1" ht="15.75" x14ac:dyDescent="0.25">
      <c r="A154" s="18" t="s">
        <v>255</v>
      </c>
      <c r="B154" s="18" t="s">
        <v>254</v>
      </c>
      <c r="C154" s="20"/>
      <c r="D154" s="20"/>
      <c r="E154" s="20"/>
      <c r="F154" s="18"/>
      <c r="G154" s="20">
        <v>168800000</v>
      </c>
      <c r="H154" s="34">
        <f t="shared" si="29"/>
        <v>168800000</v>
      </c>
    </row>
    <row r="155" spans="1:8" s="4" customFormat="1" ht="15.75" x14ac:dyDescent="0.25">
      <c r="A155" s="23"/>
      <c r="B155" s="23" t="s">
        <v>9</v>
      </c>
      <c r="C155" s="12">
        <f>SUM(C152,C149,C136,C108,C72,C26,C6)</f>
        <v>17630507517</v>
      </c>
      <c r="D155" s="12">
        <f>SUM(D152,D149,D136,D108,D72,D26,D6)</f>
        <v>940407072</v>
      </c>
      <c r="E155" s="12">
        <f>SUM(E152,E149,E136,E108,E72,E26,E6)</f>
        <v>3986855000</v>
      </c>
      <c r="F155" s="12">
        <f>SUM(F152,F149,F136,F108,F72,F26,F6)</f>
        <v>12459156411</v>
      </c>
      <c r="G155" s="12">
        <f>SUM(G152,G149,G136,G108,G72,G26,G6)</f>
        <v>284434000</v>
      </c>
      <c r="H155" s="12">
        <f>SUM(C155:G155)</f>
        <v>35301360000</v>
      </c>
    </row>
    <row r="156" spans="1:8" s="21" customFormat="1" ht="18.75" hidden="1" x14ac:dyDescent="0.3">
      <c r="A156" s="37" t="s">
        <v>11</v>
      </c>
      <c r="B156" s="38" t="s">
        <v>12</v>
      </c>
      <c r="C156" s="39"/>
      <c r="D156" s="40"/>
      <c r="E156" s="40"/>
    </row>
    <row r="157" spans="1:8" s="6" customFormat="1" x14ac:dyDescent="0.2">
      <c r="C157" s="7"/>
      <c r="D157" s="7"/>
      <c r="E157" s="7"/>
    </row>
    <row r="158" spans="1:8" s="6" customFormat="1" x14ac:dyDescent="0.2">
      <c r="C158" s="7"/>
      <c r="D158" s="7"/>
      <c r="E158" s="7"/>
    </row>
    <row r="159" spans="1:8" s="6" customFormat="1" x14ac:dyDescent="0.2">
      <c r="C159" s="7"/>
      <c r="D159" s="7"/>
      <c r="E159" s="7"/>
      <c r="H159" s="33"/>
    </row>
    <row r="160" spans="1:8" s="6" customFormat="1" x14ac:dyDescent="0.2">
      <c r="C160" s="7"/>
      <c r="D160" s="7"/>
      <c r="E160" s="7"/>
    </row>
    <row r="161" spans="3:5" s="6" customFormat="1" x14ac:dyDescent="0.2">
      <c r="C161" s="7"/>
      <c r="D161" s="7"/>
      <c r="E161" s="7"/>
    </row>
    <row r="162" spans="3:5" s="6" customFormat="1" x14ac:dyDescent="0.2">
      <c r="C162" s="7"/>
      <c r="D162" s="7"/>
      <c r="E162" s="7"/>
    </row>
    <row r="163" spans="3:5" s="6" customFormat="1" x14ac:dyDescent="0.2">
      <c r="C163" s="7"/>
      <c r="D163" s="7"/>
      <c r="E163" s="7"/>
    </row>
    <row r="164" spans="3:5" s="6" customFormat="1" x14ac:dyDescent="0.2">
      <c r="C164" s="7"/>
      <c r="D164" s="7"/>
      <c r="E164" s="7"/>
    </row>
    <row r="165" spans="3:5" s="6" customFormat="1" x14ac:dyDescent="0.2">
      <c r="C165" s="7"/>
      <c r="D165" s="7"/>
      <c r="E165" s="7"/>
    </row>
    <row r="166" spans="3:5" s="6" customFormat="1" x14ac:dyDescent="0.2">
      <c r="C166" s="7"/>
      <c r="D166" s="7"/>
      <c r="E166" s="7"/>
    </row>
  </sheetData>
  <phoneticPr fontId="0" type="noConversion"/>
  <pageMargins left="0.72" right="0.11811023622047245" top="0.47244094488188981" bottom="0.55118110236220474" header="0" footer="0.39370078740157483"/>
  <pageSetup paperSize="5" scale="85" orientation="landscape" r:id="rId1"/>
  <headerFooter differentFirst="1" alignWithMargins="0"/>
  <rowBreaks count="2" manualBreakCount="2">
    <brk id="37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PresupTotal</vt:lpstr>
      <vt:lpstr>PresupTotal!Títulos_a_imprimir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Grace Diaz</cp:lastModifiedBy>
  <cp:lastPrinted>2011-12-02T19:27:41Z</cp:lastPrinted>
  <dcterms:created xsi:type="dcterms:W3CDTF">1999-04-29T15:37:16Z</dcterms:created>
  <dcterms:modified xsi:type="dcterms:W3CDTF">2016-11-02T20:33:13Z</dcterms:modified>
</cp:coreProperties>
</file>