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iaz\Documents\PRESUPUESTO\Pres2013\"/>
    </mc:Choice>
  </mc:AlternateContent>
  <bookViews>
    <workbookView xWindow="-945" yWindow="0" windowWidth="12120" windowHeight="1395" tabRatio="190"/>
  </bookViews>
  <sheets>
    <sheet name="PresupTotal" sheetId="1" r:id="rId1"/>
  </sheets>
  <definedNames>
    <definedName name="_xlnm.Print_Titles" localSheetId="0">PresupTotal!$4:$5</definedName>
  </definedNames>
  <calcPr calcId="162913"/>
</workbook>
</file>

<file path=xl/calcChain.xml><?xml version="1.0" encoding="utf-8"?>
<calcChain xmlns="http://schemas.openxmlformats.org/spreadsheetml/2006/main">
  <c r="H174" i="1" l="1"/>
  <c r="E101" i="1"/>
  <c r="F101" i="1"/>
  <c r="G101" i="1"/>
  <c r="E109" i="1"/>
  <c r="F109" i="1"/>
  <c r="G109" i="1"/>
  <c r="D109" i="1"/>
  <c r="D135" i="1"/>
  <c r="H117" i="1"/>
  <c r="D101" i="1"/>
  <c r="D120" i="1"/>
  <c r="E120" i="1"/>
  <c r="F120" i="1"/>
  <c r="C120" i="1"/>
  <c r="D118" i="1"/>
  <c r="E118" i="1"/>
  <c r="F118" i="1"/>
  <c r="G118" i="1"/>
  <c r="D106" i="1"/>
  <c r="E106" i="1"/>
  <c r="D94" i="1"/>
  <c r="D93" i="1" s="1"/>
  <c r="E94" i="1"/>
  <c r="D89" i="1"/>
  <c r="E89" i="1"/>
  <c r="F89" i="1"/>
  <c r="G89" i="1"/>
  <c r="D81" i="1"/>
  <c r="E81" i="1"/>
  <c r="D78" i="1"/>
  <c r="E78" i="1"/>
  <c r="D76" i="1"/>
  <c r="E76" i="1"/>
  <c r="F76" i="1"/>
  <c r="G76" i="1"/>
  <c r="D71" i="1"/>
  <c r="D46" i="1" s="1"/>
  <c r="E71" i="1"/>
  <c r="D64" i="1"/>
  <c r="E64" i="1"/>
  <c r="D58" i="1"/>
  <c r="E58" i="1"/>
  <c r="F52" i="1"/>
  <c r="G52" i="1"/>
  <c r="D52" i="1"/>
  <c r="E52" i="1"/>
  <c r="D47" i="1"/>
  <c r="E47" i="1"/>
  <c r="D38" i="1"/>
  <c r="C41" i="1"/>
  <c r="C38" i="1"/>
  <c r="C32" i="1"/>
  <c r="C29" i="1"/>
  <c r="C26" i="1" s="1"/>
  <c r="C27" i="1"/>
  <c r="D174" i="1" l="1"/>
  <c r="E93" i="1"/>
  <c r="E174" i="1" s="1"/>
  <c r="E46" i="1"/>
  <c r="F147" i="1" l="1"/>
  <c r="G147" i="1"/>
  <c r="H28" i="1"/>
  <c r="H30" i="1"/>
  <c r="H31" i="1"/>
  <c r="H33" i="1"/>
  <c r="H34" i="1"/>
  <c r="H35" i="1"/>
  <c r="H36" i="1"/>
  <c r="H37" i="1"/>
  <c r="H39" i="1"/>
  <c r="H40" i="1"/>
  <c r="H42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8" i="1"/>
  <c r="H119" i="1"/>
  <c r="H121" i="1"/>
  <c r="H122" i="1"/>
  <c r="H123" i="1"/>
  <c r="H124" i="1"/>
  <c r="H126" i="1"/>
  <c r="H129" i="1"/>
  <c r="H130" i="1"/>
  <c r="H131" i="1"/>
  <c r="H132" i="1"/>
  <c r="H133" i="1"/>
  <c r="H134" i="1"/>
  <c r="H135" i="1"/>
  <c r="H136" i="1"/>
  <c r="H137" i="1"/>
  <c r="H139" i="1"/>
  <c r="H140" i="1"/>
  <c r="H141" i="1"/>
  <c r="H142" i="1"/>
  <c r="H143" i="1"/>
  <c r="H145" i="1"/>
  <c r="H146" i="1"/>
  <c r="H147" i="1"/>
  <c r="H148" i="1"/>
  <c r="H149" i="1"/>
  <c r="H150" i="1"/>
  <c r="H151" i="1"/>
  <c r="H152" i="1"/>
  <c r="H153" i="1"/>
  <c r="H154" i="1"/>
  <c r="H155" i="1"/>
  <c r="H157" i="1"/>
  <c r="H158" i="1"/>
  <c r="H159" i="1"/>
  <c r="H160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G170" i="1"/>
  <c r="G120" i="1"/>
  <c r="G64" i="1"/>
  <c r="F64" i="1"/>
  <c r="G161" i="1"/>
  <c r="G159" i="1"/>
  <c r="G157" i="1"/>
  <c r="G144" i="1"/>
  <c r="G142" i="1"/>
  <c r="G106" i="1"/>
  <c r="G99" i="1"/>
  <c r="G94" i="1"/>
  <c r="G81" i="1"/>
  <c r="G78" i="1"/>
  <c r="G71" i="1"/>
  <c r="G27" i="1"/>
  <c r="G29" i="1"/>
  <c r="G32" i="1"/>
  <c r="G38" i="1"/>
  <c r="G41" i="1"/>
  <c r="G47" i="1"/>
  <c r="G58" i="1"/>
  <c r="G93" i="1" l="1"/>
  <c r="G174" i="1" s="1"/>
  <c r="G156" i="1"/>
  <c r="G26" i="1"/>
  <c r="G46" i="1"/>
  <c r="C161" i="1" l="1"/>
  <c r="H161" i="1" s="1"/>
  <c r="D161" i="1"/>
  <c r="E161" i="1"/>
  <c r="F161" i="1"/>
  <c r="F159" i="1"/>
  <c r="F157" i="1"/>
  <c r="F156" i="1" s="1"/>
  <c r="F135" i="1"/>
  <c r="G135" i="1"/>
  <c r="G127" i="1" s="1"/>
  <c r="F155" i="1"/>
  <c r="F144" i="1"/>
  <c r="F142" i="1"/>
  <c r="F138" i="1"/>
  <c r="F126" i="1"/>
  <c r="F125" i="1"/>
  <c r="F106" i="1"/>
  <c r="F99" i="1"/>
  <c r="F94" i="1"/>
  <c r="F81" i="1"/>
  <c r="F78" i="1"/>
  <c r="F71" i="1"/>
  <c r="F58" i="1"/>
  <c r="F47" i="1"/>
  <c r="F41" i="1"/>
  <c r="F38" i="1"/>
  <c r="F32" i="1"/>
  <c r="F29" i="1"/>
  <c r="F27" i="1"/>
  <c r="H120" i="1" l="1"/>
  <c r="H125" i="1"/>
  <c r="F46" i="1"/>
  <c r="F127" i="1"/>
  <c r="F93" i="1"/>
  <c r="H93" i="1" s="1"/>
  <c r="F26" i="1"/>
  <c r="F174" i="1" l="1"/>
  <c r="D41" i="1" l="1"/>
  <c r="D32" i="1"/>
  <c r="D29" i="1"/>
  <c r="H29" i="1" s="1"/>
  <c r="E29" i="1"/>
  <c r="D27" i="1"/>
  <c r="H27" i="1" s="1"/>
  <c r="D26" i="1" l="1"/>
  <c r="E129" i="1" l="1"/>
  <c r="D168" i="1"/>
  <c r="E168" i="1"/>
  <c r="D156" i="1"/>
  <c r="E156" i="1"/>
  <c r="D149" i="1"/>
  <c r="E149" i="1"/>
  <c r="D147" i="1"/>
  <c r="E147" i="1"/>
  <c r="D144" i="1"/>
  <c r="H144" i="1" s="1"/>
  <c r="E144" i="1"/>
  <c r="D142" i="1"/>
  <c r="E142" i="1"/>
  <c r="D129" i="1"/>
  <c r="D128" i="1" s="1"/>
  <c r="H128" i="1" s="1"/>
  <c r="C129" i="1"/>
  <c r="E135" i="1"/>
  <c r="E41" i="1"/>
  <c r="H41" i="1" s="1"/>
  <c r="E38" i="1"/>
  <c r="H38" i="1" s="1"/>
  <c r="E32" i="1"/>
  <c r="H32" i="1" s="1"/>
  <c r="E27" i="1"/>
  <c r="D127" i="1" l="1"/>
  <c r="E128" i="1"/>
  <c r="E127" i="1" s="1"/>
  <c r="E138" i="1" s="1"/>
  <c r="H138" i="1" s="1"/>
  <c r="E26" i="1"/>
  <c r="H26" i="1" s="1"/>
  <c r="H127" i="1" l="1"/>
  <c r="C149" i="1"/>
  <c r="C135" i="1"/>
  <c r="C76" i="1"/>
  <c r="C168" i="1"/>
  <c r="C156" i="1"/>
  <c r="H156" i="1" s="1"/>
  <c r="C147" i="1"/>
  <c r="C144" i="1"/>
  <c r="C142" i="1"/>
  <c r="C125" i="1"/>
  <c r="C118" i="1"/>
  <c r="C109" i="1"/>
  <c r="C106" i="1"/>
  <c r="C101" i="1"/>
  <c r="C99" i="1"/>
  <c r="C94" i="1"/>
  <c r="C89" i="1"/>
  <c r="C81" i="1"/>
  <c r="C78" i="1"/>
  <c r="C71" i="1"/>
  <c r="C64" i="1"/>
  <c r="C58" i="1"/>
  <c r="C52" i="1"/>
  <c r="C47" i="1"/>
  <c r="C21" i="1"/>
  <c r="C18" i="1"/>
  <c r="C12" i="1"/>
  <c r="C9" i="1"/>
  <c r="C7" i="1"/>
  <c r="C128" i="1" l="1"/>
  <c r="C127" i="1" s="1"/>
  <c r="C93" i="1"/>
  <c r="C46" i="1"/>
  <c r="C6" i="1"/>
  <c r="C174" i="1" l="1"/>
</calcChain>
</file>

<file path=xl/comments1.xml><?xml version="1.0" encoding="utf-8"?>
<comments xmlns="http://schemas.openxmlformats.org/spreadsheetml/2006/main">
  <authors>
    <author>eugenmeono</author>
    <author>Grace</author>
  </authors>
  <commentList>
    <comment ref="C107" authorId="0" shapeId="0">
      <text>
        <r>
          <rPr>
            <b/>
            <sz val="9"/>
            <color indexed="81"/>
            <rFont val="Tahoma"/>
            <family val="2"/>
          </rPr>
          <t>eugenmeono:</t>
        </r>
        <r>
          <rPr>
            <sz val="9"/>
            <color indexed="81"/>
            <rFont val="Tahoma"/>
            <family val="2"/>
          </rPr>
          <t xml:space="preserve">
consultorio médico</t>
        </r>
      </text>
    </comment>
    <comment ref="C119" authorId="1" shapeId="0">
      <text>
        <r>
          <rPr>
            <b/>
            <sz val="9"/>
            <color indexed="81"/>
            <rFont val="Tahoma"/>
            <family val="2"/>
          </rPr>
          <t>Grace:</t>
        </r>
        <r>
          <rPr>
            <sz val="9"/>
            <color indexed="81"/>
            <rFont val="Tahoma"/>
            <family val="2"/>
          </rPr>
          <t xml:space="preserve">
Intereses 2012-2013</t>
        </r>
      </text>
    </comment>
  </commentList>
</comments>
</file>

<file path=xl/sharedStrings.xml><?xml version="1.0" encoding="utf-8"?>
<sst xmlns="http://schemas.openxmlformats.org/spreadsheetml/2006/main" count="329" uniqueCount="285">
  <si>
    <t>SUB.</t>
  </si>
  <si>
    <t>Sueldos para cargos fijos</t>
  </si>
  <si>
    <t>Salario escolar</t>
  </si>
  <si>
    <t>Transporte dentro del país</t>
  </si>
  <si>
    <t>Seguros</t>
  </si>
  <si>
    <t>MATERIALES Y SUMINISTROS</t>
  </si>
  <si>
    <t>Otros productos químicos</t>
  </si>
  <si>
    <t>Utiles y materiales de limpieza</t>
  </si>
  <si>
    <t>Prestaciones legales</t>
  </si>
  <si>
    <t>TOTAL</t>
  </si>
  <si>
    <t>MINISTERIO DE AGRICULTURA Y GANADERIA</t>
  </si>
  <si>
    <t xml:space="preserve"> </t>
  </si>
  <si>
    <t>TRANSFERENCIAS CORRIENTES</t>
  </si>
  <si>
    <t>REMUNERACIONES</t>
  </si>
  <si>
    <t>Remuneraciones eventuales</t>
  </si>
  <si>
    <t>Incentivos salariales</t>
  </si>
  <si>
    <t>Remuneraciones básicas</t>
  </si>
  <si>
    <t>Tiempo extraordinario</t>
  </si>
  <si>
    <t>Retribución por años servidos</t>
  </si>
  <si>
    <t>Restricción al ejercicio liberal de la profesión</t>
  </si>
  <si>
    <t>Decimotercer mes</t>
  </si>
  <si>
    <t>Otros incentivos salariales</t>
  </si>
  <si>
    <t>Contribuc. Patronal al Seguro de Salud C.C.S.S.</t>
  </si>
  <si>
    <t>Contribuc. Patronal Banco Popular y Desarrollo Comunal</t>
  </si>
  <si>
    <t>Contribuciones Pat. Fondo Pensiones y otros Fondos Cap.</t>
  </si>
  <si>
    <t>Contribuc. Patronal al Seguro de Pensiones C.C.S.S.</t>
  </si>
  <si>
    <t>Aporte Patronal Regimen Obligatorio Pensiones Comp.</t>
  </si>
  <si>
    <t>Aporte Patronal Fondo Capitalización Laboral</t>
  </si>
  <si>
    <t>SERVICIOS</t>
  </si>
  <si>
    <t>Alquiler de edificios, locales y terrenos</t>
  </si>
  <si>
    <t>Servicio de agua y alcantarillado</t>
  </si>
  <si>
    <t>Servicio de energía eléctrica</t>
  </si>
  <si>
    <t>Servicio de correo</t>
  </si>
  <si>
    <t>Servicio de telecomunicaciones</t>
  </si>
  <si>
    <t>Otros servicios básicos</t>
  </si>
  <si>
    <t>Servicio comerciales y financieros</t>
  </si>
  <si>
    <t>Publicidad y propaganda</t>
  </si>
  <si>
    <t>Gastos de viaje y de transporte</t>
  </si>
  <si>
    <t>Viáticos dentro del país</t>
  </si>
  <si>
    <t>Transporte en el exterior</t>
  </si>
  <si>
    <t>Viáticos en el exterior</t>
  </si>
  <si>
    <t>Seguros, reaseguros y otras obligaciones</t>
  </si>
  <si>
    <t>Mantenimiento y reparación</t>
  </si>
  <si>
    <t>0.01</t>
  </si>
  <si>
    <t>0.01.01</t>
  </si>
  <si>
    <t>0.02</t>
  </si>
  <si>
    <t>0.02.01</t>
  </si>
  <si>
    <t>0.03</t>
  </si>
  <si>
    <t>0.03.01</t>
  </si>
  <si>
    <t>0.03.02</t>
  </si>
  <si>
    <t>0.03.03</t>
  </si>
  <si>
    <t>0.03.04</t>
  </si>
  <si>
    <t>0.03.99</t>
  </si>
  <si>
    <t>0.04</t>
  </si>
  <si>
    <t>0.04.01</t>
  </si>
  <si>
    <t>0.04.05</t>
  </si>
  <si>
    <t>0.05</t>
  </si>
  <si>
    <t>0.05.01</t>
  </si>
  <si>
    <t>0.05.02</t>
  </si>
  <si>
    <t>0.05.03</t>
  </si>
  <si>
    <t>1.02.01</t>
  </si>
  <si>
    <t>1.02.02</t>
  </si>
  <si>
    <t>1.02.03</t>
  </si>
  <si>
    <t>1.02.04</t>
  </si>
  <si>
    <t>1.02.99</t>
  </si>
  <si>
    <t>1.03.02</t>
  </si>
  <si>
    <t>1.03.03</t>
  </si>
  <si>
    <t>1.05.01</t>
  </si>
  <si>
    <t>1.05.02</t>
  </si>
  <si>
    <t>1.05.03</t>
  </si>
  <si>
    <t>1.05.04</t>
  </si>
  <si>
    <t>1.08.01</t>
  </si>
  <si>
    <t>1.08.05</t>
  </si>
  <si>
    <t>1.08.06</t>
  </si>
  <si>
    <t>1.08.07</t>
  </si>
  <si>
    <t>1.08.08</t>
  </si>
  <si>
    <t>Mantenimiento de edificios y locales</t>
  </si>
  <si>
    <t>Mantenimiento y reparación de equipo de transporte</t>
  </si>
  <si>
    <t>Mantenimiento y reparación de equipo de comunicación</t>
  </si>
  <si>
    <t>Mantenimiento y reparación de equipo y mob. Oficina</t>
  </si>
  <si>
    <t>Mantenimiento y reparación de equipo cómputo y sist.</t>
  </si>
  <si>
    <t>Mantenimiento y reparación de otros equipos</t>
  </si>
  <si>
    <t>1.08.99</t>
  </si>
  <si>
    <t>Contribuciones Pat. al Desarrollo y la Seguridad Social</t>
  </si>
  <si>
    <t>1.01.01</t>
  </si>
  <si>
    <t>Alquileres</t>
  </si>
  <si>
    <t>Servicios diversos</t>
  </si>
  <si>
    <t>Productos químicos y conexos</t>
  </si>
  <si>
    <t>2.01.01</t>
  </si>
  <si>
    <t>Combustibles y lubricantes</t>
  </si>
  <si>
    <t>2.01.02</t>
  </si>
  <si>
    <t>Productos farmacéuticos y medicinales</t>
  </si>
  <si>
    <t>2.01.04</t>
  </si>
  <si>
    <t>Tintas, pinturas y diluyentes</t>
  </si>
  <si>
    <t>2.01.99</t>
  </si>
  <si>
    <t>Alimentos y productos agropecuarios</t>
  </si>
  <si>
    <t>2.02.03</t>
  </si>
  <si>
    <t>Alimentos y bebidas</t>
  </si>
  <si>
    <t>Materiales y productos uso construcción y mantenim.</t>
  </si>
  <si>
    <t>2.03.02</t>
  </si>
  <si>
    <t>Materiales y productos minerales y asfálticos</t>
  </si>
  <si>
    <t>2.03.04</t>
  </si>
  <si>
    <t>Materiales y productos eléctricos, telefónicos y de cómputo</t>
  </si>
  <si>
    <t>2.03.06</t>
  </si>
  <si>
    <t>Materiales y productos de plástico</t>
  </si>
  <si>
    <t>Herramientas, repuestos y accesorios</t>
  </si>
  <si>
    <t>2.04.01</t>
  </si>
  <si>
    <t>Herramientas e instrumentos</t>
  </si>
  <si>
    <t>2.04.02</t>
  </si>
  <si>
    <t>Repuestos y accesorios</t>
  </si>
  <si>
    <t>Utiles, materiales y suministros diversos</t>
  </si>
  <si>
    <t>Utiles y materiales de oficina y cómputo</t>
  </si>
  <si>
    <t>2.99.01</t>
  </si>
  <si>
    <t>2.99.02</t>
  </si>
  <si>
    <t>2.99.03</t>
  </si>
  <si>
    <t>Productos de papel, cartón e impresos</t>
  </si>
  <si>
    <t>2.99.04</t>
  </si>
  <si>
    <t>Textiles y vestuario</t>
  </si>
  <si>
    <t>2.99.05</t>
  </si>
  <si>
    <t>2.99.07</t>
  </si>
  <si>
    <t>Utiles y materiales de cocina y comedor</t>
  </si>
  <si>
    <t>BIENES DURADEROS</t>
  </si>
  <si>
    <t>5.01.04</t>
  </si>
  <si>
    <t>Equipo y mobiliario de oficina</t>
  </si>
  <si>
    <t>6.01.03</t>
  </si>
  <si>
    <t>Transferencias corrientes al Sector Público</t>
  </si>
  <si>
    <t>Transferencias corrientes a Instituc. Descent. no Empres.</t>
  </si>
  <si>
    <t>Transferencias corrientes a personas</t>
  </si>
  <si>
    <t>6.02.01</t>
  </si>
  <si>
    <t>Becas a funcionarios</t>
  </si>
  <si>
    <t>Prestaciones</t>
  </si>
  <si>
    <t>6.03.01</t>
  </si>
  <si>
    <t>6.07</t>
  </si>
  <si>
    <t>Transf. corrientes al sector externo</t>
  </si>
  <si>
    <t>TRANSFERENCIAS DE CAPITAL</t>
  </si>
  <si>
    <t>AMORTIZACION</t>
  </si>
  <si>
    <t>Amortización de préstamos del Gobierno Central</t>
  </si>
  <si>
    <t>6.03</t>
  </si>
  <si>
    <t>6.02</t>
  </si>
  <si>
    <t>6.01</t>
  </si>
  <si>
    <t>1.01</t>
  </si>
  <si>
    <t>1.02</t>
  </si>
  <si>
    <t>1.03</t>
  </si>
  <si>
    <t>1.05</t>
  </si>
  <si>
    <t>Impresión, encuadernación y otros</t>
  </si>
  <si>
    <t>1.06</t>
  </si>
  <si>
    <t>1.08</t>
  </si>
  <si>
    <t>1.99</t>
  </si>
  <si>
    <t>2.01</t>
  </si>
  <si>
    <t>2.02</t>
  </si>
  <si>
    <t>2.03</t>
  </si>
  <si>
    <t>2.04</t>
  </si>
  <si>
    <t>2.99</t>
  </si>
  <si>
    <t>1.03.04</t>
  </si>
  <si>
    <t>Transporte de bienes</t>
  </si>
  <si>
    <t>1.04</t>
  </si>
  <si>
    <t>Servicios de Gestión y Apoyo</t>
  </si>
  <si>
    <t>1.04.06</t>
  </si>
  <si>
    <t>Servicios generales</t>
  </si>
  <si>
    <t>1.04.99</t>
  </si>
  <si>
    <t>Otros servicios de gestión y apoyo</t>
  </si>
  <si>
    <t>0.05.05</t>
  </si>
  <si>
    <t>Contribución patronal fondos administrados entes privados</t>
  </si>
  <si>
    <t>1.01.02</t>
  </si>
  <si>
    <t>Alquiler de maquinaria, equipo y mobiliario</t>
  </si>
  <si>
    <t>1.07</t>
  </si>
  <si>
    <t>Capacitación y protocolo</t>
  </si>
  <si>
    <t>1.07.01</t>
  </si>
  <si>
    <t>Actividades de capacitación</t>
  </si>
  <si>
    <t>1.07.02</t>
  </si>
  <si>
    <t>Actividades protocolarias y sociales</t>
  </si>
  <si>
    <t>1.06.01</t>
  </si>
  <si>
    <t>2.99.06</t>
  </si>
  <si>
    <t>Utiles y materiales de resguardo y seguridad</t>
  </si>
  <si>
    <t>Servicios Públicos</t>
  </si>
  <si>
    <t>1.03.01</t>
  </si>
  <si>
    <t>Información</t>
  </si>
  <si>
    <t>6.06</t>
  </si>
  <si>
    <t>Otras transferencias corrientes al Sector Privado</t>
  </si>
  <si>
    <t>6.06.01</t>
  </si>
  <si>
    <t>Indemnizaciones</t>
  </si>
  <si>
    <t>6.03.99</t>
  </si>
  <si>
    <t>Otras prestaciones a terceras personas</t>
  </si>
  <si>
    <t>1.04.04</t>
  </si>
  <si>
    <t>Servicios en ciencias económicas y sociales</t>
  </si>
  <si>
    <t>1.04.05</t>
  </si>
  <si>
    <t>Servicios de desarrollo de sistemas informáticos</t>
  </si>
  <si>
    <t>6.01.02</t>
  </si>
  <si>
    <t>Transferencias corrientes a Organos Desconcentrados</t>
  </si>
  <si>
    <t>8.02.02</t>
  </si>
  <si>
    <t>0.02.02</t>
  </si>
  <si>
    <t>6.07.01.335</t>
  </si>
  <si>
    <t>Organización de las Naciones Unidas para la Agricultura y Alimentación (FAO)</t>
  </si>
  <si>
    <t>6.07.01.211</t>
  </si>
  <si>
    <t>Organización Latinoamericana de Desarrollo Pesquero (OLDEPESCA)</t>
  </si>
  <si>
    <t>6.07.01.400</t>
  </si>
  <si>
    <t>Centro Agronómico Tropical de Investigación y Enseñanza (CATIE)</t>
  </si>
  <si>
    <t>6.07.01.420</t>
  </si>
  <si>
    <t>6.07.01.478</t>
  </si>
  <si>
    <t>Instituto Interamericano de Cooperación para la Agricultura (IICA)</t>
  </si>
  <si>
    <t>Fundación Nacional de Clubes 4-S</t>
  </si>
  <si>
    <t>Contribución Estatal Seguro de Pensiones</t>
  </si>
  <si>
    <t>Contribución Estatal Seguro de Salud</t>
  </si>
  <si>
    <t>6.01.03.225</t>
  </si>
  <si>
    <t>Instituto Costarricense de Pesca y Acuacultura (INCOPESCA)</t>
  </si>
  <si>
    <t>6.01.03.228</t>
  </si>
  <si>
    <t>Servicio Nacional de Aguas Subterráneas, Riego y Avenamiento (SENARA)</t>
  </si>
  <si>
    <t>Construcciones, adiciones y mejoras</t>
  </si>
  <si>
    <t>1.01.04</t>
  </si>
  <si>
    <t>Alquiler y derechos de telecomunicaciones</t>
  </si>
  <si>
    <t>1.04.03</t>
  </si>
  <si>
    <t>Servicios de ingeniería</t>
  </si>
  <si>
    <t>1.99.01</t>
  </si>
  <si>
    <t>Servicios de regulación</t>
  </si>
  <si>
    <t>1.99.05</t>
  </si>
  <si>
    <t>Deducibles</t>
  </si>
  <si>
    <t>6.01.02.204</t>
  </si>
  <si>
    <t>6.01.02.205</t>
  </si>
  <si>
    <t>Servicio Fitosanitario del Estado</t>
  </si>
  <si>
    <t>Servicio Nacional de Salud Animal</t>
  </si>
  <si>
    <t>6.01.03.200</t>
  </si>
  <si>
    <t>6.01.03.202</t>
  </si>
  <si>
    <t>7.03.01.300</t>
  </si>
  <si>
    <t>6.01.02.206</t>
  </si>
  <si>
    <t>Oficina Nacional de Semillas (ONS)</t>
  </si>
  <si>
    <t>7.03.01.310</t>
  </si>
  <si>
    <t>Edificios preexistentes</t>
  </si>
  <si>
    <t>1.03.06</t>
  </si>
  <si>
    <t>Comisiones y gastos por servicios financieros y comerciales</t>
  </si>
  <si>
    <t>Recargo de funciones</t>
  </si>
  <si>
    <t>Intereses moratorios y multas</t>
  </si>
  <si>
    <t>1.99.02</t>
  </si>
  <si>
    <t>Consejo Agropecuario Centroamericano (CORECA)</t>
  </si>
  <si>
    <t>6.01.02.280</t>
  </si>
  <si>
    <t>7.02.01.200</t>
  </si>
  <si>
    <t>6.01.03.209</t>
  </si>
  <si>
    <t>Universidad de Costa Rica - sede regional Limón</t>
  </si>
  <si>
    <t>Federación reg. Centros agrícolas cant. Pacífico Sur</t>
  </si>
  <si>
    <t>Federación reg. Centros agrícolas cant. Huétar Atlántica</t>
  </si>
  <si>
    <t>INTERESES Y COMISIONES</t>
  </si>
  <si>
    <t>3.02.02</t>
  </si>
  <si>
    <t>Intereses sobre préstamos de órganos desconcentrados</t>
  </si>
  <si>
    <t>6.07.01.212</t>
  </si>
  <si>
    <t>Secretaría General Iberoamericana</t>
  </si>
  <si>
    <t>Utiles y materiales médicos, hospitalarios e investigación</t>
  </si>
  <si>
    <t>D.F.C./23-07-2012</t>
  </si>
  <si>
    <t>Federación Regional Centros Agrícolas Cantonales Pacífico Sur</t>
  </si>
  <si>
    <t>PRESUPUESTO ORDINARIO 2013</t>
  </si>
  <si>
    <t>6.01.02.203</t>
  </si>
  <si>
    <t>Instituto Nacional de Innovación Tecnológica Agropecuaria</t>
  </si>
  <si>
    <t>1.08.03</t>
  </si>
  <si>
    <t>Mantenimiento de instalaciones y otras obras</t>
  </si>
  <si>
    <t>2.03.01</t>
  </si>
  <si>
    <t>Materiales y productos metálicos</t>
  </si>
  <si>
    <t>5.01.03</t>
  </si>
  <si>
    <t>5.01.09</t>
  </si>
  <si>
    <t>5.01.10</t>
  </si>
  <si>
    <t>5.01.99</t>
  </si>
  <si>
    <t>Equipo de comunicación</t>
  </si>
  <si>
    <t>Maquinaria, equipo y mobiliario de oficina</t>
  </si>
  <si>
    <t>7.01</t>
  </si>
  <si>
    <t>Transferencias de capital al Sector Público</t>
  </si>
  <si>
    <t>7.01.03.200</t>
  </si>
  <si>
    <t>Instituto del Café de Costa Rica (ICAFE)</t>
  </si>
  <si>
    <t>7.02</t>
  </si>
  <si>
    <t>Transferencias de capital a personas</t>
  </si>
  <si>
    <t>Transferencias de capital a perso (ejecución proyectos)</t>
  </si>
  <si>
    <t>7.03</t>
  </si>
  <si>
    <t>Transferencias de capital a entidades privadas</t>
  </si>
  <si>
    <t>7.03.01.205</t>
  </si>
  <si>
    <t>Transferencias de capital a Asociaciones (proyectos)</t>
  </si>
  <si>
    <t>7.03.02.241</t>
  </si>
  <si>
    <t>Fundación para el Fomento y Promoción (FITTACORI)</t>
  </si>
  <si>
    <t>Federación Regional Centros Agrícolas Cantonales Huetar Atlánt.</t>
  </si>
  <si>
    <t>1.04.02</t>
  </si>
  <si>
    <t>Servicios jurídicos</t>
  </si>
  <si>
    <t>5.01.01</t>
  </si>
  <si>
    <t>Maquinaria y equipo para la producción</t>
  </si>
  <si>
    <t>SUMAS SIN ASIGNACION PRESUPUESTARIA</t>
  </si>
  <si>
    <t>9.02.01</t>
  </si>
  <si>
    <t>Sumas libres sin asignación presupuestaria</t>
  </si>
  <si>
    <t>1.01.03</t>
  </si>
  <si>
    <t>Alquiler de equipo de cómputo</t>
  </si>
  <si>
    <t>2.99.99</t>
  </si>
  <si>
    <t>Otros útiles, materiales y suministros diversos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</si>
</sst>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.00_);_(* \(#,##0.00\);_(* &quot;-&quot;??_);_(@_)"/>
  </numFmts>
  <fonts count="14" x14ac:knownFonts="1">
    <font>
      <sz val="10"/>
      <name val="Times New Roman"/>
    </font>
    <font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2"/>
      <color indexed="53"/>
      <name val="Times New Roman"/>
      <family val="1"/>
    </font>
    <font>
      <b/>
      <i/>
      <sz val="12"/>
      <color indexed="53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3" fillId="0" borderId="0" applyFont="0" applyFill="0" applyBorder="0" applyAlignment="0" applyProtection="0"/>
  </cellStyleXfs>
  <cellXfs count="96">
    <xf numFmtId="0" fontId="0" fillId="0" borderId="0" xfId="0"/>
    <xf numFmtId="164" fontId="0" fillId="0" borderId="0" xfId="1" applyFont="1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3" fillId="0" borderId="0" xfId="1" applyFont="1"/>
    <xf numFmtId="0" fontId="5" fillId="0" borderId="0" xfId="0" applyFont="1"/>
    <xf numFmtId="164" fontId="5" fillId="0" borderId="0" xfId="1" applyFont="1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164" fontId="3" fillId="0" borderId="1" xfId="1" applyFont="1" applyFill="1" applyBorder="1"/>
    <xf numFmtId="164" fontId="3" fillId="0" borderId="1" xfId="1" applyFont="1" applyBorder="1"/>
    <xf numFmtId="49" fontId="7" fillId="0" borderId="1" xfId="0" applyNumberFormat="1" applyFont="1" applyBorder="1" applyAlignment="1">
      <alignment horizontal="left"/>
    </xf>
    <xf numFmtId="0" fontId="7" fillId="0" borderId="0" xfId="0" applyFont="1"/>
    <xf numFmtId="164" fontId="7" fillId="0" borderId="1" xfId="1" applyFont="1" applyFill="1" applyBorder="1"/>
    <xf numFmtId="164" fontId="7" fillId="0" borderId="1" xfId="1" applyFont="1" applyBorder="1"/>
    <xf numFmtId="49" fontId="8" fillId="0" borderId="1" xfId="0" applyNumberFormat="1" applyFont="1" applyBorder="1" applyAlignment="1">
      <alignment horizontal="left"/>
    </xf>
    <xf numFmtId="0" fontId="8" fillId="0" borderId="1" xfId="0" applyFont="1" applyBorder="1"/>
    <xf numFmtId="164" fontId="8" fillId="0" borderId="1" xfId="1" applyFont="1" applyFill="1" applyBorder="1"/>
    <xf numFmtId="164" fontId="8" fillId="0" borderId="1" xfId="1" applyFont="1" applyBorder="1"/>
    <xf numFmtId="0" fontId="8" fillId="0" borderId="0" xfId="0" applyFont="1"/>
    <xf numFmtId="0" fontId="7" fillId="0" borderId="1" xfId="0" applyFont="1" applyBorder="1"/>
    <xf numFmtId="0" fontId="3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/>
    <xf numFmtId="0" fontId="7" fillId="0" borderId="0" xfId="0" applyFont="1" applyFill="1"/>
    <xf numFmtId="164" fontId="7" fillId="0" borderId="1" xfId="1" applyNumberFormat="1" applyFont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left"/>
    </xf>
    <xf numFmtId="164" fontId="9" fillId="0" borderId="1" xfId="1" applyFont="1" applyFill="1" applyBorder="1"/>
    <xf numFmtId="0" fontId="10" fillId="0" borderId="0" xfId="0" applyFont="1" applyFill="1"/>
    <xf numFmtId="0" fontId="7" fillId="0" borderId="1" xfId="0" applyFont="1" applyFill="1" applyBorder="1" applyAlignment="1">
      <alignment horizontal="left"/>
    </xf>
    <xf numFmtId="164" fontId="8" fillId="0" borderId="1" xfId="0" applyNumberFormat="1" applyFont="1" applyBorder="1"/>
    <xf numFmtId="0" fontId="3" fillId="0" borderId="0" xfId="0" applyFont="1" applyFill="1"/>
    <xf numFmtId="0" fontId="6" fillId="0" borderId="0" xfId="0" applyFont="1"/>
    <xf numFmtId="0" fontId="3" fillId="0" borderId="2" xfId="0" applyFont="1" applyBorder="1" applyAlignment="1">
      <alignment horizontal="left"/>
    </xf>
    <xf numFmtId="164" fontId="1" fillId="0" borderId="0" xfId="1" applyFont="1"/>
    <xf numFmtId="164" fontId="3" fillId="0" borderId="1" xfId="1" applyFont="1" applyBorder="1" applyAlignment="1">
      <alignment horizontal="left"/>
    </xf>
    <xf numFmtId="0" fontId="3" fillId="0" borderId="0" xfId="0" applyFont="1" applyAlignment="1">
      <alignment horizontal="left"/>
    </xf>
    <xf numFmtId="0" fontId="8" fillId="0" borderId="3" xfId="0" applyFont="1" applyFill="1" applyBorder="1"/>
    <xf numFmtId="164" fontId="8" fillId="0" borderId="1" xfId="0" applyNumberFormat="1" applyFont="1" applyFill="1" applyBorder="1"/>
    <xf numFmtId="0" fontId="5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6" fillId="2" borderId="4" xfId="0" applyFont="1" applyFill="1" applyBorder="1"/>
    <xf numFmtId="164" fontId="3" fillId="0" borderId="2" xfId="1" applyFont="1" applyFill="1" applyBorder="1"/>
    <xf numFmtId="0" fontId="4" fillId="2" borderId="2" xfId="0" applyFont="1" applyFill="1" applyBorder="1"/>
    <xf numFmtId="0" fontId="5" fillId="2" borderId="2" xfId="0" applyFont="1" applyFill="1" applyBorder="1"/>
    <xf numFmtId="0" fontId="4" fillId="2" borderId="4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164" fontId="3" fillId="0" borderId="0" xfId="1" applyFont="1" applyFill="1" applyBorder="1"/>
    <xf numFmtId="164" fontId="7" fillId="0" borderId="0" xfId="1" applyFont="1" applyFill="1" applyBorder="1"/>
    <xf numFmtId="164" fontId="8" fillId="0" borderId="0" xfId="1" applyFont="1" applyFill="1" applyBorder="1"/>
    <xf numFmtId="0" fontId="3" fillId="0" borderId="1" xfId="0" applyFont="1" applyFill="1" applyBorder="1"/>
    <xf numFmtId="0" fontId="0" fillId="0" borderId="1" xfId="0" applyBorder="1"/>
    <xf numFmtId="164" fontId="8" fillId="0" borderId="2" xfId="1" applyFont="1" applyBorder="1"/>
    <xf numFmtId="164" fontId="3" fillId="0" borderId="1" xfId="0" applyNumberFormat="1" applyFont="1" applyBorder="1"/>
    <xf numFmtId="0" fontId="4" fillId="2" borderId="4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0" fontId="8" fillId="0" borderId="3" xfId="0" applyFont="1" applyBorder="1"/>
    <xf numFmtId="0" fontId="3" fillId="0" borderId="3" xfId="0" applyFont="1" applyBorder="1"/>
    <xf numFmtId="0" fontId="7" fillId="0" borderId="3" xfId="0" applyFont="1" applyBorder="1"/>
    <xf numFmtId="0" fontId="10" fillId="0" borderId="1" xfId="0" applyFont="1" applyFill="1" applyBorder="1"/>
    <xf numFmtId="164" fontId="8" fillId="0" borderId="3" xfId="0" applyNumberFormat="1" applyFont="1" applyBorder="1"/>
    <xf numFmtId="164" fontId="7" fillId="0" borderId="3" xfId="1" applyFont="1" applyFill="1" applyBorder="1"/>
    <xf numFmtId="0" fontId="8" fillId="0" borderId="5" xfId="0" applyFont="1" applyBorder="1"/>
    <xf numFmtId="164" fontId="3" fillId="0" borderId="3" xfId="1" applyFont="1" applyBorder="1"/>
    <xf numFmtId="164" fontId="7" fillId="0" borderId="3" xfId="1" applyFont="1" applyBorder="1"/>
    <xf numFmtId="164" fontId="8" fillId="0" borderId="3" xfId="0" applyNumberFormat="1" applyFont="1" applyFill="1" applyBorder="1"/>
    <xf numFmtId="0" fontId="7" fillId="0" borderId="3" xfId="0" applyFont="1" applyFill="1" applyBorder="1"/>
    <xf numFmtId="0" fontId="3" fillId="0" borderId="3" xfId="0" applyFont="1" applyFill="1" applyBorder="1"/>
    <xf numFmtId="0" fontId="0" fillId="0" borderId="3" xfId="0" applyBorder="1"/>
    <xf numFmtId="41" fontId="8" fillId="0" borderId="3" xfId="2" applyFont="1" applyBorder="1"/>
    <xf numFmtId="164" fontId="7" fillId="0" borderId="3" xfId="1" applyNumberFormat="1" applyFont="1" applyBorder="1"/>
    <xf numFmtId="164" fontId="3" fillId="0" borderId="2" xfId="0" applyNumberFormat="1" applyFont="1" applyFill="1" applyBorder="1"/>
    <xf numFmtId="164" fontId="7" fillId="0" borderId="1" xfId="0" applyNumberFormat="1" applyFont="1" applyFill="1" applyBorder="1"/>
    <xf numFmtId="164" fontId="3" fillId="0" borderId="3" xfId="1" applyFont="1" applyFill="1" applyBorder="1"/>
    <xf numFmtId="164" fontId="8" fillId="0" borderId="3" xfId="1" applyFont="1" applyBorder="1"/>
    <xf numFmtId="164" fontId="7" fillId="0" borderId="1" xfId="0" applyNumberFormat="1" applyFont="1" applyBorder="1"/>
    <xf numFmtId="164" fontId="8" fillId="0" borderId="0" xfId="0" applyNumberFormat="1" applyFont="1" applyFill="1"/>
    <xf numFmtId="0" fontId="8" fillId="0" borderId="6" xfId="0" applyFont="1" applyBorder="1"/>
    <xf numFmtId="164" fontId="3" fillId="0" borderId="6" xfId="1" applyFont="1" applyBorder="1"/>
    <xf numFmtId="0" fontId="7" fillId="0" borderId="6" xfId="0" applyFont="1" applyBorder="1"/>
    <xf numFmtId="0" fontId="7" fillId="0" borderId="6" xfId="0" applyFont="1" applyFill="1" applyBorder="1"/>
    <xf numFmtId="0" fontId="10" fillId="0" borderId="6" xfId="0" applyFont="1" applyFill="1" applyBorder="1"/>
    <xf numFmtId="0" fontId="3" fillId="0" borderId="6" xfId="0" applyFont="1" applyFill="1" applyBorder="1"/>
    <xf numFmtId="164" fontId="3" fillId="0" borderId="7" xfId="1" applyFont="1" applyFill="1" applyBorder="1"/>
    <xf numFmtId="0" fontId="8" fillId="0" borderId="0" xfId="0" applyFont="1" applyBorder="1"/>
    <xf numFmtId="0" fontId="7" fillId="0" borderId="0" xfId="0" applyFont="1" applyBorder="1"/>
    <xf numFmtId="164" fontId="3" fillId="0" borderId="1" xfId="0" applyNumberFormat="1" applyFont="1" applyFill="1" applyBorder="1"/>
    <xf numFmtId="164" fontId="8" fillId="0" borderId="0" xfId="0" applyNumberFormat="1" applyFont="1" applyFill="1" applyBorder="1"/>
    <xf numFmtId="164" fontId="8" fillId="0" borderId="6" xfId="0" applyNumberFormat="1" applyFont="1" applyFill="1" applyBorder="1"/>
    <xf numFmtId="164" fontId="8" fillId="0" borderId="6" xfId="1" applyFont="1" applyFill="1" applyBorder="1"/>
    <xf numFmtId="164" fontId="8" fillId="0" borderId="6" xfId="0" applyNumberFormat="1" applyFont="1" applyBorder="1"/>
    <xf numFmtId="164" fontId="5" fillId="0" borderId="0" xfId="0" applyNumberFormat="1" applyFont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7"/>
  <sheetViews>
    <sheetView tabSelected="1" topLeftCell="A156" workbookViewId="0">
      <pane xSplit="7545" topLeftCell="D1" activePane="topRight"/>
      <selection activeCell="B117" sqref="B117"/>
      <selection pane="topRight" activeCell="H177" sqref="H177"/>
    </sheetView>
  </sheetViews>
  <sheetFormatPr baseColWidth="10" defaultRowHeight="12.75" x14ac:dyDescent="0.2"/>
  <cols>
    <col min="1" max="1" width="13.6640625" customWidth="1"/>
    <col min="2" max="2" width="66.33203125" customWidth="1"/>
    <col min="3" max="3" width="25.5" style="1" customWidth="1"/>
    <col min="4" max="4" width="22.6640625" style="1" customWidth="1"/>
    <col min="5" max="5" width="26.5" customWidth="1"/>
    <col min="6" max="6" width="25.33203125" customWidth="1"/>
    <col min="7" max="7" width="24.5" customWidth="1"/>
    <col min="8" max="8" width="25.83203125" customWidth="1"/>
    <col min="11" max="11" width="21.5" customWidth="1"/>
  </cols>
  <sheetData>
    <row r="1" spans="1:8" s="2" customFormat="1" ht="20.25" x14ac:dyDescent="0.3">
      <c r="A1" s="2" t="s">
        <v>10</v>
      </c>
      <c r="C1" s="3"/>
      <c r="D1" s="3"/>
    </row>
    <row r="2" spans="1:8" s="2" customFormat="1" ht="20.25" x14ac:dyDescent="0.3">
      <c r="A2" s="2" t="s">
        <v>247</v>
      </c>
      <c r="C2" s="3"/>
      <c r="D2" s="3"/>
    </row>
    <row r="3" spans="1:8" s="4" customFormat="1" ht="15.75" x14ac:dyDescent="0.25">
      <c r="C3" s="5"/>
      <c r="D3" s="5"/>
    </row>
    <row r="4" spans="1:8" s="35" customFormat="1" ht="12.75" customHeight="1" x14ac:dyDescent="0.2">
      <c r="A4" s="45"/>
      <c r="B4" s="45"/>
      <c r="C4" s="58">
        <v>169</v>
      </c>
      <c r="D4" s="58">
        <v>170</v>
      </c>
      <c r="E4" s="58">
        <v>172</v>
      </c>
      <c r="F4" s="49">
        <v>175</v>
      </c>
      <c r="G4" s="58">
        <v>185</v>
      </c>
      <c r="H4" s="58" t="s">
        <v>9</v>
      </c>
    </row>
    <row r="5" spans="1:8" s="6" customFormat="1" x14ac:dyDescent="0.2">
      <c r="A5" s="47" t="s">
        <v>0</v>
      </c>
      <c r="B5" s="48"/>
      <c r="C5" s="59"/>
      <c r="D5" s="59"/>
      <c r="E5" s="59"/>
      <c r="F5" s="50"/>
      <c r="G5" s="59"/>
      <c r="H5" s="59"/>
    </row>
    <row r="6" spans="1:8" s="4" customFormat="1" ht="15.75" hidden="1" x14ac:dyDescent="0.25">
      <c r="A6" s="36">
        <v>0</v>
      </c>
      <c r="B6" s="9" t="s">
        <v>13</v>
      </c>
      <c r="C6" s="46">
        <f>SUM(C7,C9,C12,C18,C21)</f>
        <v>3438302014</v>
      </c>
      <c r="D6" s="51"/>
    </row>
    <row r="7" spans="1:8" s="13" customFormat="1" ht="15.75" hidden="1" x14ac:dyDescent="0.25">
      <c r="A7" s="12" t="s">
        <v>43</v>
      </c>
      <c r="B7" s="13" t="s">
        <v>16</v>
      </c>
      <c r="C7" s="14">
        <f>SUM(C8)</f>
        <v>1202392708</v>
      </c>
      <c r="D7" s="52"/>
    </row>
    <row r="8" spans="1:8" s="20" customFormat="1" ht="15.75" hidden="1" x14ac:dyDescent="0.25">
      <c r="A8" s="16" t="s">
        <v>44</v>
      </c>
      <c r="B8" s="17" t="s">
        <v>1</v>
      </c>
      <c r="C8" s="18">
        <v>1202392708</v>
      </c>
      <c r="D8" s="53"/>
    </row>
    <row r="9" spans="1:8" s="13" customFormat="1" ht="15.75" hidden="1" x14ac:dyDescent="0.25">
      <c r="A9" s="12" t="s">
        <v>45</v>
      </c>
      <c r="B9" s="21" t="s">
        <v>14</v>
      </c>
      <c r="C9" s="14">
        <f>SUM(C10:C11)</f>
        <v>36000000</v>
      </c>
      <c r="D9" s="52"/>
    </row>
    <row r="10" spans="1:8" s="20" customFormat="1" ht="15.75" hidden="1" x14ac:dyDescent="0.25">
      <c r="A10" s="16" t="s">
        <v>46</v>
      </c>
      <c r="B10" s="17" t="s">
        <v>17</v>
      </c>
      <c r="C10" s="18">
        <v>32000000</v>
      </c>
      <c r="D10" s="53"/>
    </row>
    <row r="11" spans="1:8" s="20" customFormat="1" ht="15.75" hidden="1" x14ac:dyDescent="0.25">
      <c r="A11" s="16" t="s">
        <v>190</v>
      </c>
      <c r="B11" s="17" t="s">
        <v>229</v>
      </c>
      <c r="C11" s="18">
        <v>4000000</v>
      </c>
      <c r="D11" s="53"/>
    </row>
    <row r="12" spans="1:8" s="13" customFormat="1" ht="15.75" hidden="1" x14ac:dyDescent="0.25">
      <c r="A12" s="12" t="s">
        <v>47</v>
      </c>
      <c r="B12" s="21" t="s">
        <v>15</v>
      </c>
      <c r="C12" s="14">
        <f>SUM(C13:C17)</f>
        <v>1591591880</v>
      </c>
      <c r="D12" s="52"/>
    </row>
    <row r="13" spans="1:8" s="20" customFormat="1" ht="15.75" hidden="1" x14ac:dyDescent="0.25">
      <c r="A13" s="16" t="s">
        <v>48</v>
      </c>
      <c r="B13" s="17" t="s">
        <v>18</v>
      </c>
      <c r="C13" s="18">
        <v>531992152</v>
      </c>
      <c r="D13" s="53"/>
    </row>
    <row r="14" spans="1:8" s="20" customFormat="1" ht="15.75" hidden="1" x14ac:dyDescent="0.25">
      <c r="A14" s="16" t="s">
        <v>49</v>
      </c>
      <c r="B14" s="17" t="s">
        <v>19</v>
      </c>
      <c r="C14" s="18">
        <v>536433114</v>
      </c>
      <c r="D14" s="53"/>
    </row>
    <row r="15" spans="1:8" s="20" customFormat="1" ht="15.75" hidden="1" x14ac:dyDescent="0.25">
      <c r="A15" s="16" t="s">
        <v>50</v>
      </c>
      <c r="B15" s="17" t="s">
        <v>20</v>
      </c>
      <c r="C15" s="18">
        <v>217691122</v>
      </c>
      <c r="D15" s="53"/>
    </row>
    <row r="16" spans="1:8" s="20" customFormat="1" ht="15.75" hidden="1" x14ac:dyDescent="0.25">
      <c r="A16" s="16" t="s">
        <v>51</v>
      </c>
      <c r="B16" s="17" t="s">
        <v>2</v>
      </c>
      <c r="C16" s="18">
        <v>167000000</v>
      </c>
      <c r="D16" s="53"/>
    </row>
    <row r="17" spans="1:8" s="20" customFormat="1" ht="15.75" hidden="1" x14ac:dyDescent="0.25">
      <c r="A17" s="16" t="s">
        <v>52</v>
      </c>
      <c r="B17" s="17" t="s">
        <v>21</v>
      </c>
      <c r="C17" s="18">
        <v>138475492</v>
      </c>
      <c r="D17" s="53"/>
    </row>
    <row r="18" spans="1:8" s="13" customFormat="1" ht="15.75" hidden="1" x14ac:dyDescent="0.25">
      <c r="A18" s="12" t="s">
        <v>53</v>
      </c>
      <c r="B18" s="21" t="s">
        <v>83</v>
      </c>
      <c r="C18" s="14">
        <f>SUM(C19:C20)</f>
        <v>254698613</v>
      </c>
      <c r="D18" s="52"/>
    </row>
    <row r="19" spans="1:8" s="20" customFormat="1" ht="15.75" hidden="1" x14ac:dyDescent="0.25">
      <c r="A19" s="16" t="s">
        <v>54</v>
      </c>
      <c r="B19" s="17" t="s">
        <v>22</v>
      </c>
      <c r="C19" s="18">
        <v>241637146</v>
      </c>
      <c r="D19" s="53"/>
    </row>
    <row r="20" spans="1:8" s="20" customFormat="1" ht="15.75" hidden="1" x14ac:dyDescent="0.25">
      <c r="A20" s="16" t="s">
        <v>55</v>
      </c>
      <c r="B20" s="17" t="s">
        <v>23</v>
      </c>
      <c r="C20" s="18">
        <v>13061467</v>
      </c>
      <c r="D20" s="53"/>
    </row>
    <row r="21" spans="1:8" s="13" customFormat="1" ht="15.75" hidden="1" x14ac:dyDescent="0.25">
      <c r="A21" s="12" t="s">
        <v>56</v>
      </c>
      <c r="B21" s="21" t="s">
        <v>24</v>
      </c>
      <c r="C21" s="14">
        <f>SUM(C22:C25)</f>
        <v>353618813</v>
      </c>
      <c r="D21" s="52"/>
    </row>
    <row r="22" spans="1:8" s="20" customFormat="1" ht="15.75" hidden="1" x14ac:dyDescent="0.25">
      <c r="A22" s="16" t="s">
        <v>57</v>
      </c>
      <c r="B22" s="17" t="s">
        <v>25</v>
      </c>
      <c r="C22" s="18">
        <v>128524839</v>
      </c>
      <c r="D22" s="53"/>
    </row>
    <row r="23" spans="1:8" s="20" customFormat="1" ht="15.75" hidden="1" x14ac:dyDescent="0.25">
      <c r="A23" s="16" t="s">
        <v>58</v>
      </c>
      <c r="B23" s="17" t="s">
        <v>26</v>
      </c>
      <c r="C23" s="18">
        <v>39184402</v>
      </c>
      <c r="D23" s="53"/>
    </row>
    <row r="24" spans="1:8" s="20" customFormat="1" ht="15.75" hidden="1" x14ac:dyDescent="0.25">
      <c r="A24" s="16" t="s">
        <v>59</v>
      </c>
      <c r="B24" s="17" t="s">
        <v>27</v>
      </c>
      <c r="C24" s="18">
        <v>78368804</v>
      </c>
      <c r="D24" s="53"/>
    </row>
    <row r="25" spans="1:8" s="20" customFormat="1" ht="15.75" hidden="1" x14ac:dyDescent="0.25">
      <c r="A25" s="16" t="s">
        <v>161</v>
      </c>
      <c r="B25" s="17" t="s">
        <v>162</v>
      </c>
      <c r="C25" s="18">
        <v>107540768</v>
      </c>
      <c r="D25" s="53"/>
    </row>
    <row r="26" spans="1:8" s="20" customFormat="1" ht="15.75" x14ac:dyDescent="0.25">
      <c r="A26" s="36">
        <v>0</v>
      </c>
      <c r="B26" s="9" t="s">
        <v>13</v>
      </c>
      <c r="C26" s="46">
        <f>SUM(C27,C29,C32,C38,C41)</f>
        <v>3438302014</v>
      </c>
      <c r="D26" s="57">
        <f t="shared" ref="D26" si="0">+D27+D29+D32+D38+D41</f>
        <v>961357455</v>
      </c>
      <c r="E26" s="57">
        <f>+E27+E29+E32+E38+E41</f>
        <v>3506131954</v>
      </c>
      <c r="F26" s="75">
        <f>+F27+F29+F32+F38+F41</f>
        <v>9655561054</v>
      </c>
      <c r="G26" s="75">
        <f>+G27+G29+G32+G38+G41</f>
        <v>0</v>
      </c>
      <c r="H26" s="57">
        <f>SUM(C26:G26)</f>
        <v>17561352477</v>
      </c>
    </row>
    <row r="27" spans="1:8" s="20" customFormat="1" ht="15.75" x14ac:dyDescent="0.25">
      <c r="A27" s="12" t="s">
        <v>43</v>
      </c>
      <c r="B27" s="13" t="s">
        <v>16</v>
      </c>
      <c r="C27" s="14">
        <f>SUM(C28)</f>
        <v>1202392708</v>
      </c>
      <c r="D27" s="14">
        <f t="shared" ref="D27" si="1">SUM(D28)</f>
        <v>305335990</v>
      </c>
      <c r="E27" s="14">
        <f>SUM(E28)</f>
        <v>1169154839</v>
      </c>
      <c r="F27" s="76">
        <f>F28</f>
        <v>3261456035</v>
      </c>
      <c r="G27" s="76">
        <f>G28</f>
        <v>0</v>
      </c>
      <c r="H27" s="79">
        <f>SUM(C27:G27)</f>
        <v>5938339572</v>
      </c>
    </row>
    <row r="28" spans="1:8" s="20" customFormat="1" ht="15.75" x14ac:dyDescent="0.25">
      <c r="A28" s="16" t="s">
        <v>44</v>
      </c>
      <c r="B28" s="17" t="s">
        <v>1</v>
      </c>
      <c r="C28" s="18">
        <v>1202392708</v>
      </c>
      <c r="D28" s="18">
        <v>305335990</v>
      </c>
      <c r="E28" s="33">
        <v>1169154839</v>
      </c>
      <c r="F28" s="41">
        <v>3261456035</v>
      </c>
      <c r="G28" s="60"/>
      <c r="H28" s="33">
        <f t="shared" ref="H28:H92" si="2">SUM(C28:G28)</f>
        <v>5938339572</v>
      </c>
    </row>
    <row r="29" spans="1:8" s="20" customFormat="1" ht="15.75" x14ac:dyDescent="0.25">
      <c r="A29" s="12" t="s">
        <v>45</v>
      </c>
      <c r="B29" s="21" t="s">
        <v>14</v>
      </c>
      <c r="C29" s="14">
        <f>SUM(C30:C31)</f>
        <v>36000000</v>
      </c>
      <c r="D29" s="14">
        <f t="shared" ref="D29" si="3">SUM(D30)</f>
        <v>3000000</v>
      </c>
      <c r="E29" s="14">
        <f>SUM(E30)</f>
        <v>8000000</v>
      </c>
      <c r="F29" s="76">
        <f>SUM(F30:F31)</f>
        <v>16000000</v>
      </c>
      <c r="G29" s="76">
        <f>SUM(G30:G31)</f>
        <v>0</v>
      </c>
      <c r="H29" s="79">
        <f t="shared" si="2"/>
        <v>63000000</v>
      </c>
    </row>
    <row r="30" spans="1:8" s="20" customFormat="1" ht="15.75" x14ac:dyDescent="0.25">
      <c r="A30" s="16" t="s">
        <v>46</v>
      </c>
      <c r="B30" s="17" t="s">
        <v>17</v>
      </c>
      <c r="C30" s="18">
        <v>32000000</v>
      </c>
      <c r="D30" s="18">
        <v>3000000</v>
      </c>
      <c r="E30" s="33">
        <v>8000000</v>
      </c>
      <c r="F30" s="41">
        <v>10000000</v>
      </c>
      <c r="G30" s="60"/>
      <c r="H30" s="33">
        <f t="shared" si="2"/>
        <v>53000000</v>
      </c>
    </row>
    <row r="31" spans="1:8" s="20" customFormat="1" ht="15.75" x14ac:dyDescent="0.25">
      <c r="A31" s="16" t="s">
        <v>190</v>
      </c>
      <c r="B31" s="17" t="s">
        <v>229</v>
      </c>
      <c r="C31" s="18">
        <v>4000000</v>
      </c>
      <c r="D31" s="18"/>
      <c r="E31" s="33"/>
      <c r="F31" s="41">
        <v>6000000</v>
      </c>
      <c r="G31" s="60"/>
      <c r="H31" s="33">
        <f t="shared" si="2"/>
        <v>10000000</v>
      </c>
    </row>
    <row r="32" spans="1:8" s="20" customFormat="1" ht="15.75" x14ac:dyDescent="0.25">
      <c r="A32" s="12" t="s">
        <v>47</v>
      </c>
      <c r="B32" s="21" t="s">
        <v>15</v>
      </c>
      <c r="C32" s="14">
        <f>SUM(C33:C37)</f>
        <v>1591591880</v>
      </c>
      <c r="D32" s="14">
        <f t="shared" ref="D32:E32" si="4">SUM(D33:D37)</f>
        <v>488528982</v>
      </c>
      <c r="E32" s="14">
        <f t="shared" si="4"/>
        <v>1706472607</v>
      </c>
      <c r="F32" s="76">
        <f>SUM(F33:F37)</f>
        <v>4760313852</v>
      </c>
      <c r="G32" s="76">
        <f>SUM(G33:G37)</f>
        <v>0</v>
      </c>
      <c r="H32" s="79">
        <f t="shared" si="2"/>
        <v>8546907321</v>
      </c>
    </row>
    <row r="33" spans="1:11" s="20" customFormat="1" ht="15.75" x14ac:dyDescent="0.25">
      <c r="A33" s="16" t="s">
        <v>48</v>
      </c>
      <c r="B33" s="17" t="s">
        <v>18</v>
      </c>
      <c r="C33" s="18">
        <v>531992152</v>
      </c>
      <c r="D33" s="18">
        <v>159370860</v>
      </c>
      <c r="E33" s="33">
        <v>581831069</v>
      </c>
      <c r="F33" s="41">
        <v>1633679825</v>
      </c>
      <c r="G33" s="60"/>
      <c r="H33" s="33">
        <f t="shared" si="2"/>
        <v>2906873906</v>
      </c>
    </row>
    <row r="34" spans="1:11" s="20" customFormat="1" ht="15.75" x14ac:dyDescent="0.25">
      <c r="A34" s="16" t="s">
        <v>49</v>
      </c>
      <c r="B34" s="17" t="s">
        <v>19</v>
      </c>
      <c r="C34" s="18">
        <v>536433114</v>
      </c>
      <c r="D34" s="18">
        <v>158459636</v>
      </c>
      <c r="E34" s="64">
        <v>465830699</v>
      </c>
      <c r="F34" s="41">
        <v>1340243781</v>
      </c>
      <c r="G34" s="17"/>
      <c r="H34" s="33">
        <f t="shared" si="2"/>
        <v>2500967230</v>
      </c>
    </row>
    <row r="35" spans="1:11" s="20" customFormat="1" ht="15.75" x14ac:dyDescent="0.25">
      <c r="A35" s="16" t="s">
        <v>50</v>
      </c>
      <c r="B35" s="17" t="s">
        <v>20</v>
      </c>
      <c r="C35" s="18">
        <v>217691122</v>
      </c>
      <c r="D35" s="18">
        <v>61297306</v>
      </c>
      <c r="E35" s="64">
        <v>221817496</v>
      </c>
      <c r="F35" s="41">
        <v>618061693</v>
      </c>
      <c r="G35" s="17"/>
      <c r="H35" s="33">
        <f t="shared" si="2"/>
        <v>1118867617</v>
      </c>
    </row>
    <row r="36" spans="1:11" s="20" customFormat="1" ht="15.75" x14ac:dyDescent="0.25">
      <c r="A36" s="16" t="s">
        <v>51</v>
      </c>
      <c r="B36" s="17" t="s">
        <v>2</v>
      </c>
      <c r="C36" s="18">
        <v>167000000</v>
      </c>
      <c r="D36" s="18">
        <v>49000000</v>
      </c>
      <c r="E36" s="64">
        <v>188000000</v>
      </c>
      <c r="F36" s="41">
        <v>507000000</v>
      </c>
      <c r="G36" s="17"/>
      <c r="H36" s="33">
        <f t="shared" si="2"/>
        <v>911000000</v>
      </c>
    </row>
    <row r="37" spans="1:11" s="20" customFormat="1" ht="15.75" x14ac:dyDescent="0.25">
      <c r="A37" s="16" t="s">
        <v>52</v>
      </c>
      <c r="B37" s="17" t="s">
        <v>21</v>
      </c>
      <c r="C37" s="18">
        <v>138475492</v>
      </c>
      <c r="D37" s="18">
        <v>60401180</v>
      </c>
      <c r="E37" s="64">
        <v>248993343</v>
      </c>
      <c r="F37" s="41">
        <v>661328553</v>
      </c>
      <c r="G37" s="17"/>
      <c r="H37" s="33">
        <f t="shared" si="2"/>
        <v>1109198568</v>
      </c>
    </row>
    <row r="38" spans="1:11" s="20" customFormat="1" ht="15.75" x14ac:dyDescent="0.25">
      <c r="A38" s="12" t="s">
        <v>53</v>
      </c>
      <c r="B38" s="21" t="s">
        <v>83</v>
      </c>
      <c r="C38" s="14">
        <f>SUM(C39:C40)</f>
        <v>254698613</v>
      </c>
      <c r="D38" s="14">
        <f>SUM(D39:D40)</f>
        <v>71717847</v>
      </c>
      <c r="E38" s="65">
        <f t="shared" ref="E38" si="5">SUM(E39:E40)</f>
        <v>259526470</v>
      </c>
      <c r="F38" s="76">
        <f>SUM(F39:F40)</f>
        <v>722836549</v>
      </c>
      <c r="G38" s="76">
        <f>SUM(G39:G40)</f>
        <v>0</v>
      </c>
      <c r="H38" s="79">
        <f t="shared" si="2"/>
        <v>1308779479</v>
      </c>
    </row>
    <row r="39" spans="1:11" s="20" customFormat="1" ht="15.75" x14ac:dyDescent="0.25">
      <c r="A39" s="16" t="s">
        <v>54</v>
      </c>
      <c r="B39" s="17" t="s">
        <v>22</v>
      </c>
      <c r="C39" s="18">
        <v>241637146</v>
      </c>
      <c r="D39" s="18">
        <v>68040009</v>
      </c>
      <c r="E39" s="64">
        <v>246217420</v>
      </c>
      <c r="F39" s="41">
        <v>685768008</v>
      </c>
      <c r="G39" s="17"/>
      <c r="H39" s="33">
        <f t="shared" si="2"/>
        <v>1241662583</v>
      </c>
    </row>
    <row r="40" spans="1:11" s="20" customFormat="1" ht="15.75" x14ac:dyDescent="0.25">
      <c r="A40" s="16" t="s">
        <v>55</v>
      </c>
      <c r="B40" s="17" t="s">
        <v>23</v>
      </c>
      <c r="C40" s="18">
        <v>13061467</v>
      </c>
      <c r="D40" s="18">
        <v>3677838</v>
      </c>
      <c r="E40" s="64">
        <v>13309050</v>
      </c>
      <c r="F40" s="41">
        <v>37068541</v>
      </c>
      <c r="G40" s="17"/>
      <c r="H40" s="33">
        <f t="shared" si="2"/>
        <v>67116896</v>
      </c>
    </row>
    <row r="41" spans="1:11" s="20" customFormat="1" ht="15.75" x14ac:dyDescent="0.25">
      <c r="A41" s="12" t="s">
        <v>56</v>
      </c>
      <c r="B41" s="21" t="s">
        <v>24</v>
      </c>
      <c r="C41" s="14">
        <f>SUM(C42:C45)</f>
        <v>353618813</v>
      </c>
      <c r="D41" s="14">
        <f t="shared" ref="D41:E41" si="6">SUM(D42:D45)</f>
        <v>92774636</v>
      </c>
      <c r="E41" s="65">
        <f t="shared" si="6"/>
        <v>362978038</v>
      </c>
      <c r="F41" s="76">
        <f>SUM(F42:F45)</f>
        <v>894954618</v>
      </c>
      <c r="G41" s="76">
        <f>SUM(G42:G45)</f>
        <v>0</v>
      </c>
      <c r="H41" s="79">
        <f t="shared" si="2"/>
        <v>1704326105</v>
      </c>
    </row>
    <row r="42" spans="1:11" s="20" customFormat="1" ht="15.75" x14ac:dyDescent="0.25">
      <c r="A42" s="16" t="s">
        <v>57</v>
      </c>
      <c r="B42" s="17" t="s">
        <v>25</v>
      </c>
      <c r="C42" s="18">
        <v>128524839</v>
      </c>
      <c r="D42" s="18">
        <v>36189929</v>
      </c>
      <c r="E42" s="64">
        <v>130961049</v>
      </c>
      <c r="F42" s="41">
        <v>364754443</v>
      </c>
      <c r="G42" s="17"/>
      <c r="H42" s="33">
        <f t="shared" si="2"/>
        <v>660430260</v>
      </c>
    </row>
    <row r="43" spans="1:11" s="20" customFormat="1" ht="15.75" x14ac:dyDescent="0.25">
      <c r="A43" s="16" t="s">
        <v>58</v>
      </c>
      <c r="B43" s="17" t="s">
        <v>26</v>
      </c>
      <c r="C43" s="18">
        <v>39184402</v>
      </c>
      <c r="D43" s="18">
        <v>11033515</v>
      </c>
      <c r="E43" s="64">
        <v>39927149</v>
      </c>
      <c r="F43" s="41">
        <v>111205623</v>
      </c>
      <c r="G43" s="17"/>
      <c r="H43" s="33">
        <f t="shared" si="2"/>
        <v>201350689</v>
      </c>
    </row>
    <row r="44" spans="1:11" s="20" customFormat="1" ht="15.75" x14ac:dyDescent="0.25">
      <c r="A44" s="16" t="s">
        <v>59</v>
      </c>
      <c r="B44" s="17" t="s">
        <v>27</v>
      </c>
      <c r="C44" s="18">
        <v>78368804</v>
      </c>
      <c r="D44" s="18">
        <v>22067030</v>
      </c>
      <c r="E44" s="64">
        <v>79854298</v>
      </c>
      <c r="F44" s="41">
        <v>222411246</v>
      </c>
      <c r="G44" s="17"/>
      <c r="H44" s="33">
        <f t="shared" si="2"/>
        <v>402701378</v>
      </c>
    </row>
    <row r="45" spans="1:11" s="20" customFormat="1" ht="15.75" x14ac:dyDescent="0.25">
      <c r="A45" s="16" t="s">
        <v>161</v>
      </c>
      <c r="B45" s="17" t="s">
        <v>162</v>
      </c>
      <c r="C45" s="18">
        <v>107540768</v>
      </c>
      <c r="D45" s="18">
        <v>23484162</v>
      </c>
      <c r="E45" s="64">
        <v>112235542</v>
      </c>
      <c r="F45" s="41">
        <v>196583306</v>
      </c>
      <c r="G45" s="17"/>
      <c r="H45" s="33">
        <f t="shared" si="2"/>
        <v>439843778</v>
      </c>
    </row>
    <row r="46" spans="1:11" s="4" customFormat="1" ht="15.75" x14ac:dyDescent="0.25">
      <c r="A46" s="8">
        <v>1</v>
      </c>
      <c r="B46" s="22" t="s">
        <v>28</v>
      </c>
      <c r="C46" s="10">
        <f>SUM(C47,C52,C58,C64,C71,C76,C78,C81,C89)</f>
        <v>1021804805</v>
      </c>
      <c r="D46" s="10">
        <f t="shared" ref="D46:E46" si="7">SUM(D47,D52,D58,D64,D71,D76,D78,D81,D89)</f>
        <v>19754359</v>
      </c>
      <c r="E46" s="10">
        <f t="shared" si="7"/>
        <v>0</v>
      </c>
      <c r="F46" s="10">
        <f>SUM(F47,F58,F64,F71,F78,F81)</f>
        <v>917461562</v>
      </c>
      <c r="G46" s="10">
        <f>SUM(G47,G58,G64,G71,G78,G81)</f>
        <v>40605853</v>
      </c>
      <c r="H46" s="57">
        <f t="shared" si="2"/>
        <v>1999626579</v>
      </c>
    </row>
    <row r="47" spans="1:11" s="13" customFormat="1" ht="15.75" x14ac:dyDescent="0.25">
      <c r="A47" s="23" t="s">
        <v>140</v>
      </c>
      <c r="B47" s="21" t="s">
        <v>85</v>
      </c>
      <c r="C47" s="15">
        <f>SUM(C48:C51)</f>
        <v>30913627</v>
      </c>
      <c r="D47" s="15">
        <f t="shared" ref="D47:E47" si="8">SUM(D48:D51)</f>
        <v>591766</v>
      </c>
      <c r="E47" s="15">
        <f t="shared" si="8"/>
        <v>0</v>
      </c>
      <c r="F47" s="15">
        <f>SUM(F48:F51)</f>
        <v>188243287</v>
      </c>
      <c r="G47" s="15">
        <f>SUM(G48:G51)</f>
        <v>0</v>
      </c>
      <c r="H47" s="79">
        <f t="shared" si="2"/>
        <v>219748680</v>
      </c>
      <c r="K47" s="51"/>
    </row>
    <row r="48" spans="1:11" s="20" customFormat="1" ht="15.75" x14ac:dyDescent="0.25">
      <c r="A48" s="24" t="s">
        <v>84</v>
      </c>
      <c r="B48" s="17" t="s">
        <v>29</v>
      </c>
      <c r="C48" s="19">
        <v>29456300</v>
      </c>
      <c r="D48" s="19"/>
      <c r="E48" s="60"/>
      <c r="F48" s="33">
        <v>66100000</v>
      </c>
      <c r="G48" s="17"/>
      <c r="H48" s="33">
        <f t="shared" si="2"/>
        <v>95556300</v>
      </c>
      <c r="K48" s="52"/>
    </row>
    <row r="49" spans="1:11" s="20" customFormat="1" ht="15.75" x14ac:dyDescent="0.25">
      <c r="A49" s="24" t="s">
        <v>163</v>
      </c>
      <c r="B49" s="17" t="s">
        <v>164</v>
      </c>
      <c r="C49" s="19">
        <v>757327</v>
      </c>
      <c r="D49" s="19"/>
      <c r="E49" s="60"/>
      <c r="F49" s="33">
        <v>47000000</v>
      </c>
      <c r="G49" s="17"/>
      <c r="H49" s="33">
        <f t="shared" si="2"/>
        <v>47757327</v>
      </c>
      <c r="K49" s="88"/>
    </row>
    <row r="50" spans="1:11" s="20" customFormat="1" ht="15.75" x14ac:dyDescent="0.25">
      <c r="A50" s="24" t="s">
        <v>281</v>
      </c>
      <c r="B50" s="17" t="s">
        <v>282</v>
      </c>
      <c r="C50" s="19"/>
      <c r="D50" s="19">
        <v>591766</v>
      </c>
      <c r="E50" s="60"/>
      <c r="F50" s="33"/>
      <c r="G50" s="17"/>
      <c r="H50" s="33"/>
      <c r="K50" s="88"/>
    </row>
    <row r="51" spans="1:11" s="20" customFormat="1" ht="15.75" x14ac:dyDescent="0.25">
      <c r="A51" s="24" t="s">
        <v>208</v>
      </c>
      <c r="B51" s="17" t="s">
        <v>209</v>
      </c>
      <c r="C51" s="19">
        <v>700000</v>
      </c>
      <c r="D51" s="19"/>
      <c r="E51" s="60"/>
      <c r="F51" s="33">
        <v>75143287</v>
      </c>
      <c r="G51" s="17"/>
      <c r="H51" s="33">
        <f t="shared" si="2"/>
        <v>75843287</v>
      </c>
      <c r="K51" s="51"/>
    </row>
    <row r="52" spans="1:11" s="13" customFormat="1" ht="15.75" x14ac:dyDescent="0.25">
      <c r="A52" s="23" t="s">
        <v>141</v>
      </c>
      <c r="B52" s="21" t="s">
        <v>174</v>
      </c>
      <c r="C52" s="15">
        <f>SUM(C53:C57)</f>
        <v>360576750</v>
      </c>
      <c r="D52" s="15">
        <f t="shared" ref="D52:E52" si="9">SUM(D53:D57)</f>
        <v>0</v>
      </c>
      <c r="E52" s="15">
        <f t="shared" si="9"/>
        <v>0</v>
      </c>
      <c r="F52" s="15">
        <f>SUM(F53:F57)</f>
        <v>0</v>
      </c>
      <c r="G52" s="15">
        <f t="shared" ref="G52" si="10">SUM(G53:G57)</f>
        <v>0</v>
      </c>
      <c r="H52" s="33">
        <f t="shared" si="2"/>
        <v>360576750</v>
      </c>
      <c r="K52" s="89"/>
    </row>
    <row r="53" spans="1:11" s="20" customFormat="1" ht="15.75" x14ac:dyDescent="0.25">
      <c r="A53" s="24" t="s">
        <v>60</v>
      </c>
      <c r="B53" s="17" t="s">
        <v>30</v>
      </c>
      <c r="C53" s="18">
        <v>92400000</v>
      </c>
      <c r="D53" s="18"/>
      <c r="E53" s="60"/>
      <c r="F53" s="17"/>
      <c r="G53" s="17"/>
      <c r="H53" s="33">
        <f t="shared" si="2"/>
        <v>92400000</v>
      </c>
      <c r="K53" s="53"/>
    </row>
    <row r="54" spans="1:11" s="20" customFormat="1" ht="15.75" x14ac:dyDescent="0.25">
      <c r="A54" s="24" t="s">
        <v>61</v>
      </c>
      <c r="B54" s="17" t="s">
        <v>31</v>
      </c>
      <c r="C54" s="18">
        <v>140000000</v>
      </c>
      <c r="D54" s="18"/>
      <c r="E54" s="60"/>
      <c r="F54" s="17"/>
      <c r="G54" s="17"/>
      <c r="H54" s="33">
        <f t="shared" si="2"/>
        <v>140000000</v>
      </c>
      <c r="K54" s="88"/>
    </row>
    <row r="55" spans="1:11" s="20" customFormat="1" ht="15.75" x14ac:dyDescent="0.25">
      <c r="A55" s="24" t="s">
        <v>62</v>
      </c>
      <c r="B55" s="17" t="s">
        <v>32</v>
      </c>
      <c r="C55" s="18">
        <v>601750</v>
      </c>
      <c r="D55" s="18"/>
      <c r="E55" s="60"/>
      <c r="F55" s="17"/>
      <c r="G55" s="17"/>
      <c r="H55" s="33">
        <f t="shared" si="2"/>
        <v>601750</v>
      </c>
      <c r="K55" s="88"/>
    </row>
    <row r="56" spans="1:11" s="20" customFormat="1" ht="15.75" x14ac:dyDescent="0.25">
      <c r="A56" s="24" t="s">
        <v>63</v>
      </c>
      <c r="B56" s="17" t="s">
        <v>33</v>
      </c>
      <c r="C56" s="18">
        <v>85575000</v>
      </c>
      <c r="D56" s="18"/>
      <c r="E56" s="60"/>
      <c r="F56" s="17"/>
      <c r="G56" s="17"/>
      <c r="H56" s="33">
        <f t="shared" si="2"/>
        <v>85575000</v>
      </c>
      <c r="K56" s="52"/>
    </row>
    <row r="57" spans="1:11" s="20" customFormat="1" ht="15.75" x14ac:dyDescent="0.25">
      <c r="A57" s="24" t="s">
        <v>64</v>
      </c>
      <c r="B57" s="17" t="s">
        <v>34</v>
      </c>
      <c r="C57" s="18">
        <v>42000000</v>
      </c>
      <c r="D57" s="18"/>
      <c r="E57" s="17"/>
      <c r="G57" s="17"/>
      <c r="H57" s="33">
        <f t="shared" si="2"/>
        <v>42000000</v>
      </c>
      <c r="K57" s="88"/>
    </row>
    <row r="58" spans="1:11" s="13" customFormat="1" ht="15.75" x14ac:dyDescent="0.25">
      <c r="A58" s="23" t="s">
        <v>142</v>
      </c>
      <c r="B58" s="21" t="s">
        <v>35</v>
      </c>
      <c r="C58" s="15">
        <f>SUM(C59:C63)</f>
        <v>24516976</v>
      </c>
      <c r="D58" s="15">
        <f t="shared" ref="D58:E58" si="11">SUM(D59:D63)</f>
        <v>786336</v>
      </c>
      <c r="E58" s="15">
        <f t="shared" si="11"/>
        <v>0</v>
      </c>
      <c r="F58" s="15">
        <f>SUM(F59:F62)</f>
        <v>75931552</v>
      </c>
      <c r="G58" s="15">
        <f>SUM(G59:G62)</f>
        <v>1464652</v>
      </c>
      <c r="H58" s="79">
        <f t="shared" si="2"/>
        <v>102699516</v>
      </c>
      <c r="K58" s="52"/>
    </row>
    <row r="59" spans="1:11" s="13" customFormat="1" ht="15.75" x14ac:dyDescent="0.25">
      <c r="A59" s="24" t="s">
        <v>175</v>
      </c>
      <c r="B59" s="17" t="s">
        <v>176</v>
      </c>
      <c r="C59" s="19">
        <v>6543700</v>
      </c>
      <c r="D59" s="19">
        <v>200000</v>
      </c>
      <c r="E59" s="62"/>
      <c r="F59" s="33">
        <v>150000</v>
      </c>
      <c r="G59" s="21"/>
      <c r="H59" s="33">
        <f t="shared" si="2"/>
        <v>6893700</v>
      </c>
    </row>
    <row r="60" spans="1:11" s="20" customFormat="1" ht="15.75" x14ac:dyDescent="0.25">
      <c r="A60" s="24" t="s">
        <v>65</v>
      </c>
      <c r="B60" s="17" t="s">
        <v>36</v>
      </c>
      <c r="C60" s="19">
        <v>12440618</v>
      </c>
      <c r="D60" s="19"/>
      <c r="E60" s="17"/>
      <c r="F60" s="33">
        <v>8721749</v>
      </c>
      <c r="G60" s="17"/>
      <c r="H60" s="33">
        <f t="shared" si="2"/>
        <v>21162367</v>
      </c>
    </row>
    <row r="61" spans="1:11" s="20" customFormat="1" ht="15.75" x14ac:dyDescent="0.25">
      <c r="A61" s="24" t="s">
        <v>66</v>
      </c>
      <c r="B61" s="17" t="s">
        <v>144</v>
      </c>
      <c r="C61" s="19">
        <v>3903110</v>
      </c>
      <c r="D61" s="19">
        <v>586336</v>
      </c>
      <c r="E61" s="17"/>
      <c r="F61" s="33">
        <v>16509803</v>
      </c>
      <c r="G61" s="41">
        <v>1464652</v>
      </c>
      <c r="H61" s="33">
        <f t="shared" si="2"/>
        <v>22463901</v>
      </c>
    </row>
    <row r="62" spans="1:11" s="20" customFormat="1" ht="15.75" x14ac:dyDescent="0.25">
      <c r="A62" s="24" t="s">
        <v>153</v>
      </c>
      <c r="B62" s="17" t="s">
        <v>154</v>
      </c>
      <c r="C62" s="19">
        <v>1309548</v>
      </c>
      <c r="D62" s="19"/>
      <c r="E62" s="17"/>
      <c r="F62" s="33">
        <v>50550000</v>
      </c>
      <c r="G62" s="17"/>
      <c r="H62" s="33">
        <f t="shared" si="2"/>
        <v>51859548</v>
      </c>
    </row>
    <row r="63" spans="1:11" s="20" customFormat="1" ht="15.75" x14ac:dyDescent="0.25">
      <c r="A63" s="24" t="s">
        <v>227</v>
      </c>
      <c r="B63" s="17" t="s">
        <v>228</v>
      </c>
      <c r="C63" s="19">
        <v>320000</v>
      </c>
      <c r="D63" s="19"/>
      <c r="E63" s="17"/>
      <c r="F63" s="17"/>
      <c r="G63" s="17"/>
      <c r="H63" s="33">
        <f t="shared" si="2"/>
        <v>320000</v>
      </c>
    </row>
    <row r="64" spans="1:11" s="4" customFormat="1" ht="15.75" x14ac:dyDescent="0.25">
      <c r="A64" s="23" t="s">
        <v>155</v>
      </c>
      <c r="B64" s="21" t="s">
        <v>156</v>
      </c>
      <c r="C64" s="15">
        <f>SUM(C66:C70)</f>
        <v>69362009</v>
      </c>
      <c r="D64" s="15">
        <f t="shared" ref="D64:E64" si="12">SUM(D66:D70)</f>
        <v>345199</v>
      </c>
      <c r="E64" s="15">
        <f t="shared" si="12"/>
        <v>0</v>
      </c>
      <c r="F64" s="11">
        <f>SUM(F65:F70)</f>
        <v>47802929</v>
      </c>
      <c r="G64" s="11">
        <f>SUM(G65:G70)</f>
        <v>18662149</v>
      </c>
      <c r="H64" s="57">
        <f t="shared" si="2"/>
        <v>136172286</v>
      </c>
    </row>
    <row r="65" spans="1:8" s="4" customFormat="1" ht="15.75" x14ac:dyDescent="0.25">
      <c r="A65" s="24" t="s">
        <v>274</v>
      </c>
      <c r="B65" s="17" t="s">
        <v>275</v>
      </c>
      <c r="C65" s="15"/>
      <c r="D65" s="15"/>
      <c r="E65" s="61"/>
      <c r="F65" s="11"/>
      <c r="G65" s="18">
        <v>16800000</v>
      </c>
      <c r="H65" s="33">
        <f t="shared" si="2"/>
        <v>16800000</v>
      </c>
    </row>
    <row r="66" spans="1:8" s="4" customFormat="1" ht="15.75" x14ac:dyDescent="0.25">
      <c r="A66" s="24" t="s">
        <v>210</v>
      </c>
      <c r="B66" s="17" t="s">
        <v>211</v>
      </c>
      <c r="C66" s="19"/>
      <c r="D66" s="19"/>
      <c r="E66" s="61"/>
      <c r="F66" s="22"/>
      <c r="G66" s="22"/>
      <c r="H66" s="33">
        <f t="shared" si="2"/>
        <v>0</v>
      </c>
    </row>
    <row r="67" spans="1:8" s="20" customFormat="1" ht="15.75" x14ac:dyDescent="0.25">
      <c r="A67" s="24" t="s">
        <v>183</v>
      </c>
      <c r="B67" s="17" t="s">
        <v>184</v>
      </c>
      <c r="C67" s="19"/>
      <c r="D67" s="56"/>
      <c r="E67" s="66"/>
      <c r="F67" s="17"/>
      <c r="G67" s="17"/>
      <c r="H67" s="33">
        <f t="shared" si="2"/>
        <v>0</v>
      </c>
    </row>
    <row r="68" spans="1:8" s="20" customFormat="1" ht="15.75" x14ac:dyDescent="0.25">
      <c r="A68" s="29" t="s">
        <v>185</v>
      </c>
      <c r="B68" s="40" t="s">
        <v>186</v>
      </c>
      <c r="C68" s="19"/>
      <c r="D68" s="19"/>
      <c r="E68" s="60"/>
      <c r="F68" s="17"/>
      <c r="G68" s="17"/>
      <c r="H68" s="33">
        <f t="shared" si="2"/>
        <v>0</v>
      </c>
    </row>
    <row r="69" spans="1:8" s="20" customFormat="1" ht="15.75" x14ac:dyDescent="0.25">
      <c r="A69" s="24" t="s">
        <v>157</v>
      </c>
      <c r="B69" s="17" t="s">
        <v>158</v>
      </c>
      <c r="C69" s="19">
        <v>65895000</v>
      </c>
      <c r="D69" s="19">
        <v>210000</v>
      </c>
      <c r="E69" s="60"/>
      <c r="F69" s="19">
        <v>40641050</v>
      </c>
      <c r="G69" s="18">
        <v>1267760</v>
      </c>
      <c r="H69" s="33">
        <f t="shared" si="2"/>
        <v>108013810</v>
      </c>
    </row>
    <row r="70" spans="1:8" s="20" customFormat="1" ht="15.75" x14ac:dyDescent="0.25">
      <c r="A70" s="24" t="s">
        <v>159</v>
      </c>
      <c r="B70" s="17" t="s">
        <v>160</v>
      </c>
      <c r="C70" s="19">
        <v>3467009</v>
      </c>
      <c r="D70" s="19">
        <v>135199</v>
      </c>
      <c r="E70" s="60"/>
      <c r="F70" s="19">
        <v>7161879</v>
      </c>
      <c r="G70" s="18">
        <v>594389</v>
      </c>
      <c r="H70" s="33">
        <f t="shared" si="2"/>
        <v>11358476</v>
      </c>
    </row>
    <row r="71" spans="1:8" s="13" customFormat="1" ht="15.75" x14ac:dyDescent="0.25">
      <c r="A71" s="23" t="s">
        <v>143</v>
      </c>
      <c r="B71" s="21" t="s">
        <v>37</v>
      </c>
      <c r="C71" s="15">
        <f>SUM(C72:C75)</f>
        <v>82197403</v>
      </c>
      <c r="D71" s="15">
        <f t="shared" ref="D71:E71" si="13">SUM(D72:D75)</f>
        <v>8876290</v>
      </c>
      <c r="E71" s="15">
        <f t="shared" si="13"/>
        <v>0</v>
      </c>
      <c r="F71" s="15">
        <f>SUM(F72:F73)</f>
        <v>277057066</v>
      </c>
      <c r="G71" s="15">
        <f>SUM(G72:G73)</f>
        <v>4807052</v>
      </c>
      <c r="H71" s="79">
        <f t="shared" si="2"/>
        <v>372937811</v>
      </c>
    </row>
    <row r="72" spans="1:8" s="20" customFormat="1" ht="15.75" x14ac:dyDescent="0.25">
      <c r="A72" s="24" t="s">
        <v>67</v>
      </c>
      <c r="B72" s="17" t="s">
        <v>3</v>
      </c>
      <c r="C72" s="19">
        <v>3760000</v>
      </c>
      <c r="D72" s="19">
        <v>520000</v>
      </c>
      <c r="E72" s="60"/>
      <c r="F72" s="33">
        <v>3941914</v>
      </c>
      <c r="G72" s="17"/>
      <c r="H72" s="33">
        <f t="shared" si="2"/>
        <v>8221914</v>
      </c>
    </row>
    <row r="73" spans="1:8" s="20" customFormat="1" ht="15.75" x14ac:dyDescent="0.25">
      <c r="A73" s="24" t="s">
        <v>68</v>
      </c>
      <c r="B73" s="17" t="s">
        <v>38</v>
      </c>
      <c r="C73" s="19">
        <v>23993681</v>
      </c>
      <c r="D73" s="19">
        <v>3850524</v>
      </c>
      <c r="E73" s="60"/>
      <c r="F73" s="33">
        <v>273115152</v>
      </c>
      <c r="G73" s="41">
        <v>4807052</v>
      </c>
      <c r="H73" s="33">
        <f t="shared" si="2"/>
        <v>305766409</v>
      </c>
    </row>
    <row r="74" spans="1:8" s="20" customFormat="1" ht="15.75" x14ac:dyDescent="0.25">
      <c r="A74" s="24" t="s">
        <v>69</v>
      </c>
      <c r="B74" s="17" t="s">
        <v>39</v>
      </c>
      <c r="C74" s="19">
        <v>38690876</v>
      </c>
      <c r="D74" s="19">
        <v>2446938</v>
      </c>
      <c r="E74" s="60"/>
      <c r="F74" s="17"/>
      <c r="G74" s="17"/>
      <c r="H74" s="33">
        <f t="shared" si="2"/>
        <v>41137814</v>
      </c>
    </row>
    <row r="75" spans="1:8" s="20" customFormat="1" ht="15.75" x14ac:dyDescent="0.25">
      <c r="A75" s="24" t="s">
        <v>70</v>
      </c>
      <c r="B75" s="17" t="s">
        <v>40</v>
      </c>
      <c r="C75" s="19">
        <v>15752846</v>
      </c>
      <c r="D75" s="19">
        <v>2058828</v>
      </c>
      <c r="E75" s="60"/>
      <c r="F75" s="17"/>
      <c r="G75" s="17"/>
      <c r="H75" s="33">
        <f t="shared" si="2"/>
        <v>17811674</v>
      </c>
    </row>
    <row r="76" spans="1:8" s="13" customFormat="1" ht="15.75" x14ac:dyDescent="0.25">
      <c r="A76" s="23" t="s">
        <v>145</v>
      </c>
      <c r="B76" s="21" t="s">
        <v>41</v>
      </c>
      <c r="C76" s="15">
        <f>SUM(C77:C77)</f>
        <v>322638071</v>
      </c>
      <c r="D76" s="15">
        <f t="shared" ref="D76:G76" si="14">SUM(D77:D77)</f>
        <v>0</v>
      </c>
      <c r="E76" s="15">
        <f t="shared" si="14"/>
        <v>0</v>
      </c>
      <c r="F76" s="15">
        <f t="shared" si="14"/>
        <v>0</v>
      </c>
      <c r="G76" s="15">
        <f t="shared" si="14"/>
        <v>0</v>
      </c>
      <c r="H76" s="33">
        <f t="shared" si="2"/>
        <v>322638071</v>
      </c>
    </row>
    <row r="77" spans="1:8" s="13" customFormat="1" ht="15.75" x14ac:dyDescent="0.25">
      <c r="A77" s="24" t="s">
        <v>171</v>
      </c>
      <c r="B77" s="17" t="s">
        <v>4</v>
      </c>
      <c r="C77" s="18">
        <v>322638071</v>
      </c>
      <c r="D77" s="18"/>
      <c r="E77" s="62"/>
      <c r="F77" s="21"/>
      <c r="G77" s="21"/>
      <c r="H77" s="33">
        <f t="shared" si="2"/>
        <v>322638071</v>
      </c>
    </row>
    <row r="78" spans="1:8" s="13" customFormat="1" ht="15.75" x14ac:dyDescent="0.25">
      <c r="A78" s="23" t="s">
        <v>165</v>
      </c>
      <c r="B78" s="21" t="s">
        <v>166</v>
      </c>
      <c r="C78" s="15">
        <f t="shared" ref="C78:E78" si="15">SUM(C79:C80)</f>
        <v>3600000</v>
      </c>
      <c r="D78" s="15">
        <f t="shared" si="15"/>
        <v>3349595</v>
      </c>
      <c r="E78" s="15">
        <f t="shared" si="15"/>
        <v>0</v>
      </c>
      <c r="F78" s="15">
        <f>SUM(F79:F80)</f>
        <v>1000000</v>
      </c>
      <c r="G78" s="15">
        <f>SUM(G79:G80)</f>
        <v>0</v>
      </c>
      <c r="H78" s="79">
        <f t="shared" si="2"/>
        <v>7949595</v>
      </c>
    </row>
    <row r="79" spans="1:8" s="13" customFormat="1" ht="15.75" x14ac:dyDescent="0.25">
      <c r="A79" s="24" t="s">
        <v>167</v>
      </c>
      <c r="B79" s="17" t="s">
        <v>168</v>
      </c>
      <c r="C79" s="19">
        <v>2500000</v>
      </c>
      <c r="D79" s="19">
        <v>2449595</v>
      </c>
      <c r="E79" s="62"/>
      <c r="F79" s="33">
        <v>1000000</v>
      </c>
      <c r="G79" s="21"/>
      <c r="H79" s="33">
        <f t="shared" si="2"/>
        <v>5949595</v>
      </c>
    </row>
    <row r="80" spans="1:8" s="20" customFormat="1" ht="15.75" x14ac:dyDescent="0.25">
      <c r="A80" s="24" t="s">
        <v>169</v>
      </c>
      <c r="B80" s="17" t="s">
        <v>170</v>
      </c>
      <c r="C80" s="19">
        <v>1100000</v>
      </c>
      <c r="D80" s="19">
        <v>900000</v>
      </c>
      <c r="E80" s="60"/>
      <c r="F80" s="33"/>
      <c r="G80" s="17"/>
      <c r="H80" s="33">
        <f t="shared" si="2"/>
        <v>2000000</v>
      </c>
    </row>
    <row r="81" spans="1:11" s="13" customFormat="1" ht="15.75" x14ac:dyDescent="0.25">
      <c r="A81" s="23" t="s">
        <v>146</v>
      </c>
      <c r="B81" s="21" t="s">
        <v>42</v>
      </c>
      <c r="C81" s="15">
        <f>SUM(C82:C88)</f>
        <v>86719969</v>
      </c>
      <c r="D81" s="15">
        <f t="shared" ref="D81:E81" si="16">SUM(D82:D88)</f>
        <v>5805173</v>
      </c>
      <c r="E81" s="15">
        <f t="shared" si="16"/>
        <v>0</v>
      </c>
      <c r="F81" s="15">
        <f>SUM(F82:F88)</f>
        <v>327426728</v>
      </c>
      <c r="G81" s="15">
        <f>SUM(G82:G88)</f>
        <v>15672000</v>
      </c>
      <c r="H81" s="79">
        <f t="shared" si="2"/>
        <v>435623870</v>
      </c>
    </row>
    <row r="82" spans="1:11" s="13" customFormat="1" ht="15.75" x14ac:dyDescent="0.25">
      <c r="A82" s="24" t="s">
        <v>71</v>
      </c>
      <c r="B82" s="17" t="s">
        <v>76</v>
      </c>
      <c r="C82" s="19">
        <v>27600000</v>
      </c>
      <c r="D82" s="19"/>
      <c r="E82" s="62"/>
      <c r="F82" s="33">
        <v>111458806</v>
      </c>
      <c r="G82" s="41">
        <v>3672000</v>
      </c>
      <c r="H82" s="33">
        <f t="shared" si="2"/>
        <v>142730806</v>
      </c>
    </row>
    <row r="83" spans="1:11" s="13" customFormat="1" ht="15.75" x14ac:dyDescent="0.25">
      <c r="A83" s="24" t="s">
        <v>250</v>
      </c>
      <c r="B83" s="17" t="s">
        <v>251</v>
      </c>
      <c r="C83" s="19"/>
      <c r="D83" s="19"/>
      <c r="E83" s="62"/>
      <c r="F83" s="33">
        <v>27940000</v>
      </c>
      <c r="G83" s="21"/>
      <c r="H83" s="33">
        <f t="shared" si="2"/>
        <v>27940000</v>
      </c>
    </row>
    <row r="84" spans="1:11" s="20" customFormat="1" ht="15.75" x14ac:dyDescent="0.25">
      <c r="A84" s="24" t="s">
        <v>72</v>
      </c>
      <c r="B84" s="17" t="s">
        <v>77</v>
      </c>
      <c r="C84" s="19">
        <v>12491819</v>
      </c>
      <c r="D84" s="19">
        <v>1000000</v>
      </c>
      <c r="E84" s="60"/>
      <c r="F84" s="33">
        <v>139399091</v>
      </c>
      <c r="G84" s="41">
        <v>3000000</v>
      </c>
      <c r="H84" s="33">
        <f t="shared" si="2"/>
        <v>155890910</v>
      </c>
    </row>
    <row r="85" spans="1:11" s="20" customFormat="1" ht="15.75" x14ac:dyDescent="0.25">
      <c r="A85" s="24" t="s">
        <v>73</v>
      </c>
      <c r="B85" s="17" t="s">
        <v>78</v>
      </c>
      <c r="C85" s="19">
        <v>7000000</v>
      </c>
      <c r="D85" s="19">
        <v>453760</v>
      </c>
      <c r="E85" s="60"/>
      <c r="F85" s="33">
        <v>7292197</v>
      </c>
      <c r="G85" s="41">
        <v>3000000</v>
      </c>
      <c r="H85" s="33">
        <f t="shared" si="2"/>
        <v>17745957</v>
      </c>
    </row>
    <row r="86" spans="1:11" s="20" customFormat="1" ht="15.75" x14ac:dyDescent="0.25">
      <c r="A86" s="24" t="s">
        <v>74</v>
      </c>
      <c r="B86" s="17" t="s">
        <v>79</v>
      </c>
      <c r="C86" s="19">
        <v>8920000</v>
      </c>
      <c r="D86" s="19">
        <v>832000</v>
      </c>
      <c r="E86" s="60"/>
      <c r="F86" s="33">
        <v>14259885</v>
      </c>
      <c r="G86" s="41">
        <v>3000000</v>
      </c>
      <c r="H86" s="33">
        <f t="shared" si="2"/>
        <v>27011885</v>
      </c>
    </row>
    <row r="87" spans="1:11" s="20" customFormat="1" ht="15.75" x14ac:dyDescent="0.25">
      <c r="A87" s="24" t="s">
        <v>75</v>
      </c>
      <c r="B87" s="17" t="s">
        <v>80</v>
      </c>
      <c r="C87" s="19">
        <v>26191666</v>
      </c>
      <c r="D87" s="19">
        <v>3519413</v>
      </c>
      <c r="E87" s="60"/>
      <c r="F87" s="33">
        <v>20285013</v>
      </c>
      <c r="G87" s="41">
        <v>3000000</v>
      </c>
      <c r="H87" s="33">
        <f t="shared" si="2"/>
        <v>52996092</v>
      </c>
    </row>
    <row r="88" spans="1:11" s="20" customFormat="1" ht="15.75" x14ac:dyDescent="0.25">
      <c r="A88" s="24" t="s">
        <v>82</v>
      </c>
      <c r="B88" s="17" t="s">
        <v>81</v>
      </c>
      <c r="C88" s="19">
        <v>4516484</v>
      </c>
      <c r="D88" s="19"/>
      <c r="E88" s="60"/>
      <c r="F88" s="33">
        <v>6791736</v>
      </c>
      <c r="G88" s="17"/>
      <c r="H88" s="33">
        <f t="shared" si="2"/>
        <v>11308220</v>
      </c>
    </row>
    <row r="89" spans="1:11" s="13" customFormat="1" ht="15.75" x14ac:dyDescent="0.25">
      <c r="A89" s="23" t="s">
        <v>147</v>
      </c>
      <c r="B89" s="21" t="s">
        <v>86</v>
      </c>
      <c r="C89" s="15">
        <f>SUM(C90:C92)</f>
        <v>41280000</v>
      </c>
      <c r="D89" s="15">
        <f t="shared" ref="D89:G89" si="17">SUM(D90:D92)</f>
        <v>0</v>
      </c>
      <c r="E89" s="15">
        <f t="shared" si="17"/>
        <v>0</v>
      </c>
      <c r="F89" s="15">
        <f t="shared" si="17"/>
        <v>0</v>
      </c>
      <c r="G89" s="15">
        <f t="shared" si="17"/>
        <v>0</v>
      </c>
      <c r="H89" s="33">
        <f t="shared" si="2"/>
        <v>41280000</v>
      </c>
    </row>
    <row r="90" spans="1:11" s="13" customFormat="1" ht="15.75" x14ac:dyDescent="0.25">
      <c r="A90" s="24" t="s">
        <v>212</v>
      </c>
      <c r="B90" s="17" t="s">
        <v>213</v>
      </c>
      <c r="C90" s="19">
        <v>4000000</v>
      </c>
      <c r="D90" s="19"/>
      <c r="E90" s="62"/>
      <c r="F90" s="21"/>
      <c r="G90" s="21"/>
      <c r="H90" s="33">
        <f t="shared" si="2"/>
        <v>4000000</v>
      </c>
    </row>
    <row r="91" spans="1:11" s="13" customFormat="1" ht="15.75" x14ac:dyDescent="0.25">
      <c r="A91" s="24" t="s">
        <v>231</v>
      </c>
      <c r="B91" s="17" t="s">
        <v>230</v>
      </c>
      <c r="C91" s="19">
        <v>5000000</v>
      </c>
      <c r="D91" s="19"/>
      <c r="E91" s="62"/>
      <c r="F91" s="21"/>
      <c r="G91" s="21"/>
      <c r="H91" s="33">
        <f t="shared" si="2"/>
        <v>5000000</v>
      </c>
    </row>
    <row r="92" spans="1:11" s="13" customFormat="1" ht="15.75" x14ac:dyDescent="0.25">
      <c r="A92" s="24" t="s">
        <v>214</v>
      </c>
      <c r="B92" s="17" t="s">
        <v>215</v>
      </c>
      <c r="C92" s="19">
        <v>32280000</v>
      </c>
      <c r="D92" s="19"/>
      <c r="E92" s="62"/>
      <c r="F92" s="21"/>
      <c r="G92" s="21"/>
      <c r="H92" s="33">
        <f t="shared" si="2"/>
        <v>32280000</v>
      </c>
    </row>
    <row r="93" spans="1:11" s="4" customFormat="1" ht="15.75" x14ac:dyDescent="0.25">
      <c r="A93" s="8">
        <v>2</v>
      </c>
      <c r="B93" s="22" t="s">
        <v>5</v>
      </c>
      <c r="C93" s="10">
        <f>SUM(C94,C99,C101,C106,C109)</f>
        <v>114680746</v>
      </c>
      <c r="D93" s="10">
        <f t="shared" ref="D93:E93" si="18">SUM(D94,D99,D101,D106,D109)</f>
        <v>12971959</v>
      </c>
      <c r="E93" s="10">
        <f t="shared" si="18"/>
        <v>0</v>
      </c>
      <c r="F93" s="11">
        <f>SUM(F94,F99,F101,F106,F109)</f>
        <v>405522010</v>
      </c>
      <c r="G93" s="11">
        <f>SUM(G94,G99,G101,G106,G109)</f>
        <v>10942383</v>
      </c>
      <c r="H93" s="57">
        <f t="shared" ref="H93:H157" si="19">SUM(C93:G93)</f>
        <v>544117098</v>
      </c>
      <c r="K93" s="51"/>
    </row>
    <row r="94" spans="1:11" s="13" customFormat="1" ht="15.75" x14ac:dyDescent="0.25">
      <c r="A94" s="23" t="s">
        <v>148</v>
      </c>
      <c r="B94" s="21" t="s">
        <v>87</v>
      </c>
      <c r="C94" s="15">
        <f>SUM(C95:C98)</f>
        <v>55866373</v>
      </c>
      <c r="D94" s="15">
        <f t="shared" ref="D94:E94" si="20">SUM(D95:D98)</f>
        <v>9280082</v>
      </c>
      <c r="E94" s="15">
        <f t="shared" si="20"/>
        <v>0</v>
      </c>
      <c r="F94" s="15">
        <f>SUM(F95:F98)</f>
        <v>304509133</v>
      </c>
      <c r="G94" s="15">
        <f>SUM(G95:G98)</f>
        <v>9261894</v>
      </c>
      <c r="H94" s="79">
        <f t="shared" si="19"/>
        <v>378917482</v>
      </c>
      <c r="K94" s="51"/>
    </row>
    <row r="95" spans="1:11" s="20" customFormat="1" ht="15.75" x14ac:dyDescent="0.25">
      <c r="A95" s="24" t="s">
        <v>88</v>
      </c>
      <c r="B95" s="17" t="s">
        <v>89</v>
      </c>
      <c r="C95" s="19">
        <v>39900000</v>
      </c>
      <c r="D95" s="19">
        <v>4126061</v>
      </c>
      <c r="E95" s="17"/>
      <c r="F95" s="94">
        <v>260544753</v>
      </c>
      <c r="G95" s="41">
        <v>8457280</v>
      </c>
      <c r="H95" s="33">
        <f t="shared" si="19"/>
        <v>313028094</v>
      </c>
      <c r="K95" s="52"/>
    </row>
    <row r="96" spans="1:11" s="20" customFormat="1" ht="15.75" x14ac:dyDescent="0.25">
      <c r="A96" s="24" t="s">
        <v>90</v>
      </c>
      <c r="B96" s="17" t="s">
        <v>91</v>
      </c>
      <c r="C96" s="19">
        <v>3200000</v>
      </c>
      <c r="D96" s="19"/>
      <c r="E96" s="17"/>
      <c r="G96" s="17"/>
      <c r="H96" s="33">
        <f t="shared" si="19"/>
        <v>3200000</v>
      </c>
      <c r="K96" s="88"/>
    </row>
    <row r="97" spans="1:11" s="20" customFormat="1" ht="15.75" x14ac:dyDescent="0.25">
      <c r="A97" s="24" t="s">
        <v>92</v>
      </c>
      <c r="B97" s="17" t="s">
        <v>93</v>
      </c>
      <c r="C97" s="19">
        <v>12620000</v>
      </c>
      <c r="D97" s="19">
        <v>5154021</v>
      </c>
      <c r="E97" s="17"/>
      <c r="F97" s="33">
        <v>30019725</v>
      </c>
      <c r="G97" s="41">
        <v>804614</v>
      </c>
      <c r="H97" s="33">
        <f t="shared" si="19"/>
        <v>48598360</v>
      </c>
    </row>
    <row r="98" spans="1:11" s="20" customFormat="1" ht="15.75" x14ac:dyDescent="0.25">
      <c r="A98" s="17" t="s">
        <v>94</v>
      </c>
      <c r="B98" s="17" t="s">
        <v>6</v>
      </c>
      <c r="C98" s="19">
        <v>146373</v>
      </c>
      <c r="D98" s="19"/>
      <c r="E98" s="17"/>
      <c r="F98" s="33">
        <v>13944655</v>
      </c>
      <c r="G98" s="17"/>
      <c r="H98" s="33">
        <f t="shared" si="19"/>
        <v>14091028</v>
      </c>
    </row>
    <row r="99" spans="1:11" s="13" customFormat="1" ht="15.75" x14ac:dyDescent="0.25">
      <c r="A99" s="32" t="s">
        <v>149</v>
      </c>
      <c r="B99" s="28" t="s">
        <v>95</v>
      </c>
      <c r="C99" s="15">
        <f t="shared" ref="C99" si="21">SUM(C100)</f>
        <v>0</v>
      </c>
      <c r="D99" s="15"/>
      <c r="E99" s="21"/>
      <c r="F99" s="15">
        <f>SUM(F100)</f>
        <v>1145585</v>
      </c>
      <c r="G99" s="15">
        <f>SUM(G100)</f>
        <v>0</v>
      </c>
      <c r="H99" s="79">
        <f t="shared" si="19"/>
        <v>1145585</v>
      </c>
    </row>
    <row r="100" spans="1:11" s="20" customFormat="1" ht="15.75" x14ac:dyDescent="0.25">
      <c r="A100" s="29" t="s">
        <v>96</v>
      </c>
      <c r="B100" s="25" t="s">
        <v>97</v>
      </c>
      <c r="C100" s="19"/>
      <c r="D100" s="19"/>
      <c r="E100" s="17"/>
      <c r="F100" s="33">
        <v>1145585</v>
      </c>
      <c r="G100" s="17"/>
      <c r="H100" s="33">
        <f t="shared" si="19"/>
        <v>1145585</v>
      </c>
    </row>
    <row r="101" spans="1:11" s="13" customFormat="1" ht="15.75" x14ac:dyDescent="0.25">
      <c r="A101" s="23" t="s">
        <v>150</v>
      </c>
      <c r="B101" s="21" t="s">
        <v>98</v>
      </c>
      <c r="C101" s="15">
        <f>SUM(C103:C105)</f>
        <v>17306000</v>
      </c>
      <c r="D101" s="15">
        <f>SUM(D102:D105)</f>
        <v>79726</v>
      </c>
      <c r="E101" s="15">
        <f t="shared" ref="E101:G101" si="22">SUM(E102:E105)</f>
        <v>0</v>
      </c>
      <c r="F101" s="15">
        <f t="shared" si="22"/>
        <v>31707751</v>
      </c>
      <c r="G101" s="15">
        <f t="shared" si="22"/>
        <v>0</v>
      </c>
      <c r="H101" s="79">
        <f t="shared" si="19"/>
        <v>49093477</v>
      </c>
    </row>
    <row r="102" spans="1:11" s="13" customFormat="1" ht="15.75" x14ac:dyDescent="0.25">
      <c r="A102" s="17" t="s">
        <v>252</v>
      </c>
      <c r="B102" s="17" t="s">
        <v>253</v>
      </c>
      <c r="C102" s="15"/>
      <c r="D102" s="19">
        <v>79726</v>
      </c>
      <c r="E102" s="21"/>
      <c r="F102" s="33">
        <v>6841450</v>
      </c>
      <c r="G102" s="21"/>
      <c r="H102" s="33">
        <f t="shared" si="19"/>
        <v>6921176</v>
      </c>
    </row>
    <row r="103" spans="1:11" s="20" customFormat="1" ht="15.75" x14ac:dyDescent="0.25">
      <c r="A103" s="17" t="s">
        <v>99</v>
      </c>
      <c r="B103" s="17" t="s">
        <v>100</v>
      </c>
      <c r="C103" s="19">
        <v>9750000</v>
      </c>
      <c r="D103" s="19"/>
      <c r="E103" s="17"/>
      <c r="F103" s="33">
        <v>17968801</v>
      </c>
      <c r="G103" s="17"/>
      <c r="H103" s="33">
        <f t="shared" si="19"/>
        <v>27718801</v>
      </c>
    </row>
    <row r="104" spans="1:11" s="20" customFormat="1" ht="15.75" x14ac:dyDescent="0.25">
      <c r="A104" s="17" t="s">
        <v>101</v>
      </c>
      <c r="B104" s="17" t="s">
        <v>102</v>
      </c>
      <c r="C104" s="19">
        <v>5536000</v>
      </c>
      <c r="D104" s="19"/>
      <c r="E104" s="17"/>
      <c r="F104" s="19">
        <v>6897500</v>
      </c>
      <c r="G104" s="17"/>
      <c r="H104" s="33">
        <f t="shared" si="19"/>
        <v>12433500</v>
      </c>
    </row>
    <row r="105" spans="1:11" s="20" customFormat="1" ht="15.75" x14ac:dyDescent="0.25">
      <c r="A105" s="17" t="s">
        <v>103</v>
      </c>
      <c r="B105" s="17" t="s">
        <v>104</v>
      </c>
      <c r="C105" s="19">
        <v>2020000</v>
      </c>
      <c r="D105" s="19"/>
      <c r="E105" s="17"/>
      <c r="F105" s="17"/>
      <c r="G105" s="17"/>
      <c r="H105" s="33">
        <f t="shared" si="19"/>
        <v>2020000</v>
      </c>
    </row>
    <row r="106" spans="1:11" s="13" customFormat="1" ht="15.75" x14ac:dyDescent="0.25">
      <c r="A106" s="23" t="s">
        <v>151</v>
      </c>
      <c r="B106" s="21" t="s">
        <v>105</v>
      </c>
      <c r="C106" s="15">
        <f>SUM(C107:C108)</f>
        <v>8000000</v>
      </c>
      <c r="D106" s="15">
        <f t="shared" ref="D106:E106" si="23">SUM(D107:D108)</f>
        <v>418144</v>
      </c>
      <c r="E106" s="15">
        <f t="shared" si="23"/>
        <v>0</v>
      </c>
      <c r="F106" s="15">
        <f>SUM(F108:F108)</f>
        <v>40144936</v>
      </c>
      <c r="G106" s="15">
        <f>SUM(G108:G108)</f>
        <v>0</v>
      </c>
      <c r="H106" s="79">
        <f t="shared" si="19"/>
        <v>48563080</v>
      </c>
    </row>
    <row r="107" spans="1:11" s="13" customFormat="1" ht="15.75" x14ac:dyDescent="0.25">
      <c r="A107" s="17" t="s">
        <v>106</v>
      </c>
      <c r="B107" s="17" t="s">
        <v>107</v>
      </c>
      <c r="C107" s="19">
        <v>1000000</v>
      </c>
      <c r="D107" s="19"/>
      <c r="E107" s="21"/>
      <c r="F107" s="21"/>
      <c r="G107" s="21"/>
      <c r="H107" s="33">
        <f t="shared" si="19"/>
        <v>1000000</v>
      </c>
    </row>
    <row r="108" spans="1:11" s="20" customFormat="1" ht="15.75" x14ac:dyDescent="0.25">
      <c r="A108" s="17" t="s">
        <v>108</v>
      </c>
      <c r="B108" s="17" t="s">
        <v>109</v>
      </c>
      <c r="C108" s="19">
        <v>7000000</v>
      </c>
      <c r="D108" s="19">
        <v>418144</v>
      </c>
      <c r="E108" s="17"/>
      <c r="F108" s="19">
        <v>40144936</v>
      </c>
      <c r="G108" s="17"/>
      <c r="H108" s="33">
        <f t="shared" si="19"/>
        <v>47563080</v>
      </c>
    </row>
    <row r="109" spans="1:11" s="13" customFormat="1" ht="15.75" x14ac:dyDescent="0.25">
      <c r="A109" s="23" t="s">
        <v>152</v>
      </c>
      <c r="B109" s="21" t="s">
        <v>110</v>
      </c>
      <c r="C109" s="15">
        <f>SUM(C110:C116)</f>
        <v>33508373</v>
      </c>
      <c r="D109" s="15">
        <f>SUM(D110:D117)</f>
        <v>3194007</v>
      </c>
      <c r="E109" s="15">
        <f t="shared" ref="E109:G109" si="24">SUM(E110:E117)</f>
        <v>0</v>
      </c>
      <c r="F109" s="15">
        <f t="shared" si="24"/>
        <v>28014605</v>
      </c>
      <c r="G109" s="15">
        <f t="shared" si="24"/>
        <v>1680489</v>
      </c>
      <c r="H109" s="79">
        <f t="shared" si="19"/>
        <v>66397474</v>
      </c>
      <c r="K109" s="52"/>
    </row>
    <row r="110" spans="1:11" s="20" customFormat="1" ht="15.75" x14ac:dyDescent="0.25">
      <c r="A110" s="17" t="s">
        <v>112</v>
      </c>
      <c r="B110" s="17" t="s">
        <v>111</v>
      </c>
      <c r="C110" s="19">
        <v>9977514</v>
      </c>
      <c r="D110" s="19">
        <v>692224</v>
      </c>
      <c r="E110" s="17"/>
      <c r="F110" s="33">
        <v>9974217</v>
      </c>
      <c r="G110" s="41">
        <v>782551</v>
      </c>
      <c r="H110" s="33">
        <f t="shared" si="19"/>
        <v>21426506</v>
      </c>
    </row>
    <row r="111" spans="1:11" s="20" customFormat="1" ht="15.75" x14ac:dyDescent="0.25">
      <c r="A111" s="17" t="s">
        <v>113</v>
      </c>
      <c r="B111" s="17" t="s">
        <v>244</v>
      </c>
      <c r="C111" s="19">
        <v>932534</v>
      </c>
      <c r="D111" s="19"/>
      <c r="E111" s="17"/>
      <c r="F111" s="17"/>
      <c r="G111" s="81"/>
      <c r="H111" s="33">
        <f t="shared" si="19"/>
        <v>932534</v>
      </c>
    </row>
    <row r="112" spans="1:11" s="20" customFormat="1" ht="15.75" x14ac:dyDescent="0.25">
      <c r="A112" s="17" t="s">
        <v>114</v>
      </c>
      <c r="B112" s="17" t="s">
        <v>115</v>
      </c>
      <c r="C112" s="19">
        <v>11505468</v>
      </c>
      <c r="D112" s="19">
        <v>2000000</v>
      </c>
      <c r="E112" s="17"/>
      <c r="F112" s="33">
        <v>11845006</v>
      </c>
      <c r="G112" s="92">
        <v>601050</v>
      </c>
      <c r="H112" s="33">
        <f t="shared" si="19"/>
        <v>25951524</v>
      </c>
    </row>
    <row r="113" spans="1:11" s="20" customFormat="1" ht="15.75" x14ac:dyDescent="0.25">
      <c r="A113" s="17" t="s">
        <v>116</v>
      </c>
      <c r="B113" s="17" t="s">
        <v>117</v>
      </c>
      <c r="C113" s="19">
        <v>1000000</v>
      </c>
      <c r="D113" s="19"/>
      <c r="E113" s="17"/>
      <c r="F113" s="17"/>
      <c r="G113" s="93">
        <v>123182</v>
      </c>
      <c r="H113" s="33">
        <f t="shared" si="19"/>
        <v>1123182</v>
      </c>
    </row>
    <row r="114" spans="1:11" s="20" customFormat="1" ht="15.75" x14ac:dyDescent="0.25">
      <c r="A114" s="17" t="s">
        <v>118</v>
      </c>
      <c r="B114" s="17" t="s">
        <v>7</v>
      </c>
      <c r="C114" s="19">
        <v>1200000</v>
      </c>
      <c r="D114" s="19">
        <v>445623</v>
      </c>
      <c r="E114" s="17"/>
      <c r="F114" s="33">
        <v>5141556</v>
      </c>
      <c r="G114" s="80">
        <v>173706</v>
      </c>
      <c r="H114" s="33">
        <f t="shared" si="19"/>
        <v>6960885</v>
      </c>
      <c r="K114" s="51"/>
    </row>
    <row r="115" spans="1:11" s="20" customFormat="1" ht="15.75" x14ac:dyDescent="0.25">
      <c r="A115" s="17" t="s">
        <v>172</v>
      </c>
      <c r="B115" s="17" t="s">
        <v>173</v>
      </c>
      <c r="C115" s="19">
        <v>6892857</v>
      </c>
      <c r="D115" s="19"/>
      <c r="E115" s="60"/>
      <c r="F115" s="19">
        <v>1053826</v>
      </c>
      <c r="G115" s="17"/>
      <c r="H115" s="33">
        <f t="shared" si="19"/>
        <v>7946683</v>
      </c>
      <c r="K115" s="88"/>
    </row>
    <row r="116" spans="1:11" s="20" customFormat="1" ht="15.75" x14ac:dyDescent="0.25">
      <c r="A116" s="17" t="s">
        <v>119</v>
      </c>
      <c r="B116" s="17" t="s">
        <v>120</v>
      </c>
      <c r="C116" s="19">
        <v>2000000</v>
      </c>
      <c r="D116" s="19"/>
      <c r="E116" s="60"/>
      <c r="F116" s="17"/>
      <c r="G116" s="17"/>
      <c r="H116" s="33">
        <f t="shared" si="19"/>
        <v>2000000</v>
      </c>
      <c r="K116" s="91"/>
    </row>
    <row r="117" spans="1:11" s="20" customFormat="1" ht="15.75" x14ac:dyDescent="0.25">
      <c r="A117" s="17" t="s">
        <v>283</v>
      </c>
      <c r="B117" s="17" t="s">
        <v>284</v>
      </c>
      <c r="C117" s="19"/>
      <c r="D117" s="19">
        <v>56160</v>
      </c>
      <c r="E117" s="60"/>
      <c r="F117" s="17"/>
      <c r="G117" s="17"/>
      <c r="H117" s="33">
        <f t="shared" si="19"/>
        <v>56160</v>
      </c>
      <c r="K117" s="91"/>
    </row>
    <row r="118" spans="1:11" s="39" customFormat="1" ht="15.75" x14ac:dyDescent="0.25">
      <c r="A118" s="8">
        <v>3</v>
      </c>
      <c r="B118" s="8" t="s">
        <v>239</v>
      </c>
      <c r="C118" s="38">
        <f>SUM(C119)</f>
        <v>50939505</v>
      </c>
      <c r="D118" s="38">
        <f t="shared" ref="D118:G118" si="25">SUM(D119)</f>
        <v>0</v>
      </c>
      <c r="E118" s="38">
        <f t="shared" si="25"/>
        <v>0</v>
      </c>
      <c r="F118" s="38">
        <f t="shared" si="25"/>
        <v>0</v>
      </c>
      <c r="G118" s="38">
        <f t="shared" si="25"/>
        <v>0</v>
      </c>
      <c r="H118" s="33">
        <f t="shared" si="19"/>
        <v>50939505</v>
      </c>
      <c r="K118" s="51"/>
    </row>
    <row r="119" spans="1:11" s="20" customFormat="1" ht="15.75" x14ac:dyDescent="0.25">
      <c r="A119" s="17" t="s">
        <v>240</v>
      </c>
      <c r="B119" s="17" t="s">
        <v>241</v>
      </c>
      <c r="C119" s="19">
        <v>50939505</v>
      </c>
      <c r="D119" s="19"/>
      <c r="E119" s="60"/>
      <c r="F119" s="17"/>
      <c r="G119" s="17"/>
      <c r="H119" s="33">
        <f t="shared" si="19"/>
        <v>50939505</v>
      </c>
      <c r="K119" s="88"/>
    </row>
    <row r="120" spans="1:11" s="4" customFormat="1" ht="15.75" x14ac:dyDescent="0.25">
      <c r="A120" s="8">
        <v>5</v>
      </c>
      <c r="B120" s="22" t="s">
        <v>121</v>
      </c>
      <c r="C120" s="11">
        <f>SUM(C121:C124)</f>
        <v>40000000</v>
      </c>
      <c r="D120" s="11">
        <f t="shared" ref="D120:F120" si="26">SUM(D121:D124)</f>
        <v>0</v>
      </c>
      <c r="E120" s="11">
        <f t="shared" si="26"/>
        <v>0</v>
      </c>
      <c r="F120" s="11">
        <f t="shared" si="26"/>
        <v>7900000</v>
      </c>
      <c r="G120" s="11">
        <f>SUM(G121:G126)</f>
        <v>100000000</v>
      </c>
      <c r="H120" s="57">
        <f t="shared" si="19"/>
        <v>147900000</v>
      </c>
      <c r="K120" s="51"/>
    </row>
    <row r="121" spans="1:11" s="4" customFormat="1" ht="15.75" x14ac:dyDescent="0.25">
      <c r="A121" s="17" t="s">
        <v>276</v>
      </c>
      <c r="B121" s="17" t="s">
        <v>277</v>
      </c>
      <c r="C121" s="11"/>
      <c r="D121" s="11"/>
      <c r="E121" s="61"/>
      <c r="F121" s="11"/>
      <c r="G121" s="18">
        <v>100000000</v>
      </c>
      <c r="H121" s="33">
        <f t="shared" si="19"/>
        <v>100000000</v>
      </c>
      <c r="K121" s="51"/>
    </row>
    <row r="122" spans="1:11" s="4" customFormat="1" ht="15.75" x14ac:dyDescent="0.25">
      <c r="A122" s="17" t="s">
        <v>254</v>
      </c>
      <c r="B122" s="17" t="s">
        <v>258</v>
      </c>
      <c r="C122" s="11"/>
      <c r="D122" s="11"/>
      <c r="E122" s="61"/>
      <c r="F122" s="19">
        <v>1900000</v>
      </c>
      <c r="G122" s="22"/>
      <c r="H122" s="33">
        <f t="shared" si="19"/>
        <v>1900000</v>
      </c>
    </row>
    <row r="123" spans="1:11" s="20" customFormat="1" ht="15.75" x14ac:dyDescent="0.25">
      <c r="A123" s="17" t="s">
        <v>122</v>
      </c>
      <c r="B123" s="17" t="s">
        <v>123</v>
      </c>
      <c r="C123" s="19">
        <v>40000000</v>
      </c>
      <c r="D123" s="19"/>
      <c r="E123" s="60"/>
      <c r="F123" s="19">
        <v>2500000</v>
      </c>
      <c r="G123" s="17"/>
      <c r="H123" s="33">
        <f t="shared" si="19"/>
        <v>42500000</v>
      </c>
    </row>
    <row r="124" spans="1:11" s="20" customFormat="1" ht="15.75" x14ac:dyDescent="0.25">
      <c r="A124" s="17" t="s">
        <v>257</v>
      </c>
      <c r="B124" s="25" t="s">
        <v>259</v>
      </c>
      <c r="C124" s="19"/>
      <c r="D124" s="19"/>
      <c r="E124" s="17"/>
      <c r="F124" s="19">
        <v>3500000</v>
      </c>
      <c r="G124" s="81"/>
      <c r="H124" s="33">
        <f t="shared" si="19"/>
        <v>3500000</v>
      </c>
    </row>
    <row r="125" spans="1:11" s="20" customFormat="1" ht="15.75" x14ac:dyDescent="0.25">
      <c r="A125" s="17" t="s">
        <v>255</v>
      </c>
      <c r="B125" s="21" t="s">
        <v>207</v>
      </c>
      <c r="C125" s="15">
        <f>SUM(C126)</f>
        <v>0</v>
      </c>
      <c r="D125" s="15"/>
      <c r="E125" s="17"/>
      <c r="F125" s="19">
        <f>SUM(E101:E101)</f>
        <v>0</v>
      </c>
      <c r="G125" s="81"/>
      <c r="H125" s="33">
        <f t="shared" si="19"/>
        <v>0</v>
      </c>
    </row>
    <row r="126" spans="1:11" s="20" customFormat="1" ht="15.75" x14ac:dyDescent="0.25">
      <c r="A126" s="17" t="s">
        <v>256</v>
      </c>
      <c r="B126" s="25" t="s">
        <v>226</v>
      </c>
      <c r="C126" s="19" t="s">
        <v>11</v>
      </c>
      <c r="D126" s="19"/>
      <c r="E126" s="17"/>
      <c r="F126" s="19">
        <f>SUM(E103:E103)</f>
        <v>0</v>
      </c>
      <c r="G126" s="81"/>
      <c r="H126" s="33">
        <f t="shared" si="19"/>
        <v>0</v>
      </c>
    </row>
    <row r="127" spans="1:11" s="4" customFormat="1" ht="15.75" x14ac:dyDescent="0.25">
      <c r="A127" s="8">
        <v>6</v>
      </c>
      <c r="B127" s="22" t="s">
        <v>12</v>
      </c>
      <c r="C127" s="11">
        <f>SUM(C128,C142,C144,C147,C149)</f>
        <v>14726565658</v>
      </c>
      <c r="D127" s="11">
        <f t="shared" ref="D127:E127" si="27">SUM(D128,D142,D144,D147,D149)</f>
        <v>15830227</v>
      </c>
      <c r="E127" s="67">
        <f t="shared" si="27"/>
        <v>537479046</v>
      </c>
      <c r="F127" s="11">
        <f>SUM(F135,F142,F144)</f>
        <v>79805374</v>
      </c>
      <c r="G127" s="82">
        <f>SUM(G135,G142,G144)</f>
        <v>0</v>
      </c>
      <c r="H127" s="79">
        <f t="shared" si="19"/>
        <v>15359680305</v>
      </c>
    </row>
    <row r="128" spans="1:11" s="13" customFormat="1" ht="15.75" x14ac:dyDescent="0.25">
      <c r="A128" s="23" t="s">
        <v>139</v>
      </c>
      <c r="B128" s="21" t="s">
        <v>125</v>
      </c>
      <c r="C128" s="15">
        <f>SUM(C129,C135)</f>
        <v>14187438723</v>
      </c>
      <c r="D128" s="15">
        <f t="shared" ref="D128:E128" si="28">SUM(D129,D135)</f>
        <v>4854746</v>
      </c>
      <c r="E128" s="68">
        <f t="shared" si="28"/>
        <v>517567946</v>
      </c>
      <c r="F128" s="11"/>
      <c r="G128" s="83"/>
      <c r="H128" s="79">
        <f t="shared" si="19"/>
        <v>14709861415</v>
      </c>
    </row>
    <row r="129" spans="1:8" s="26" customFormat="1" ht="15.75" x14ac:dyDescent="0.25">
      <c r="A129" s="54" t="s">
        <v>187</v>
      </c>
      <c r="B129" s="54" t="s">
        <v>188</v>
      </c>
      <c r="C129" s="10">
        <f>SUM(C130:C134)</f>
        <v>8347446864</v>
      </c>
      <c r="D129" s="10">
        <f t="shared" ref="D129" si="29">SUM(D130:D134)</f>
        <v>0</v>
      </c>
      <c r="E129" s="77">
        <f>SUM(E130:E134)</f>
        <v>500000000</v>
      </c>
      <c r="F129" s="28"/>
      <c r="G129" s="84"/>
      <c r="H129" s="57">
        <f t="shared" si="19"/>
        <v>8847446864</v>
      </c>
    </row>
    <row r="130" spans="1:8" s="31" customFormat="1" ht="15.75" x14ac:dyDescent="0.25">
      <c r="A130" s="25" t="s">
        <v>248</v>
      </c>
      <c r="B130" s="25" t="s">
        <v>249</v>
      </c>
      <c r="C130" s="30"/>
      <c r="D130" s="30"/>
      <c r="E130" s="69">
        <v>500000000</v>
      </c>
      <c r="F130" s="63"/>
      <c r="G130" s="85"/>
      <c r="H130" s="33">
        <f t="shared" si="19"/>
        <v>500000000</v>
      </c>
    </row>
    <row r="131" spans="1:8" s="26" customFormat="1" ht="15.75" x14ac:dyDescent="0.25">
      <c r="A131" s="25" t="s">
        <v>216</v>
      </c>
      <c r="B131" s="25" t="s">
        <v>218</v>
      </c>
      <c r="C131" s="18">
        <v>1466813363</v>
      </c>
      <c r="D131" s="18"/>
      <c r="E131" s="70"/>
      <c r="F131" s="28"/>
      <c r="G131" s="84"/>
      <c r="H131" s="33">
        <f t="shared" si="19"/>
        <v>1466813363</v>
      </c>
    </row>
    <row r="132" spans="1:8" s="34" customFormat="1" ht="15.75" x14ac:dyDescent="0.25">
      <c r="A132" s="25" t="s">
        <v>217</v>
      </c>
      <c r="B132" s="25" t="s">
        <v>219</v>
      </c>
      <c r="C132" s="18">
        <v>6770633501</v>
      </c>
      <c r="D132" s="18"/>
      <c r="E132" s="71"/>
      <c r="F132" s="54"/>
      <c r="G132" s="86"/>
      <c r="H132" s="33">
        <f t="shared" si="19"/>
        <v>6770633501</v>
      </c>
    </row>
    <row r="133" spans="1:8" s="34" customFormat="1" ht="15.75" x14ac:dyDescent="0.25">
      <c r="A133" s="29" t="s">
        <v>223</v>
      </c>
      <c r="B133" s="25" t="s">
        <v>224</v>
      </c>
      <c r="C133" s="18">
        <v>70000000</v>
      </c>
      <c r="D133" s="18"/>
      <c r="E133" s="71"/>
      <c r="F133" s="54"/>
      <c r="G133" s="86"/>
      <c r="H133" s="33">
        <f t="shared" si="19"/>
        <v>70000000</v>
      </c>
    </row>
    <row r="134" spans="1:8" s="34" customFormat="1" ht="15.75" x14ac:dyDescent="0.25">
      <c r="A134" s="17" t="s">
        <v>233</v>
      </c>
      <c r="B134" s="17" t="s">
        <v>200</v>
      </c>
      <c r="C134" s="18">
        <v>40000000</v>
      </c>
      <c r="D134" s="18"/>
      <c r="E134" s="71"/>
      <c r="F134" s="54"/>
      <c r="G134" s="86"/>
      <c r="H134" s="33">
        <f t="shared" si="19"/>
        <v>40000000</v>
      </c>
    </row>
    <row r="135" spans="1:8" s="34" customFormat="1" ht="15.75" x14ac:dyDescent="0.25">
      <c r="A135" s="54" t="s">
        <v>124</v>
      </c>
      <c r="B135" s="54" t="s">
        <v>126</v>
      </c>
      <c r="C135" s="10">
        <f>SUM(C136:C141)</f>
        <v>5839991859</v>
      </c>
      <c r="D135" s="77">
        <f>SUM(D136:D137)</f>
        <v>4854746</v>
      </c>
      <c r="E135" s="77">
        <f>SUM(E136:E137)</f>
        <v>17567946</v>
      </c>
      <c r="F135" s="10">
        <f t="shared" ref="F135:G135" si="30">SUM(F136:F137)</f>
        <v>48930474</v>
      </c>
      <c r="G135" s="87">
        <f t="shared" si="30"/>
        <v>0</v>
      </c>
      <c r="H135" s="57">
        <f t="shared" si="19"/>
        <v>5911345025</v>
      </c>
    </row>
    <row r="136" spans="1:8" ht="15.75" x14ac:dyDescent="0.25">
      <c r="A136" s="17" t="s">
        <v>220</v>
      </c>
      <c r="B136" s="17" t="s">
        <v>201</v>
      </c>
      <c r="C136" s="19">
        <v>10710403</v>
      </c>
      <c r="D136" s="19">
        <v>3015827</v>
      </c>
      <c r="E136" s="64">
        <v>10913421</v>
      </c>
      <c r="F136" s="41">
        <v>30396204</v>
      </c>
      <c r="G136" s="55"/>
      <c r="H136" s="33">
        <f t="shared" si="19"/>
        <v>55035855</v>
      </c>
    </row>
    <row r="137" spans="1:8" ht="15.75" x14ac:dyDescent="0.25">
      <c r="A137" s="17" t="s">
        <v>221</v>
      </c>
      <c r="B137" s="17" t="s">
        <v>202</v>
      </c>
      <c r="C137" s="19">
        <v>6530734</v>
      </c>
      <c r="D137" s="19">
        <v>1838919</v>
      </c>
      <c r="E137" s="64">
        <v>6654525</v>
      </c>
      <c r="F137" s="41">
        <v>18534270</v>
      </c>
      <c r="G137" s="55"/>
      <c r="H137" s="33">
        <f t="shared" si="19"/>
        <v>33558448</v>
      </c>
    </row>
    <row r="138" spans="1:8" ht="15.75" hidden="1" x14ac:dyDescent="0.25">
      <c r="A138" s="17" t="s">
        <v>235</v>
      </c>
      <c r="B138" s="17" t="s">
        <v>236</v>
      </c>
      <c r="C138" s="19"/>
      <c r="D138" s="19"/>
      <c r="E138" s="67">
        <f>SUM(E127,E101)</f>
        <v>537479046</v>
      </c>
      <c r="F138" s="41">
        <f>SUM(E111:E111)</f>
        <v>0</v>
      </c>
      <c r="G138" s="55"/>
      <c r="H138" s="33">
        <f t="shared" si="19"/>
        <v>537479046</v>
      </c>
    </row>
    <row r="139" spans="1:8" ht="15.75" x14ac:dyDescent="0.25">
      <c r="A139" s="17" t="s">
        <v>235</v>
      </c>
      <c r="B139" s="17" t="s">
        <v>236</v>
      </c>
      <c r="C139" s="19">
        <v>6400000</v>
      </c>
      <c r="D139" s="19"/>
      <c r="E139" s="72"/>
      <c r="F139" s="55"/>
      <c r="G139" s="55"/>
      <c r="H139" s="33">
        <f t="shared" si="19"/>
        <v>6400000</v>
      </c>
    </row>
    <row r="140" spans="1:8" s="20" customFormat="1" ht="15.75" x14ac:dyDescent="0.25">
      <c r="A140" s="24" t="s">
        <v>203</v>
      </c>
      <c r="B140" s="17" t="s">
        <v>204</v>
      </c>
      <c r="C140" s="18">
        <v>2025000000</v>
      </c>
      <c r="D140" s="18"/>
      <c r="E140" s="60"/>
      <c r="F140" s="17"/>
      <c r="G140" s="17"/>
      <c r="H140" s="33">
        <f t="shared" si="19"/>
        <v>2025000000</v>
      </c>
    </row>
    <row r="141" spans="1:8" s="20" customFormat="1" ht="15.75" x14ac:dyDescent="0.25">
      <c r="A141" s="24" t="s">
        <v>205</v>
      </c>
      <c r="B141" s="17" t="s">
        <v>206</v>
      </c>
      <c r="C141" s="19">
        <v>3791350722</v>
      </c>
      <c r="D141" s="19"/>
      <c r="E141" s="73"/>
      <c r="F141" s="17"/>
      <c r="G141" s="17"/>
      <c r="H141" s="33">
        <f t="shared" si="19"/>
        <v>3791350722</v>
      </c>
    </row>
    <row r="142" spans="1:8" s="13" customFormat="1" ht="15.75" x14ac:dyDescent="0.25">
      <c r="A142" s="23" t="s">
        <v>138</v>
      </c>
      <c r="B142" s="21" t="s">
        <v>127</v>
      </c>
      <c r="C142" s="15">
        <f>SUM(C143)</f>
        <v>2620000</v>
      </c>
      <c r="D142" s="15">
        <f t="shared" ref="D142:E142" si="31">SUM(D143)</f>
        <v>0</v>
      </c>
      <c r="E142" s="68">
        <f t="shared" si="31"/>
        <v>0</v>
      </c>
      <c r="F142" s="14">
        <f>SUM(F143)</f>
        <v>2280000</v>
      </c>
      <c r="G142" s="14">
        <f>SUM(G143)</f>
        <v>0</v>
      </c>
      <c r="H142" s="79">
        <f t="shared" si="19"/>
        <v>4900000</v>
      </c>
    </row>
    <row r="143" spans="1:8" s="20" customFormat="1" ht="15.75" x14ac:dyDescent="0.25">
      <c r="A143" s="17" t="s">
        <v>128</v>
      </c>
      <c r="B143" s="17" t="s">
        <v>129</v>
      </c>
      <c r="C143" s="19">
        <v>2620000</v>
      </c>
      <c r="D143" s="19"/>
      <c r="E143" s="73"/>
      <c r="F143" s="41">
        <v>2280000</v>
      </c>
      <c r="G143" s="17"/>
      <c r="H143" s="33">
        <f t="shared" si="19"/>
        <v>4900000</v>
      </c>
    </row>
    <row r="144" spans="1:8" s="13" customFormat="1" ht="15.75" x14ac:dyDescent="0.25">
      <c r="A144" s="23" t="s">
        <v>137</v>
      </c>
      <c r="B144" s="21" t="s">
        <v>130</v>
      </c>
      <c r="C144" s="27">
        <f>SUM(C145:C146)</f>
        <v>315912924</v>
      </c>
      <c r="D144" s="27">
        <f t="shared" ref="D144:E144" si="32">SUM(D145:D146)</f>
        <v>10975481</v>
      </c>
      <c r="E144" s="74">
        <f t="shared" si="32"/>
        <v>19911100</v>
      </c>
      <c r="F144" s="14">
        <f>SUM(F146:F146)</f>
        <v>28594900</v>
      </c>
      <c r="G144" s="14">
        <f>SUM(G146:G146)</f>
        <v>0</v>
      </c>
      <c r="H144" s="79">
        <f t="shared" si="19"/>
        <v>375394405</v>
      </c>
    </row>
    <row r="145" spans="1:8" s="20" customFormat="1" ht="15.75" x14ac:dyDescent="0.25">
      <c r="A145" s="17" t="s">
        <v>131</v>
      </c>
      <c r="B145" s="25" t="s">
        <v>8</v>
      </c>
      <c r="C145" s="18">
        <v>300000000</v>
      </c>
      <c r="D145" s="18"/>
      <c r="E145" s="73"/>
      <c r="G145" s="17"/>
      <c r="H145" s="33">
        <f t="shared" si="19"/>
        <v>300000000</v>
      </c>
    </row>
    <row r="146" spans="1:8" ht="15.75" x14ac:dyDescent="0.25">
      <c r="A146" s="17" t="s">
        <v>181</v>
      </c>
      <c r="B146" s="25" t="s">
        <v>182</v>
      </c>
      <c r="C146" s="19">
        <v>15912924</v>
      </c>
      <c r="D146" s="19">
        <v>10975481</v>
      </c>
      <c r="E146" s="73">
        <v>19911100</v>
      </c>
      <c r="F146" s="41">
        <v>28594900</v>
      </c>
      <c r="G146" s="55"/>
      <c r="H146" s="33">
        <f t="shared" si="19"/>
        <v>75394405</v>
      </c>
    </row>
    <row r="147" spans="1:8" s="13" customFormat="1" ht="15.75" x14ac:dyDescent="0.25">
      <c r="A147" s="21" t="s">
        <v>177</v>
      </c>
      <c r="B147" s="28" t="s">
        <v>178</v>
      </c>
      <c r="C147" s="27">
        <f>SUM(C148)</f>
        <v>100000000</v>
      </c>
      <c r="D147" s="27">
        <f t="shared" ref="D147:G147" si="33">SUM(D148)</f>
        <v>0</v>
      </c>
      <c r="E147" s="74">
        <f t="shared" si="33"/>
        <v>0</v>
      </c>
      <c r="F147" s="74">
        <f t="shared" si="33"/>
        <v>0</v>
      </c>
      <c r="G147" s="74">
        <f t="shared" si="33"/>
        <v>0</v>
      </c>
      <c r="H147" s="79">
        <f t="shared" si="19"/>
        <v>100000000</v>
      </c>
    </row>
    <row r="148" spans="1:8" s="20" customFormat="1" ht="15.75" x14ac:dyDescent="0.25">
      <c r="A148" s="17" t="s">
        <v>179</v>
      </c>
      <c r="B148" s="25" t="s">
        <v>180</v>
      </c>
      <c r="C148" s="18">
        <v>100000000</v>
      </c>
      <c r="D148" s="18"/>
      <c r="E148" s="60"/>
      <c r="F148" s="17"/>
      <c r="G148" s="17"/>
      <c r="H148" s="33">
        <f t="shared" si="19"/>
        <v>100000000</v>
      </c>
    </row>
    <row r="149" spans="1:8" s="13" customFormat="1" ht="15.75" x14ac:dyDescent="0.25">
      <c r="A149" s="21" t="s">
        <v>132</v>
      </c>
      <c r="B149" s="21" t="s">
        <v>133</v>
      </c>
      <c r="C149" s="15">
        <f>SUM(C150:C155)</f>
        <v>120594011</v>
      </c>
      <c r="D149" s="15">
        <f t="shared" ref="D149:E149" si="34">SUM(D150:D155)</f>
        <v>0</v>
      </c>
      <c r="E149" s="68">
        <f t="shared" si="34"/>
        <v>0</v>
      </c>
      <c r="F149" s="21"/>
      <c r="G149" s="21"/>
      <c r="H149" s="79">
        <f t="shared" si="19"/>
        <v>120594011</v>
      </c>
    </row>
    <row r="150" spans="1:8" s="20" customFormat="1" ht="15.75" x14ac:dyDescent="0.25">
      <c r="A150" s="17" t="s">
        <v>193</v>
      </c>
      <c r="B150" s="17" t="s">
        <v>194</v>
      </c>
      <c r="C150" s="33">
        <v>4422600</v>
      </c>
      <c r="D150" s="33"/>
      <c r="E150" s="60"/>
      <c r="F150" s="17"/>
      <c r="G150" s="33"/>
      <c r="H150" s="33">
        <f t="shared" si="19"/>
        <v>4422600</v>
      </c>
    </row>
    <row r="151" spans="1:8" s="20" customFormat="1" ht="15.75" x14ac:dyDescent="0.25">
      <c r="A151" s="17" t="s">
        <v>242</v>
      </c>
      <c r="B151" s="17" t="s">
        <v>243</v>
      </c>
      <c r="C151" s="33">
        <v>12193454</v>
      </c>
      <c r="D151" s="33"/>
      <c r="E151" s="60"/>
      <c r="F151" s="17"/>
      <c r="G151" s="17"/>
      <c r="H151" s="33">
        <f t="shared" si="19"/>
        <v>12193454</v>
      </c>
    </row>
    <row r="152" spans="1:8" s="20" customFormat="1" ht="15.75" x14ac:dyDescent="0.25">
      <c r="A152" s="17" t="s">
        <v>191</v>
      </c>
      <c r="B152" s="24" t="s">
        <v>192</v>
      </c>
      <c r="C152" s="19">
        <v>28577957</v>
      </c>
      <c r="D152" s="19"/>
      <c r="E152" s="60"/>
      <c r="F152" s="17"/>
      <c r="G152" s="17"/>
      <c r="H152" s="33">
        <f t="shared" si="19"/>
        <v>28577957</v>
      </c>
    </row>
    <row r="153" spans="1:8" s="20" customFormat="1" ht="15.75" x14ac:dyDescent="0.25">
      <c r="A153" s="17" t="s">
        <v>195</v>
      </c>
      <c r="B153" s="17" t="s">
        <v>196</v>
      </c>
      <c r="C153" s="33">
        <v>26000000</v>
      </c>
      <c r="D153" s="33"/>
      <c r="E153" s="60"/>
      <c r="F153" s="17"/>
      <c r="G153" s="17"/>
      <c r="H153" s="33">
        <f t="shared" si="19"/>
        <v>26000000</v>
      </c>
    </row>
    <row r="154" spans="1:8" s="20" customFormat="1" ht="15.75" x14ac:dyDescent="0.25">
      <c r="A154" s="17" t="s">
        <v>197</v>
      </c>
      <c r="B154" s="17" t="s">
        <v>232</v>
      </c>
      <c r="C154" s="33">
        <v>23400000</v>
      </c>
      <c r="D154" s="33"/>
      <c r="E154" s="60"/>
      <c r="F154" s="17"/>
      <c r="G154" s="17"/>
      <c r="H154" s="33">
        <f t="shared" si="19"/>
        <v>23400000</v>
      </c>
    </row>
    <row r="155" spans="1:8" s="20" customFormat="1" ht="15.75" x14ac:dyDescent="0.25">
      <c r="A155" s="17" t="s">
        <v>198</v>
      </c>
      <c r="B155" s="17" t="s">
        <v>199</v>
      </c>
      <c r="C155" s="33">
        <v>26000000</v>
      </c>
      <c r="D155" s="33"/>
      <c r="E155" s="60"/>
      <c r="F155" s="41">
        <f>SUM(E125:E125)</f>
        <v>0</v>
      </c>
      <c r="G155" s="17"/>
      <c r="H155" s="33">
        <f t="shared" si="19"/>
        <v>26000000</v>
      </c>
    </row>
    <row r="156" spans="1:8" s="4" customFormat="1" ht="15.75" x14ac:dyDescent="0.25">
      <c r="A156" s="8">
        <v>7</v>
      </c>
      <c r="B156" s="22" t="s">
        <v>134</v>
      </c>
      <c r="C156" s="11">
        <f>SUM(C163:C167)</f>
        <v>43800000</v>
      </c>
      <c r="D156" s="11">
        <f>SUM(D163:D167)</f>
        <v>0</v>
      </c>
      <c r="E156" s="67">
        <f>SUM(E163:E167)</f>
        <v>0</v>
      </c>
      <c r="F156" s="57">
        <f>SUM(F157,F159,F161)</f>
        <v>3208000000</v>
      </c>
      <c r="G156" s="57">
        <f>SUM(G157,G159,G161)</f>
        <v>0</v>
      </c>
      <c r="H156" s="57">
        <f t="shared" si="19"/>
        <v>3251800000</v>
      </c>
    </row>
    <row r="157" spans="1:8" s="13" customFormat="1" ht="15.75" x14ac:dyDescent="0.25">
      <c r="A157" s="23" t="s">
        <v>260</v>
      </c>
      <c r="B157" s="21" t="s">
        <v>261</v>
      </c>
      <c r="C157" s="15"/>
      <c r="D157" s="15"/>
      <c r="E157" s="68"/>
      <c r="F157" s="79">
        <f>SUM(F158)</f>
        <v>700000000</v>
      </c>
      <c r="G157" s="79">
        <f>SUM(G158)</f>
        <v>0</v>
      </c>
      <c r="H157" s="79">
        <f t="shared" si="19"/>
        <v>700000000</v>
      </c>
    </row>
    <row r="158" spans="1:8" s="20" customFormat="1" ht="15.75" x14ac:dyDescent="0.25">
      <c r="A158" s="24" t="s">
        <v>262</v>
      </c>
      <c r="B158" s="17" t="s">
        <v>263</v>
      </c>
      <c r="C158" s="19"/>
      <c r="D158" s="19"/>
      <c r="E158" s="78"/>
      <c r="F158" s="41">
        <v>700000000</v>
      </c>
      <c r="G158" s="17"/>
      <c r="H158" s="33">
        <f t="shared" ref="H158:H173" si="35">SUM(C158:G158)</f>
        <v>700000000</v>
      </c>
    </row>
    <row r="159" spans="1:8" s="13" customFormat="1" ht="15.75" x14ac:dyDescent="0.25">
      <c r="A159" s="23" t="s">
        <v>264</v>
      </c>
      <c r="B159" s="21" t="s">
        <v>265</v>
      </c>
      <c r="C159" s="15"/>
      <c r="D159" s="15"/>
      <c r="E159" s="68"/>
      <c r="F159" s="76">
        <f>SUM(F160)</f>
        <v>208000000</v>
      </c>
      <c r="G159" s="76">
        <f>SUM(G160)</f>
        <v>0</v>
      </c>
      <c r="H159" s="79">
        <f t="shared" si="35"/>
        <v>208000000</v>
      </c>
    </row>
    <row r="160" spans="1:8" s="20" customFormat="1" ht="15.75" x14ac:dyDescent="0.25">
      <c r="A160" s="24" t="s">
        <v>234</v>
      </c>
      <c r="B160" s="17" t="s">
        <v>266</v>
      </c>
      <c r="C160" s="19"/>
      <c r="D160" s="19"/>
      <c r="E160" s="78"/>
      <c r="F160" s="41">
        <v>208000000</v>
      </c>
      <c r="G160" s="17"/>
      <c r="H160" s="33">
        <f t="shared" si="35"/>
        <v>208000000</v>
      </c>
    </row>
    <row r="161" spans="1:8" s="13" customFormat="1" ht="15.75" x14ac:dyDescent="0.25">
      <c r="A161" s="23" t="s">
        <v>267</v>
      </c>
      <c r="B161" s="21" t="s">
        <v>268</v>
      </c>
      <c r="C161" s="76">
        <f t="shared" ref="C161:E161" si="36">SUM(C162:C165)</f>
        <v>43800000</v>
      </c>
      <c r="D161" s="76">
        <f t="shared" si="36"/>
        <v>0</v>
      </c>
      <c r="E161" s="76">
        <f t="shared" si="36"/>
        <v>0</v>
      </c>
      <c r="F161" s="76">
        <f>SUM(F162:F165)</f>
        <v>2300000000</v>
      </c>
      <c r="G161" s="76">
        <f>SUM(G162:G165)</f>
        <v>0</v>
      </c>
      <c r="H161" s="79">
        <f t="shared" si="35"/>
        <v>2343800000</v>
      </c>
    </row>
    <row r="162" spans="1:8" s="20" customFormat="1" ht="15.75" x14ac:dyDescent="0.25">
      <c r="A162" s="24" t="s">
        <v>269</v>
      </c>
      <c r="B162" s="17" t="s">
        <v>270</v>
      </c>
      <c r="C162" s="19"/>
      <c r="D162" s="19"/>
      <c r="E162" s="78"/>
      <c r="F162" s="41">
        <v>2000000000</v>
      </c>
      <c r="G162" s="17"/>
      <c r="H162" s="33">
        <f t="shared" si="35"/>
        <v>2000000000</v>
      </c>
    </row>
    <row r="163" spans="1:8" s="4" customFormat="1" ht="15.75" x14ac:dyDescent="0.25">
      <c r="A163" s="29" t="s">
        <v>222</v>
      </c>
      <c r="B163" s="25" t="s">
        <v>246</v>
      </c>
      <c r="C163" s="19">
        <v>33400000</v>
      </c>
      <c r="D163" s="19"/>
      <c r="E163" s="61"/>
      <c r="F163" s="11"/>
      <c r="G163" s="22"/>
      <c r="H163" s="33">
        <f t="shared" si="35"/>
        <v>33400000</v>
      </c>
    </row>
    <row r="164" spans="1:8" s="4" customFormat="1" ht="15.75" x14ac:dyDescent="0.25">
      <c r="A164" s="29" t="s">
        <v>225</v>
      </c>
      <c r="B164" s="25" t="s">
        <v>273</v>
      </c>
      <c r="C164" s="19">
        <v>10400000</v>
      </c>
      <c r="D164" s="19"/>
      <c r="E164" s="22"/>
      <c r="F164" s="11"/>
      <c r="G164" s="22"/>
      <c r="H164" s="33">
        <f t="shared" si="35"/>
        <v>10400000</v>
      </c>
    </row>
    <row r="165" spans="1:8" s="20" customFormat="1" ht="15.75" x14ac:dyDescent="0.25">
      <c r="A165" s="24" t="s">
        <v>271</v>
      </c>
      <c r="B165" s="17" t="s">
        <v>272</v>
      </c>
      <c r="C165" s="19"/>
      <c r="D165" s="19"/>
      <c r="E165" s="19"/>
      <c r="F165" s="41">
        <v>300000000</v>
      </c>
      <c r="G165" s="17"/>
      <c r="H165" s="33">
        <f t="shared" si="35"/>
        <v>300000000</v>
      </c>
    </row>
    <row r="166" spans="1:8" s="4" customFormat="1" ht="15.75" hidden="1" x14ac:dyDescent="0.25">
      <c r="A166" s="17" t="s">
        <v>222</v>
      </c>
      <c r="B166" s="17" t="s">
        <v>237</v>
      </c>
      <c r="C166" s="19"/>
      <c r="D166" s="19"/>
      <c r="E166" s="22"/>
      <c r="F166" s="22"/>
      <c r="G166" s="22"/>
      <c r="H166" s="33">
        <f t="shared" si="35"/>
        <v>0</v>
      </c>
    </row>
    <row r="167" spans="1:8" s="4" customFormat="1" ht="15.75" hidden="1" x14ac:dyDescent="0.25">
      <c r="A167" s="17" t="s">
        <v>225</v>
      </c>
      <c r="B167" s="17" t="s">
        <v>238</v>
      </c>
      <c r="C167" s="19"/>
      <c r="D167" s="19"/>
      <c r="E167" s="22"/>
      <c r="F167" s="22"/>
      <c r="G167" s="22"/>
      <c r="H167" s="33">
        <f t="shared" si="35"/>
        <v>0</v>
      </c>
    </row>
    <row r="168" spans="1:8" s="4" customFormat="1" ht="15.75" x14ac:dyDescent="0.25">
      <c r="A168" s="8">
        <v>8</v>
      </c>
      <c r="B168" s="22" t="s">
        <v>135</v>
      </c>
      <c r="C168" s="11">
        <f>SUM(C169)</f>
        <v>153032272</v>
      </c>
      <c r="D168" s="11">
        <f t="shared" ref="D168:E168" si="37">SUM(D169)</f>
        <v>0</v>
      </c>
      <c r="E168" s="11">
        <f t="shared" si="37"/>
        <v>0</v>
      </c>
      <c r="F168" s="22"/>
      <c r="G168" s="22"/>
      <c r="H168" s="57">
        <f t="shared" si="35"/>
        <v>153032272</v>
      </c>
    </row>
    <row r="169" spans="1:8" s="20" customFormat="1" ht="15.75" x14ac:dyDescent="0.25">
      <c r="A169" s="17" t="s">
        <v>189</v>
      </c>
      <c r="B169" s="17" t="s">
        <v>136</v>
      </c>
      <c r="C169" s="41">
        <v>153032272</v>
      </c>
      <c r="D169" s="41"/>
      <c r="E169" s="17"/>
      <c r="F169" s="17"/>
      <c r="G169" s="17"/>
      <c r="H169" s="33">
        <f t="shared" si="35"/>
        <v>153032272</v>
      </c>
    </row>
    <row r="170" spans="1:8" s="4" customFormat="1" ht="15.75" x14ac:dyDescent="0.25">
      <c r="A170" s="8">
        <v>9</v>
      </c>
      <c r="B170" s="22" t="s">
        <v>278</v>
      </c>
      <c r="C170" s="90"/>
      <c r="D170" s="90"/>
      <c r="E170" s="61"/>
      <c r="F170" s="22"/>
      <c r="G170" s="57">
        <f>SUM(G171)</f>
        <v>212551764</v>
      </c>
      <c r="H170" s="57">
        <f t="shared" si="35"/>
        <v>212551764</v>
      </c>
    </row>
    <row r="171" spans="1:8" s="20" customFormat="1" ht="15.75" x14ac:dyDescent="0.25">
      <c r="A171" s="17" t="s">
        <v>279</v>
      </c>
      <c r="B171" s="17" t="s">
        <v>280</v>
      </c>
      <c r="C171" s="41"/>
      <c r="D171" s="41"/>
      <c r="E171" s="60"/>
      <c r="F171" s="17"/>
      <c r="G171" s="41">
        <v>212551764</v>
      </c>
      <c r="H171" s="33">
        <f t="shared" si="35"/>
        <v>212551764</v>
      </c>
    </row>
    <row r="172" spans="1:8" s="20" customFormat="1" ht="15.75" x14ac:dyDescent="0.25">
      <c r="A172" s="17"/>
      <c r="B172" s="17"/>
      <c r="C172" s="41"/>
      <c r="D172" s="41"/>
      <c r="E172" s="60"/>
      <c r="F172" s="17"/>
      <c r="G172" s="17"/>
      <c r="H172" s="33">
        <f t="shared" si="35"/>
        <v>0</v>
      </c>
    </row>
    <row r="173" spans="1:8" s="20" customFormat="1" ht="15.75" x14ac:dyDescent="0.25">
      <c r="A173" s="17"/>
      <c r="B173" s="17"/>
      <c r="C173" s="41"/>
      <c r="D173" s="41"/>
      <c r="E173" s="60"/>
      <c r="F173" s="17"/>
      <c r="G173" s="17"/>
      <c r="H173" s="33">
        <f t="shared" si="35"/>
        <v>0</v>
      </c>
    </row>
    <row r="174" spans="1:8" s="4" customFormat="1" ht="15.75" x14ac:dyDescent="0.25">
      <c r="A174" s="22"/>
      <c r="B174" s="22" t="s">
        <v>9</v>
      </c>
      <c r="C174" s="11">
        <f>SUM(C168,C156,C127,C120,C118,C93,C46,C6)</f>
        <v>19589125000</v>
      </c>
      <c r="D174" s="11">
        <f t="shared" ref="D174:E174" si="38">SUM(D156,D127,D120,D93,D46,D26)</f>
        <v>1009914000</v>
      </c>
      <c r="E174" s="11">
        <f t="shared" si="38"/>
        <v>4043611000</v>
      </c>
      <c r="F174" s="11">
        <f>SUM(F156,F127,F120,F93,F46,F26)</f>
        <v>14274250000</v>
      </c>
      <c r="G174" s="11">
        <f>SUM(G170,G120,G93,G46,)</f>
        <v>364100000</v>
      </c>
      <c r="H174" s="11">
        <f>SUM(C174:G174)</f>
        <v>39281000000</v>
      </c>
    </row>
    <row r="175" spans="1:8" s="6" customFormat="1" ht="16.5" customHeight="1" x14ac:dyDescent="0.2">
      <c r="A175" s="42"/>
      <c r="B175" s="43"/>
      <c r="C175" s="37"/>
      <c r="D175" s="37"/>
    </row>
    <row r="176" spans="1:8" s="6" customFormat="1" x14ac:dyDescent="0.2">
      <c r="A176" s="44" t="s">
        <v>245</v>
      </c>
      <c r="B176" s="43"/>
      <c r="C176" s="7"/>
      <c r="D176" s="7"/>
      <c r="H176" s="95"/>
    </row>
    <row r="177" spans="3:4" s="6" customFormat="1" x14ac:dyDescent="0.2">
      <c r="C177" s="7"/>
      <c r="D177" s="7"/>
    </row>
  </sheetData>
  <mergeCells count="5">
    <mergeCell ref="C4:C5"/>
    <mergeCell ref="E4:E5"/>
    <mergeCell ref="D4:D5"/>
    <mergeCell ref="G4:G5"/>
    <mergeCell ref="H4:H5"/>
  </mergeCells>
  <phoneticPr fontId="0" type="noConversion"/>
  <pageMargins left="0.39370078740157483" right="0.39370078740157483" top="0.59055118110236227" bottom="0.59055118110236227" header="0" footer="0.39370078740157483"/>
  <pageSetup orientation="landscape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PresupTotal</vt:lpstr>
      <vt:lpstr>PresupTotal!Títulos_a_imprimir</vt:lpstr>
    </vt:vector>
  </TitlesOfParts>
  <Company>MAG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</dc:creator>
  <cp:lastModifiedBy>Grace Diaz</cp:lastModifiedBy>
  <cp:lastPrinted>2013-01-15T19:54:44Z</cp:lastPrinted>
  <dcterms:created xsi:type="dcterms:W3CDTF">1999-04-29T15:37:16Z</dcterms:created>
  <dcterms:modified xsi:type="dcterms:W3CDTF">2016-11-02T20:31:42Z</dcterms:modified>
</cp:coreProperties>
</file>