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saraya\Desktop\"/>
    </mc:Choice>
  </mc:AlternateContent>
  <xr:revisionPtr revIDLastSave="0" documentId="8_{4DF7768F-602C-4AF5-8C62-16BB8829B209}" xr6:coauthVersionLast="47" xr6:coauthVersionMax="47" xr10:uidLastSave="{00000000-0000-0000-0000-000000000000}"/>
  <bookViews>
    <workbookView xWindow="-110" yWindow="-110" windowWidth="19420" windowHeight="10300" tabRatio="713" xr2:uid="{00000000-000D-0000-FFFF-FFFF00000000}"/>
  </bookViews>
  <sheets>
    <sheet name="1. Presupuesto Acumulado" sheetId="6" r:id="rId1"/>
    <sheet name="2. Fortalecimiento Direct" sheetId="11" r:id="rId2"/>
    <sheet name="3. Capacitación Autorizada DGS" sheetId="2" r:id="rId3"/>
    <sheet name="4. Capacitación Externa SUCADES" sheetId="10" r:id="rId4"/>
    <sheet name="5. Seguimiento y Control PIC" sheetId="12" r:id="rId5"/>
    <sheet name="Módulo IV" sheetId="13" r:id="rId6"/>
  </sheets>
  <definedNames>
    <definedName name="_xlnm._FilterDatabase" localSheetId="1" hidden="1">'2. Fortalecimiento Direct'!$A$2:$AH$93</definedName>
    <definedName name="_xlnm._FilterDatabase" localSheetId="2" hidden="1">'3. Capacitación Autorizada DGS'!$A$1:$AM$67</definedName>
    <definedName name="_xlnm._FilterDatabase" localSheetId="3" hidden="1">'4. Capacitación Externa SUCADES'!$A$1:$U$109</definedName>
    <definedName name="_xlnm.Print_Area" localSheetId="0">'1. Presupuesto Acumulado'!$A$1:$O$45</definedName>
    <definedName name="_xlnm.Print_Area" localSheetId="2">'3. Capacitación Autorizada DGS'!$A$1:$AM$66</definedName>
    <definedName name="_xlnm.Print_Area" localSheetId="3">'4. Capacitación Externa SUCADES'!$A$1:$U$108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6" l="1"/>
  <c r="C40" i="6"/>
  <c r="B40" i="6"/>
  <c r="H471" i="10" l="1"/>
  <c r="I471" i="10"/>
  <c r="J471" i="10"/>
  <c r="K471" i="10"/>
  <c r="L471" i="10"/>
  <c r="M471" i="10"/>
  <c r="N471" i="10"/>
  <c r="O471" i="10"/>
  <c r="P471" i="10"/>
  <c r="Q471" i="10"/>
  <c r="R471" i="10"/>
  <c r="S471" i="10"/>
  <c r="T471" i="10"/>
  <c r="G471" i="10"/>
  <c r="Q469" i="10"/>
  <c r="P469" i="10"/>
  <c r="Q468" i="10"/>
  <c r="P468" i="10"/>
  <c r="Q467" i="10"/>
  <c r="P467" i="10"/>
  <c r="Q466" i="10"/>
  <c r="P466" i="10"/>
  <c r="Q465" i="10"/>
  <c r="P465" i="10"/>
  <c r="Q464" i="10"/>
  <c r="P464" i="10"/>
  <c r="Q463" i="10"/>
  <c r="P463" i="10"/>
  <c r="Q462" i="10"/>
  <c r="P462" i="10"/>
  <c r="Q461" i="10"/>
  <c r="P461" i="10"/>
  <c r="Q460" i="10"/>
  <c r="P460" i="10"/>
  <c r="Q459" i="10"/>
  <c r="P459" i="10"/>
  <c r="Q458" i="10"/>
  <c r="P458" i="10"/>
  <c r="Q457" i="10"/>
  <c r="P457" i="10"/>
  <c r="Q456" i="10"/>
  <c r="P456" i="10"/>
  <c r="Q455" i="10"/>
  <c r="P455" i="10"/>
  <c r="Q454" i="10"/>
  <c r="P454" i="10"/>
  <c r="Q453" i="10"/>
  <c r="P453" i="10"/>
  <c r="Q452" i="10"/>
  <c r="P452" i="10"/>
  <c r="Q451" i="10"/>
  <c r="P451" i="10"/>
  <c r="Q450" i="10"/>
  <c r="P450" i="10"/>
  <c r="Q449" i="10"/>
  <c r="P449" i="10"/>
  <c r="Q448" i="10"/>
  <c r="P448" i="10"/>
  <c r="Q447" i="10"/>
  <c r="P447" i="10"/>
  <c r="Q446" i="10"/>
  <c r="P446" i="10"/>
  <c r="Q445" i="10"/>
  <c r="P445" i="10"/>
  <c r="Q444" i="10"/>
  <c r="P444" i="10"/>
  <c r="Q443" i="10"/>
  <c r="P443" i="10"/>
  <c r="Q442" i="10"/>
  <c r="P442" i="10"/>
  <c r="Q441" i="10"/>
  <c r="P441" i="10"/>
  <c r="Q440" i="10"/>
  <c r="P440" i="10"/>
  <c r="Q439" i="10"/>
  <c r="P439" i="10"/>
  <c r="Q438" i="10"/>
  <c r="P438" i="10"/>
  <c r="S92" i="11"/>
  <c r="Y92" i="11" s="1"/>
  <c r="AC92" i="11" s="1"/>
  <c r="L92" i="11"/>
  <c r="R92" i="11" s="1"/>
  <c r="S91" i="11"/>
  <c r="Y91" i="11" s="1"/>
  <c r="AC91" i="11" s="1"/>
  <c r="L91" i="11"/>
  <c r="R91" i="11" s="1"/>
  <c r="S90" i="11"/>
  <c r="Y90" i="11" s="1"/>
  <c r="AC90" i="11" s="1"/>
  <c r="L90" i="11"/>
  <c r="R90" i="11" s="1"/>
  <c r="S89" i="11"/>
  <c r="Y89" i="11" s="1"/>
  <c r="AC89" i="11" s="1"/>
  <c r="L89" i="11"/>
  <c r="R89" i="11" s="1"/>
  <c r="S88" i="11"/>
  <c r="Y88" i="11" s="1"/>
  <c r="AC88" i="11" s="1"/>
  <c r="L88" i="11"/>
  <c r="R88" i="11" s="1"/>
  <c r="S87" i="11"/>
  <c r="Y87" i="11" s="1"/>
  <c r="AC87" i="11" s="1"/>
  <c r="L87" i="11"/>
  <c r="R87" i="11" s="1"/>
  <c r="S86" i="11"/>
  <c r="Y86" i="11" s="1"/>
  <c r="AC86" i="11" s="1"/>
  <c r="L86" i="11"/>
  <c r="R86" i="11" s="1"/>
  <c r="Y85" i="11"/>
  <c r="AC85" i="11" s="1"/>
  <c r="S85" i="11"/>
  <c r="L85" i="11"/>
  <c r="R85" i="11" s="1"/>
  <c r="S84" i="11"/>
  <c r="Y84" i="11" s="1"/>
  <c r="AC84" i="11" s="1"/>
  <c r="L84" i="11"/>
  <c r="R84" i="11" s="1"/>
  <c r="S83" i="11"/>
  <c r="Y83" i="11" s="1"/>
  <c r="AC83" i="11" s="1"/>
  <c r="L83" i="11"/>
  <c r="R83" i="11" s="1"/>
  <c r="R58" i="2"/>
  <c r="AD58" i="2" s="1"/>
  <c r="AH58" i="2" s="1"/>
  <c r="K58" i="2"/>
  <c r="Q58" i="2" s="1"/>
  <c r="R57" i="2"/>
  <c r="AD57" i="2" s="1"/>
  <c r="AH57" i="2" s="1"/>
  <c r="K57" i="2"/>
  <c r="Q57" i="2" s="1"/>
  <c r="R56" i="2"/>
  <c r="AD56" i="2" s="1"/>
  <c r="AH56" i="2" s="1"/>
  <c r="K56" i="2"/>
  <c r="Q56" i="2" s="1"/>
  <c r="R55" i="2"/>
  <c r="AD55" i="2" s="1"/>
  <c r="AH55" i="2" s="1"/>
  <c r="K55" i="2"/>
  <c r="Q55" i="2" s="1"/>
  <c r="R54" i="2"/>
  <c r="AD54" i="2" s="1"/>
  <c r="AH54" i="2" s="1"/>
  <c r="K54" i="2"/>
  <c r="Q54" i="2" s="1"/>
  <c r="U471" i="10" l="1"/>
  <c r="J470" i="10" l="1"/>
  <c r="P470" i="10" s="1"/>
  <c r="J437" i="10"/>
  <c r="P437" i="10" s="1"/>
  <c r="J436" i="10"/>
  <c r="P436" i="10" s="1"/>
  <c r="J435" i="10"/>
  <c r="P435" i="10" s="1"/>
  <c r="J434" i="10"/>
  <c r="P434" i="10" s="1"/>
  <c r="J433" i="10"/>
  <c r="P433" i="10" s="1"/>
  <c r="J432" i="10"/>
  <c r="P432" i="10" s="1"/>
  <c r="Q431" i="10"/>
  <c r="J431" i="10"/>
  <c r="P431" i="10" s="1"/>
  <c r="Q430" i="10"/>
  <c r="J430" i="10"/>
  <c r="P430" i="10" s="1"/>
  <c r="Q429" i="10"/>
  <c r="J429" i="10"/>
  <c r="P429" i="10" s="1"/>
  <c r="Q428" i="10"/>
  <c r="J428" i="10"/>
  <c r="P428" i="10" s="1"/>
  <c r="Q427" i="10"/>
  <c r="J427" i="10"/>
  <c r="P427" i="10" s="1"/>
  <c r="Q426" i="10"/>
  <c r="J426" i="10"/>
  <c r="P426" i="10" s="1"/>
  <c r="Q425" i="10"/>
  <c r="J425" i="10"/>
  <c r="P425" i="10" s="1"/>
  <c r="Q424" i="10"/>
  <c r="J424" i="10"/>
  <c r="P424" i="10" s="1"/>
  <c r="Q423" i="10"/>
  <c r="J423" i="10"/>
  <c r="P423" i="10" s="1"/>
  <c r="Q422" i="10"/>
  <c r="J422" i="10"/>
  <c r="P422" i="10" s="1"/>
  <c r="Q421" i="10"/>
  <c r="J421" i="10"/>
  <c r="P421" i="10" s="1"/>
  <c r="Q420" i="10"/>
  <c r="J420" i="10"/>
  <c r="P420" i="10" s="1"/>
  <c r="Q419" i="10"/>
  <c r="J419" i="10"/>
  <c r="P419" i="10" s="1"/>
  <c r="Q418" i="10"/>
  <c r="J418" i="10"/>
  <c r="P418" i="10" s="1"/>
  <c r="Q417" i="10"/>
  <c r="J417" i="10"/>
  <c r="P417" i="10" s="1"/>
  <c r="Q416" i="10"/>
  <c r="J416" i="10"/>
  <c r="P416" i="10" s="1"/>
  <c r="Q415" i="10"/>
  <c r="J415" i="10"/>
  <c r="P415" i="10" s="1"/>
  <c r="Q414" i="10"/>
  <c r="J414" i="10"/>
  <c r="P414" i="10" s="1"/>
  <c r="Q413" i="10"/>
  <c r="J413" i="10"/>
  <c r="P413" i="10" s="1"/>
  <c r="R53" i="2"/>
  <c r="AD53" i="2" s="1"/>
  <c r="AH53" i="2" s="1"/>
  <c r="K53" i="2"/>
  <c r="Q53" i="2" s="1"/>
  <c r="S82" i="11" l="1"/>
  <c r="Y82" i="11" s="1"/>
  <c r="AC82" i="11" s="1"/>
  <c r="L82" i="11"/>
  <c r="R82" i="11" s="1"/>
  <c r="S81" i="11"/>
  <c r="Y81" i="11" s="1"/>
  <c r="AC81" i="11" s="1"/>
  <c r="L81" i="11"/>
  <c r="R81" i="11" s="1"/>
  <c r="S80" i="11"/>
  <c r="Y80" i="11" s="1"/>
  <c r="AC80" i="11" s="1"/>
  <c r="L80" i="11"/>
  <c r="R80" i="11" s="1"/>
  <c r="L79" i="11" l="1"/>
  <c r="R79" i="11" s="1"/>
  <c r="L78" i="11"/>
  <c r="R78" i="11" s="1"/>
  <c r="L77" i="11"/>
  <c r="R77" i="11" s="1"/>
  <c r="L76" i="11"/>
  <c r="R76" i="11" s="1"/>
  <c r="L75" i="11"/>
  <c r="R75" i="11" s="1"/>
  <c r="Q412" i="10" l="1"/>
  <c r="J412" i="10"/>
  <c r="P412" i="10" s="1"/>
  <c r="Q411" i="10"/>
  <c r="J411" i="10"/>
  <c r="P411" i="10" s="1"/>
  <c r="Q410" i="10"/>
  <c r="J410" i="10"/>
  <c r="P410" i="10" s="1"/>
  <c r="Q409" i="10"/>
  <c r="J409" i="10"/>
  <c r="P409" i="10" s="1"/>
  <c r="R52" i="2"/>
  <c r="AD52" i="2" s="1"/>
  <c r="AH52" i="2" s="1"/>
  <c r="K52" i="2"/>
  <c r="Q52" i="2" s="1"/>
  <c r="R51" i="2"/>
  <c r="AD51" i="2" s="1"/>
  <c r="AH51" i="2" s="1"/>
  <c r="K51" i="2"/>
  <c r="Q51" i="2" s="1"/>
  <c r="Q408" i="10" l="1"/>
  <c r="J408" i="10"/>
  <c r="P408" i="10" s="1"/>
  <c r="Q407" i="10"/>
  <c r="J407" i="10"/>
  <c r="P407" i="10" s="1"/>
  <c r="Q406" i="10"/>
  <c r="J406" i="10"/>
  <c r="P406" i="10" s="1"/>
  <c r="Q405" i="10"/>
  <c r="J405" i="10"/>
  <c r="P405" i="10" s="1"/>
  <c r="Q404" i="10"/>
  <c r="J404" i="10"/>
  <c r="P404" i="10" s="1"/>
  <c r="Q403" i="10"/>
  <c r="J403" i="10"/>
  <c r="P403" i="10" s="1"/>
  <c r="Q402" i="10"/>
  <c r="J402" i="10"/>
  <c r="P402" i="10" s="1"/>
  <c r="Q401" i="10"/>
  <c r="J401" i="10"/>
  <c r="P401" i="10" s="1"/>
  <c r="Q400" i="10"/>
  <c r="J400" i="10"/>
  <c r="P400" i="10" s="1"/>
  <c r="Q399" i="10"/>
  <c r="J399" i="10"/>
  <c r="P399" i="10" s="1"/>
  <c r="Q398" i="10"/>
  <c r="J398" i="10"/>
  <c r="P398" i="10" s="1"/>
  <c r="Q397" i="10"/>
  <c r="J397" i="10"/>
  <c r="P397" i="10" s="1"/>
  <c r="Q396" i="10"/>
  <c r="J396" i="10"/>
  <c r="P396" i="10" s="1"/>
  <c r="Q395" i="10"/>
  <c r="J395" i="10"/>
  <c r="P395" i="10" s="1"/>
  <c r="Q394" i="10"/>
  <c r="J394" i="10"/>
  <c r="P394" i="10" s="1"/>
  <c r="Q393" i="10"/>
  <c r="J393" i="10"/>
  <c r="P393" i="10" s="1"/>
  <c r="Q392" i="10"/>
  <c r="J392" i="10"/>
  <c r="P392" i="10" s="1"/>
  <c r="Q391" i="10"/>
  <c r="J391" i="10"/>
  <c r="P391" i="10" s="1"/>
  <c r="Q390" i="10"/>
  <c r="J390" i="10"/>
  <c r="P390" i="10" s="1"/>
  <c r="Q389" i="10"/>
  <c r="J389" i="10"/>
  <c r="P389" i="10" s="1"/>
  <c r="Q388" i="10"/>
  <c r="J388" i="10"/>
  <c r="P388" i="10" s="1"/>
  <c r="Q387" i="10"/>
  <c r="J387" i="10"/>
  <c r="P387" i="10" s="1"/>
  <c r="Q386" i="10"/>
  <c r="J386" i="10"/>
  <c r="P386" i="10" s="1"/>
  <c r="Q385" i="10"/>
  <c r="J385" i="10"/>
  <c r="P385" i="10" s="1"/>
  <c r="Q384" i="10"/>
  <c r="J384" i="10"/>
  <c r="P384" i="10" s="1"/>
  <c r="Q383" i="10"/>
  <c r="J383" i="10"/>
  <c r="P383" i="10" s="1"/>
  <c r="Q382" i="10"/>
  <c r="J382" i="10"/>
  <c r="P382" i="10" s="1"/>
  <c r="Q381" i="10"/>
  <c r="J381" i="10"/>
  <c r="P381" i="10" s="1"/>
  <c r="Q380" i="10"/>
  <c r="J380" i="10"/>
  <c r="P380" i="10" s="1"/>
  <c r="Q379" i="10"/>
  <c r="J379" i="10"/>
  <c r="P379" i="10" s="1"/>
  <c r="Q378" i="10"/>
  <c r="J378" i="10"/>
  <c r="P378" i="10" s="1"/>
  <c r="Q377" i="10"/>
  <c r="J377" i="10"/>
  <c r="P377" i="10" s="1"/>
  <c r="Q376" i="10"/>
  <c r="J376" i="10"/>
  <c r="P376" i="10" s="1"/>
  <c r="Q375" i="10"/>
  <c r="J375" i="10"/>
  <c r="P375" i="10" s="1"/>
  <c r="Q374" i="10"/>
  <c r="J374" i="10"/>
  <c r="P374" i="10" s="1"/>
  <c r="Q373" i="10"/>
  <c r="J373" i="10"/>
  <c r="P373" i="10" s="1"/>
  <c r="Q372" i="10"/>
  <c r="J372" i="10"/>
  <c r="P372" i="10" s="1"/>
  <c r="Q371" i="10"/>
  <c r="J371" i="10"/>
  <c r="P371" i="10" s="1"/>
  <c r="Q370" i="10"/>
  <c r="J370" i="10"/>
  <c r="P370" i="10" s="1"/>
  <c r="Q369" i="10"/>
  <c r="J369" i="10"/>
  <c r="P369" i="10" s="1"/>
  <c r="Q368" i="10"/>
  <c r="J368" i="10"/>
  <c r="P368" i="10" s="1"/>
  <c r="Q367" i="10"/>
  <c r="J367" i="10"/>
  <c r="P367" i="10" s="1"/>
  <c r="Q366" i="10"/>
  <c r="J366" i="10"/>
  <c r="P366" i="10" s="1"/>
  <c r="Q365" i="10"/>
  <c r="J365" i="10"/>
  <c r="P365" i="10" s="1"/>
  <c r="Q364" i="10"/>
  <c r="J364" i="10"/>
  <c r="P364" i="10" s="1"/>
  <c r="Q363" i="10"/>
  <c r="J363" i="10"/>
  <c r="P363" i="10" s="1"/>
  <c r="Q362" i="10"/>
  <c r="J362" i="10"/>
  <c r="P362" i="10" s="1"/>
  <c r="Q361" i="10"/>
  <c r="J361" i="10"/>
  <c r="P361" i="10" s="1"/>
  <c r="Q360" i="10"/>
  <c r="J360" i="10"/>
  <c r="P360" i="10" s="1"/>
  <c r="Q359" i="10"/>
  <c r="J359" i="10"/>
  <c r="P359" i="10" s="1"/>
  <c r="Q358" i="10"/>
  <c r="J358" i="10"/>
  <c r="P358" i="10" s="1"/>
  <c r="Q357" i="10"/>
  <c r="J357" i="10"/>
  <c r="P357" i="10" s="1"/>
  <c r="Q356" i="10"/>
  <c r="J356" i="10"/>
  <c r="P356" i="10" s="1"/>
  <c r="Q355" i="10"/>
  <c r="J355" i="10"/>
  <c r="P355" i="10" s="1"/>
  <c r="Q354" i="10"/>
  <c r="J354" i="10"/>
  <c r="P354" i="10" s="1"/>
  <c r="Q353" i="10"/>
  <c r="J353" i="10"/>
  <c r="P353" i="10" s="1"/>
  <c r="Q352" i="10"/>
  <c r="J352" i="10"/>
  <c r="P352" i="10" s="1"/>
  <c r="Q351" i="10"/>
  <c r="J351" i="10"/>
  <c r="P351" i="10" s="1"/>
  <c r="Q350" i="10"/>
  <c r="J350" i="10"/>
  <c r="P350" i="10" s="1"/>
  <c r="Q349" i="10"/>
  <c r="J349" i="10"/>
  <c r="P349" i="10" s="1"/>
  <c r="Q348" i="10"/>
  <c r="J348" i="10"/>
  <c r="P348" i="10" s="1"/>
  <c r="Q347" i="10"/>
  <c r="J347" i="10"/>
  <c r="P347" i="10" s="1"/>
  <c r="Q346" i="10"/>
  <c r="J346" i="10"/>
  <c r="P346" i="10" s="1"/>
  <c r="Q345" i="10"/>
  <c r="J345" i="10"/>
  <c r="P345" i="10" s="1"/>
  <c r="Q344" i="10"/>
  <c r="J344" i="10"/>
  <c r="P344" i="10" s="1"/>
  <c r="Q343" i="10"/>
  <c r="J343" i="10"/>
  <c r="P343" i="10" s="1"/>
  <c r="Q342" i="10"/>
  <c r="J342" i="10"/>
  <c r="P342" i="10" s="1"/>
  <c r="Q341" i="10"/>
  <c r="J341" i="10"/>
  <c r="P341" i="10" s="1"/>
  <c r="Q340" i="10"/>
  <c r="J340" i="10"/>
  <c r="P340" i="10" s="1"/>
  <c r="Q339" i="10"/>
  <c r="J339" i="10"/>
  <c r="P339" i="10" s="1"/>
  <c r="Q338" i="10"/>
  <c r="J338" i="10"/>
  <c r="P338" i="10" s="1"/>
  <c r="Q337" i="10"/>
  <c r="J337" i="10"/>
  <c r="P337" i="10" s="1"/>
  <c r="Q336" i="10"/>
  <c r="J336" i="10"/>
  <c r="P336" i="10" s="1"/>
  <c r="Q335" i="10"/>
  <c r="J335" i="10"/>
  <c r="P335" i="10" s="1"/>
  <c r="Q334" i="10"/>
  <c r="J334" i="10"/>
  <c r="P334" i="10" s="1"/>
  <c r="Q333" i="10"/>
  <c r="J333" i="10"/>
  <c r="P333" i="10" s="1"/>
  <c r="Q332" i="10"/>
  <c r="J332" i="10"/>
  <c r="P332" i="10" s="1"/>
  <c r="Q331" i="10"/>
  <c r="J331" i="10"/>
  <c r="P331" i="10" s="1"/>
  <c r="Q330" i="10"/>
  <c r="J330" i="10"/>
  <c r="P330" i="10" s="1"/>
  <c r="Q329" i="10"/>
  <c r="J329" i="10"/>
  <c r="P329" i="10" s="1"/>
  <c r="Q328" i="10"/>
  <c r="J328" i="10"/>
  <c r="P328" i="10" s="1"/>
  <c r="Q327" i="10"/>
  <c r="J327" i="10"/>
  <c r="P327" i="10" s="1"/>
  <c r="R50" i="2"/>
  <c r="AD50" i="2" s="1"/>
  <c r="AH50" i="2" s="1"/>
  <c r="K50" i="2"/>
  <c r="Q50" i="2" s="1"/>
  <c r="R49" i="2"/>
  <c r="AD49" i="2" s="1"/>
  <c r="AH49" i="2" s="1"/>
  <c r="K49" i="2"/>
  <c r="Q49" i="2" s="1"/>
  <c r="S74" i="11"/>
  <c r="Y74" i="11" s="1"/>
  <c r="AC74" i="11" s="1"/>
  <c r="L74" i="11"/>
  <c r="R74" i="11" s="1"/>
  <c r="Q326" i="10" l="1"/>
  <c r="Q325" i="10"/>
  <c r="J276" i="10" l="1"/>
  <c r="P276" i="10" s="1"/>
  <c r="S73" i="11" l="1"/>
  <c r="Y73" i="11" s="1"/>
  <c r="AC73" i="11" s="1"/>
  <c r="L73" i="11"/>
  <c r="R73" i="11" s="1"/>
  <c r="Q277" i="10" l="1"/>
  <c r="Q276" i="10"/>
  <c r="Q275" i="10"/>
  <c r="Q274" i="10"/>
  <c r="Q273" i="10"/>
  <c r="Q272" i="10"/>
  <c r="Q271" i="10"/>
  <c r="Q270" i="10"/>
  <c r="Q269" i="10"/>
  <c r="Q268" i="10"/>
  <c r="Q267" i="10"/>
  <c r="Q266" i="10"/>
  <c r="Q265" i="10"/>
  <c r="Q264" i="10"/>
  <c r="Q263" i="10"/>
  <c r="Q262" i="10"/>
  <c r="Q261" i="10"/>
  <c r="Q260" i="10"/>
  <c r="Q259" i="10"/>
  <c r="Q258" i="10"/>
  <c r="Q257" i="10"/>
  <c r="Q256" i="10"/>
  <c r="Q255" i="10"/>
  <c r="Q254" i="10"/>
  <c r="Q253" i="10"/>
  <c r="Q252" i="10"/>
  <c r="Q251" i="10"/>
  <c r="Q250" i="10"/>
  <c r="Q249" i="10"/>
  <c r="Q248" i="10"/>
  <c r="Q247" i="10"/>
  <c r="Q246" i="10"/>
  <c r="Q245" i="10"/>
  <c r="Q244" i="10"/>
  <c r="Q243" i="10"/>
  <c r="Q242" i="10"/>
  <c r="Q241" i="10"/>
  <c r="Q240" i="10"/>
  <c r="Q239" i="10"/>
  <c r="Q230" i="10"/>
  <c r="Q231" i="10"/>
  <c r="Q232" i="10"/>
  <c r="Q233" i="10"/>
  <c r="Q234" i="10"/>
  <c r="Q235" i="10"/>
  <c r="Q236" i="10"/>
  <c r="Q237" i="10"/>
  <c r="Q238" i="10"/>
  <c r="Q278" i="10"/>
  <c r="Q279" i="10"/>
  <c r="Q280" i="10"/>
  <c r="Q281" i="10"/>
  <c r="Q282" i="10"/>
  <c r="Q283" i="10"/>
  <c r="Q284" i="10"/>
  <c r="Q285" i="10"/>
  <c r="Q286" i="10"/>
  <c r="Q287" i="10"/>
  <c r="Q288" i="10"/>
  <c r="Q289" i="10"/>
  <c r="Q290" i="10"/>
  <c r="Q291" i="10"/>
  <c r="Q292" i="10"/>
  <c r="Q293" i="10"/>
  <c r="Q294" i="10"/>
  <c r="Q295" i="10"/>
  <c r="Q296" i="10"/>
  <c r="Q297" i="10"/>
  <c r="Q298" i="10"/>
  <c r="Q299" i="10"/>
  <c r="Q300" i="10"/>
  <c r="Q301" i="10"/>
  <c r="Q302" i="10"/>
  <c r="Q303" i="10"/>
  <c r="Q304" i="10"/>
  <c r="Q305" i="10"/>
  <c r="Q306" i="10"/>
  <c r="Q307" i="10"/>
  <c r="Q308" i="10"/>
  <c r="Q309" i="10"/>
  <c r="Q310" i="10"/>
  <c r="Q311" i="10"/>
  <c r="Q312" i="10"/>
  <c r="Q313" i="10"/>
  <c r="Q314" i="10"/>
  <c r="Q315" i="10"/>
  <c r="Q316" i="10"/>
  <c r="Q317" i="10"/>
  <c r="Q318" i="10"/>
  <c r="Q319" i="10"/>
  <c r="Q320" i="10"/>
  <c r="Q321" i="10"/>
  <c r="Q322" i="10"/>
  <c r="Q323" i="10"/>
  <c r="Q324" i="10"/>
  <c r="Q226" i="10"/>
  <c r="Q227" i="10"/>
  <c r="Q228" i="10"/>
  <c r="Q229" i="10"/>
  <c r="P227" i="10"/>
  <c r="P228" i="10"/>
  <c r="Q225" i="10"/>
  <c r="J324" i="10"/>
  <c r="P324" i="10" s="1"/>
  <c r="J323" i="10"/>
  <c r="P323" i="10" s="1"/>
  <c r="J322" i="10"/>
  <c r="P322" i="10" s="1"/>
  <c r="J321" i="10"/>
  <c r="P321" i="10" s="1"/>
  <c r="J320" i="10"/>
  <c r="P320" i="10" s="1"/>
  <c r="J319" i="10"/>
  <c r="P319" i="10" s="1"/>
  <c r="J318" i="10"/>
  <c r="P318" i="10" s="1"/>
  <c r="J317" i="10"/>
  <c r="P317" i="10" s="1"/>
  <c r="J316" i="10"/>
  <c r="P316" i="10" s="1"/>
  <c r="J315" i="10"/>
  <c r="P315" i="10" s="1"/>
  <c r="J314" i="10"/>
  <c r="P314" i="10" s="1"/>
  <c r="J313" i="10"/>
  <c r="P313" i="10" s="1"/>
  <c r="J312" i="10"/>
  <c r="P312" i="10" s="1"/>
  <c r="J311" i="10"/>
  <c r="P311" i="10" s="1"/>
  <c r="J310" i="10"/>
  <c r="P310" i="10" s="1"/>
  <c r="J309" i="10"/>
  <c r="P309" i="10" s="1"/>
  <c r="J308" i="10"/>
  <c r="P308" i="10" s="1"/>
  <c r="J307" i="10"/>
  <c r="P307" i="10" s="1"/>
  <c r="J306" i="10"/>
  <c r="P306" i="10" s="1"/>
  <c r="J305" i="10"/>
  <c r="P305" i="10" s="1"/>
  <c r="J304" i="10"/>
  <c r="P304" i="10" s="1"/>
  <c r="S72" i="11"/>
  <c r="Y72" i="11" s="1"/>
  <c r="AC72" i="11" s="1"/>
  <c r="L72" i="11"/>
  <c r="R72" i="11" s="1"/>
  <c r="S71" i="11"/>
  <c r="Y71" i="11" s="1"/>
  <c r="AC71" i="11" s="1"/>
  <c r="L71" i="11"/>
  <c r="R71" i="11" s="1"/>
  <c r="S70" i="11"/>
  <c r="Y70" i="11" s="1"/>
  <c r="AC70" i="11" s="1"/>
  <c r="L70" i="11"/>
  <c r="R70" i="11" s="1"/>
  <c r="S69" i="11"/>
  <c r="Y69" i="11" s="1"/>
  <c r="AC69" i="11" s="1"/>
  <c r="L69" i="11"/>
  <c r="R69" i="11" s="1"/>
  <c r="S68" i="11"/>
  <c r="Y68" i="11" s="1"/>
  <c r="AC68" i="11" s="1"/>
  <c r="L68" i="11"/>
  <c r="R68" i="11" s="1"/>
  <c r="J303" i="10" l="1"/>
  <c r="P303" i="10" s="1"/>
  <c r="J302" i="10"/>
  <c r="P302" i="10" s="1"/>
  <c r="J301" i="10"/>
  <c r="P301" i="10" s="1"/>
  <c r="J300" i="10"/>
  <c r="P300" i="10" s="1"/>
  <c r="J299" i="10"/>
  <c r="P299" i="10" s="1"/>
  <c r="J298" i="10"/>
  <c r="P298" i="10" s="1"/>
  <c r="J297" i="10"/>
  <c r="P297" i="10" s="1"/>
  <c r="J296" i="10"/>
  <c r="P296" i="10" s="1"/>
  <c r="S67" i="11" l="1"/>
  <c r="Y67" i="11" s="1"/>
  <c r="AC67" i="11" s="1"/>
  <c r="L67" i="11"/>
  <c r="R67" i="11" s="1"/>
  <c r="J295" i="10" l="1"/>
  <c r="P295" i="10" s="1"/>
  <c r="J294" i="10"/>
  <c r="P294" i="10" s="1"/>
  <c r="J293" i="10"/>
  <c r="P293" i="10" s="1"/>
  <c r="J292" i="10"/>
  <c r="P292" i="10" s="1"/>
  <c r="J291" i="10"/>
  <c r="P291" i="10" s="1"/>
  <c r="J290" i="10"/>
  <c r="P290" i="10" s="1"/>
  <c r="J289" i="10"/>
  <c r="P289" i="10" s="1"/>
  <c r="J288" i="10"/>
  <c r="P288" i="10" s="1"/>
  <c r="J287" i="10"/>
  <c r="P287" i="10" s="1"/>
  <c r="J286" i="10"/>
  <c r="P286" i="10" s="1"/>
  <c r="J285" i="10"/>
  <c r="P285" i="10" s="1"/>
  <c r="J284" i="10"/>
  <c r="P284" i="10" s="1"/>
  <c r="J283" i="10"/>
  <c r="P283" i="10" s="1"/>
  <c r="J282" i="10"/>
  <c r="P282" i="10" s="1"/>
  <c r="J281" i="10"/>
  <c r="P281" i="10" s="1"/>
  <c r="J280" i="10"/>
  <c r="P280" i="10" s="1"/>
  <c r="J279" i="10"/>
  <c r="P279" i="10" s="1"/>
  <c r="J278" i="10"/>
  <c r="P278" i="10" s="1"/>
  <c r="J277" i="10"/>
  <c r="P277" i="10" s="1"/>
  <c r="S66" i="11"/>
  <c r="Y66" i="11" s="1"/>
  <c r="AC66" i="11" s="1"/>
  <c r="L66" i="11"/>
  <c r="R66" i="11" s="1"/>
  <c r="J275" i="10" l="1"/>
  <c r="P275" i="10" s="1"/>
  <c r="J274" i="10"/>
  <c r="P274" i="10" s="1"/>
  <c r="J273" i="10"/>
  <c r="P273" i="10" s="1"/>
  <c r="J272" i="10"/>
  <c r="P272" i="10" s="1"/>
  <c r="J271" i="10"/>
  <c r="P271" i="10" s="1"/>
  <c r="J270" i="10"/>
  <c r="P270" i="10" s="1"/>
  <c r="J269" i="10"/>
  <c r="P269" i="10" s="1"/>
  <c r="J268" i="10"/>
  <c r="P268" i="10" s="1"/>
  <c r="J267" i="10"/>
  <c r="P267" i="10" s="1"/>
  <c r="J266" i="10"/>
  <c r="P266" i="10" s="1"/>
  <c r="J265" i="10"/>
  <c r="P265" i="10" s="1"/>
  <c r="J264" i="10"/>
  <c r="P264" i="10" s="1"/>
  <c r="J263" i="10"/>
  <c r="P263" i="10" s="1"/>
  <c r="J262" i="10"/>
  <c r="P262" i="10" s="1"/>
  <c r="J261" i="10"/>
  <c r="P261" i="10" s="1"/>
  <c r="J260" i="10"/>
  <c r="P260" i="10" s="1"/>
  <c r="J259" i="10"/>
  <c r="P259" i="10" s="1"/>
  <c r="J258" i="10"/>
  <c r="P258" i="10" s="1"/>
  <c r="J257" i="10"/>
  <c r="P257" i="10" s="1"/>
  <c r="J256" i="10"/>
  <c r="P256" i="10" s="1"/>
  <c r="J255" i="10"/>
  <c r="P255" i="10" s="1"/>
  <c r="J254" i="10"/>
  <c r="P254" i="10" s="1"/>
  <c r="J253" i="10"/>
  <c r="P253" i="10" s="1"/>
  <c r="J252" i="10"/>
  <c r="P252" i="10" s="1"/>
  <c r="J251" i="10"/>
  <c r="P251" i="10" s="1"/>
  <c r="J250" i="10"/>
  <c r="P250" i="10" s="1"/>
  <c r="J249" i="10"/>
  <c r="P249" i="10" s="1"/>
  <c r="J248" i="10"/>
  <c r="P248" i="10" s="1"/>
  <c r="J247" i="10"/>
  <c r="P247" i="10" s="1"/>
  <c r="J246" i="10"/>
  <c r="P246" i="10" s="1"/>
  <c r="J245" i="10"/>
  <c r="P245" i="10" s="1"/>
  <c r="J244" i="10"/>
  <c r="P244" i="10" s="1"/>
  <c r="J243" i="10"/>
  <c r="P243" i="10" s="1"/>
  <c r="J242" i="10"/>
  <c r="P242" i="10" s="1"/>
  <c r="J241" i="10"/>
  <c r="P241" i="10" s="1"/>
  <c r="J240" i="10"/>
  <c r="P240" i="10" s="1"/>
  <c r="J239" i="10"/>
  <c r="P239" i="10" s="1"/>
  <c r="S65" i="11"/>
  <c r="Y65" i="11" s="1"/>
  <c r="AC65" i="11" s="1"/>
  <c r="L65" i="11"/>
  <c r="R65" i="11" s="1"/>
  <c r="J238" i="10" l="1"/>
  <c r="P238" i="10" s="1"/>
  <c r="J237" i="10"/>
  <c r="P237" i="10" s="1"/>
  <c r="J236" i="10"/>
  <c r="P236" i="10" s="1"/>
  <c r="J235" i="10"/>
  <c r="P235" i="10" s="1"/>
  <c r="J234" i="10"/>
  <c r="P234" i="10" s="1"/>
  <c r="J233" i="10"/>
  <c r="P233" i="10" s="1"/>
  <c r="J232" i="10"/>
  <c r="P232" i="10" s="1"/>
  <c r="J231" i="10"/>
  <c r="P231" i="10" s="1"/>
  <c r="J230" i="10"/>
  <c r="P230" i="10" s="1"/>
  <c r="J229" i="10"/>
  <c r="P229" i="10" s="1"/>
  <c r="R48" i="2"/>
  <c r="AD48" i="2" s="1"/>
  <c r="AH48" i="2" s="1"/>
  <c r="K48" i="2"/>
  <c r="Q48" i="2" s="1"/>
  <c r="R47" i="2"/>
  <c r="AD47" i="2" s="1"/>
  <c r="AH47" i="2" s="1"/>
  <c r="K47" i="2"/>
  <c r="Q47" i="2" s="1"/>
  <c r="R46" i="2"/>
  <c r="AD46" i="2" s="1"/>
  <c r="AH46" i="2" s="1"/>
  <c r="K46" i="2"/>
  <c r="Q46" i="2" s="1"/>
  <c r="R45" i="2"/>
  <c r="AD45" i="2" s="1"/>
  <c r="AH45" i="2" s="1"/>
  <c r="K45" i="2"/>
  <c r="Q45" i="2" s="1"/>
  <c r="S64" i="11"/>
  <c r="Y64" i="11" s="1"/>
  <c r="AC64" i="11" s="1"/>
  <c r="L64" i="11"/>
  <c r="R64" i="11" s="1"/>
  <c r="S63" i="11"/>
  <c r="Y63" i="11" s="1"/>
  <c r="AC63" i="11" s="1"/>
  <c r="L63" i="11"/>
  <c r="R63" i="11" s="1"/>
  <c r="S62" i="11"/>
  <c r="Y62" i="11" s="1"/>
  <c r="AC62" i="11" s="1"/>
  <c r="L62" i="11"/>
  <c r="R62" i="11" s="1"/>
  <c r="S61" i="11"/>
  <c r="Y61" i="11" s="1"/>
  <c r="AC61" i="11" s="1"/>
  <c r="L61" i="11"/>
  <c r="R61" i="11" s="1"/>
  <c r="S60" i="11"/>
  <c r="Y60" i="11" s="1"/>
  <c r="AC60" i="11" s="1"/>
  <c r="L60" i="11"/>
  <c r="R60" i="11" s="1"/>
  <c r="S59" i="11"/>
  <c r="Y59" i="11" s="1"/>
  <c r="AC59" i="11" s="1"/>
  <c r="L59" i="11"/>
  <c r="R59" i="11" s="1"/>
  <c r="S58" i="11"/>
  <c r="Y58" i="11" s="1"/>
  <c r="AC58" i="11" s="1"/>
  <c r="L58" i="11"/>
  <c r="R58" i="11" s="1"/>
  <c r="S57" i="11"/>
  <c r="Y57" i="11" s="1"/>
  <c r="AC57" i="11" s="1"/>
  <c r="L57" i="11"/>
  <c r="R57" i="11" s="1"/>
  <c r="E39" i="6" l="1"/>
  <c r="C39" i="6"/>
  <c r="B39" i="6"/>
  <c r="E38" i="6" l="1"/>
  <c r="C38" i="6"/>
  <c r="B38" i="6" l="1"/>
  <c r="J226" i="10" l="1"/>
  <c r="P226" i="10" s="1"/>
  <c r="J225" i="10"/>
  <c r="P225" i="10" s="1"/>
  <c r="Q224" i="10"/>
  <c r="J224" i="10"/>
  <c r="P224" i="10" s="1"/>
  <c r="Q223" i="10"/>
  <c r="J223" i="10"/>
  <c r="P223" i="10" s="1"/>
  <c r="Q222" i="10"/>
  <c r="J222" i="10"/>
  <c r="P222" i="10" s="1"/>
  <c r="Q221" i="10"/>
  <c r="J221" i="10"/>
  <c r="P221" i="10" s="1"/>
  <c r="Q220" i="10"/>
  <c r="J220" i="10"/>
  <c r="P220" i="10" s="1"/>
  <c r="Q219" i="10"/>
  <c r="J219" i="10"/>
  <c r="P219" i="10" s="1"/>
  <c r="Q218" i="10"/>
  <c r="J218" i="10"/>
  <c r="P218" i="10" s="1"/>
  <c r="Q217" i="10"/>
  <c r="J217" i="10"/>
  <c r="P217" i="10" s="1"/>
  <c r="Q216" i="10"/>
  <c r="J216" i="10"/>
  <c r="P216" i="10" s="1"/>
  <c r="Q215" i="10"/>
  <c r="J215" i="10"/>
  <c r="P215" i="10" s="1"/>
  <c r="Q214" i="10"/>
  <c r="J214" i="10"/>
  <c r="P214" i="10" s="1"/>
  <c r="Q213" i="10"/>
  <c r="J213" i="10"/>
  <c r="P213" i="10" s="1"/>
  <c r="Q212" i="10"/>
  <c r="J212" i="10"/>
  <c r="P212" i="10" s="1"/>
  <c r="Q211" i="10"/>
  <c r="J211" i="10"/>
  <c r="P211" i="10" s="1"/>
  <c r="Q210" i="10"/>
  <c r="J210" i="10"/>
  <c r="P210" i="10" s="1"/>
  <c r="Q209" i="10"/>
  <c r="J209" i="10"/>
  <c r="P209" i="10" s="1"/>
  <c r="Q208" i="10"/>
  <c r="J208" i="10"/>
  <c r="P208" i="10" s="1"/>
  <c r="Q207" i="10"/>
  <c r="J207" i="10"/>
  <c r="P207" i="10" s="1"/>
  <c r="Q206" i="10"/>
  <c r="J206" i="10"/>
  <c r="P206" i="10" s="1"/>
  <c r="Q205" i="10"/>
  <c r="J205" i="10"/>
  <c r="P205" i="10" s="1"/>
  <c r="Q204" i="10"/>
  <c r="J204" i="10"/>
  <c r="P204" i="10" s="1"/>
  <c r="Q203" i="10"/>
  <c r="J203" i="10"/>
  <c r="P203" i="10" s="1"/>
  <c r="Q202" i="10"/>
  <c r="J202" i="10"/>
  <c r="P202" i="10" s="1"/>
  <c r="Q201" i="10"/>
  <c r="J201" i="10"/>
  <c r="P201" i="10" s="1"/>
  <c r="Q200" i="10"/>
  <c r="J200" i="10"/>
  <c r="P200" i="10" s="1"/>
  <c r="Q199" i="10"/>
  <c r="J199" i="10"/>
  <c r="P199" i="10" s="1"/>
  <c r="Q198" i="10"/>
  <c r="J198" i="10"/>
  <c r="P198" i="10" s="1"/>
  <c r="Q197" i="10"/>
  <c r="J197" i="10"/>
  <c r="P197" i="10" s="1"/>
  <c r="Q196" i="10"/>
  <c r="J196" i="10"/>
  <c r="P196" i="10" s="1"/>
  <c r="Q195" i="10"/>
  <c r="J195" i="10"/>
  <c r="P195" i="10" s="1"/>
  <c r="Q194" i="10"/>
  <c r="J194" i="10"/>
  <c r="P194" i="10" s="1"/>
  <c r="S56" i="11"/>
  <c r="Y56" i="11" s="1"/>
  <c r="AC56" i="11" s="1"/>
  <c r="L56" i="11"/>
  <c r="R56" i="11" s="1"/>
  <c r="S55" i="11"/>
  <c r="Y55" i="11" s="1"/>
  <c r="AC55" i="11" s="1"/>
  <c r="L55" i="11"/>
  <c r="R55" i="11" s="1"/>
  <c r="S54" i="11"/>
  <c r="Y54" i="11" s="1"/>
  <c r="AC54" i="11" s="1"/>
  <c r="L54" i="11"/>
  <c r="R54" i="11" s="1"/>
  <c r="S53" i="11"/>
  <c r="Y53" i="11" s="1"/>
  <c r="AC53" i="11" s="1"/>
  <c r="L53" i="11"/>
  <c r="R53" i="11" s="1"/>
  <c r="S52" i="11"/>
  <c r="Y52" i="11" s="1"/>
  <c r="AC52" i="11" s="1"/>
  <c r="L52" i="11"/>
  <c r="R52" i="11" s="1"/>
  <c r="S51" i="11"/>
  <c r="Y51" i="11" s="1"/>
  <c r="AC51" i="11" s="1"/>
  <c r="L51" i="11"/>
  <c r="R51" i="11" s="1"/>
  <c r="S50" i="11"/>
  <c r="Y50" i="11" s="1"/>
  <c r="AC50" i="11" s="1"/>
  <c r="L50" i="11"/>
  <c r="R50" i="11" s="1"/>
  <c r="S49" i="11"/>
  <c r="Y49" i="11" s="1"/>
  <c r="AC49" i="11" s="1"/>
  <c r="L49" i="11"/>
  <c r="R49" i="11" s="1"/>
  <c r="Q193" i="10" l="1"/>
  <c r="J193" i="10"/>
  <c r="P193" i="10" s="1"/>
  <c r="Q192" i="10"/>
  <c r="J192" i="10"/>
  <c r="P192" i="10" s="1"/>
  <c r="Q191" i="10"/>
  <c r="J191" i="10"/>
  <c r="P191" i="10" s="1"/>
  <c r="Q190" i="10"/>
  <c r="J190" i="10"/>
  <c r="P190" i="10" s="1"/>
  <c r="Q189" i="10"/>
  <c r="J189" i="10"/>
  <c r="P189" i="10" s="1"/>
  <c r="Q188" i="10"/>
  <c r="J188" i="10"/>
  <c r="P188" i="10" s="1"/>
  <c r="Q187" i="10"/>
  <c r="J187" i="10"/>
  <c r="P187" i="10" s="1"/>
  <c r="Q186" i="10"/>
  <c r="J186" i="10"/>
  <c r="P186" i="10" s="1"/>
  <c r="Q185" i="10"/>
  <c r="J185" i="10"/>
  <c r="P185" i="10" s="1"/>
  <c r="Q184" i="10"/>
  <c r="J184" i="10"/>
  <c r="P184" i="10" s="1"/>
  <c r="Q183" i="10"/>
  <c r="J183" i="10"/>
  <c r="P183" i="10" s="1"/>
  <c r="Q182" i="10"/>
  <c r="J182" i="10"/>
  <c r="P182" i="10" s="1"/>
  <c r="Q181" i="10"/>
  <c r="J181" i="10"/>
  <c r="P181" i="10" s="1"/>
  <c r="Q180" i="10"/>
  <c r="J180" i="10"/>
  <c r="P180" i="10" s="1"/>
  <c r="Q179" i="10"/>
  <c r="J179" i="10"/>
  <c r="P179" i="10" s="1"/>
  <c r="Q178" i="10"/>
  <c r="J178" i="10"/>
  <c r="P178" i="10" s="1"/>
  <c r="Q177" i="10"/>
  <c r="J177" i="10"/>
  <c r="P177" i="10" s="1"/>
  <c r="Q176" i="10"/>
  <c r="J176" i="10"/>
  <c r="P176" i="10" s="1"/>
  <c r="Q175" i="10"/>
  <c r="J175" i="10"/>
  <c r="P175" i="10" s="1"/>
  <c r="Q174" i="10"/>
  <c r="J174" i="10"/>
  <c r="P174" i="10" s="1"/>
  <c r="Q173" i="10"/>
  <c r="J173" i="10"/>
  <c r="P173" i="10" s="1"/>
  <c r="Q172" i="10"/>
  <c r="J172" i="10"/>
  <c r="P172" i="10" s="1"/>
  <c r="Q171" i="10"/>
  <c r="J171" i="10"/>
  <c r="P171" i="10" s="1"/>
  <c r="Q170" i="10"/>
  <c r="J170" i="10"/>
  <c r="P170" i="10" s="1"/>
  <c r="Q169" i="10"/>
  <c r="J169" i="10"/>
  <c r="P169" i="10" s="1"/>
  <c r="Q168" i="10"/>
  <c r="J168" i="10"/>
  <c r="P168" i="10" s="1"/>
  <c r="Q167" i="10"/>
  <c r="J167" i="10"/>
  <c r="P167" i="10" s="1"/>
  <c r="Q166" i="10"/>
  <c r="J166" i="10"/>
  <c r="P166" i="10" s="1"/>
  <c r="Q165" i="10"/>
  <c r="J165" i="10"/>
  <c r="P165" i="10" s="1"/>
  <c r="Q164" i="10"/>
  <c r="J164" i="10"/>
  <c r="P164" i="10" s="1"/>
  <c r="Q163" i="10"/>
  <c r="J163" i="10"/>
  <c r="P163" i="10" s="1"/>
  <c r="Q162" i="10"/>
  <c r="J162" i="10"/>
  <c r="P162" i="10" s="1"/>
  <c r="Q161" i="10"/>
  <c r="J161" i="10"/>
  <c r="P161" i="10" s="1"/>
  <c r="Q160" i="10"/>
  <c r="J160" i="10"/>
  <c r="P160" i="10" s="1"/>
  <c r="Q159" i="10"/>
  <c r="J159" i="10"/>
  <c r="P159" i="10" s="1"/>
  <c r="Q158" i="10"/>
  <c r="J158" i="10"/>
  <c r="P158" i="10" s="1"/>
  <c r="Q157" i="10"/>
  <c r="J157" i="10"/>
  <c r="P157" i="10" s="1"/>
  <c r="Q156" i="10"/>
  <c r="J156" i="10"/>
  <c r="P156" i="10" s="1"/>
  <c r="Q155" i="10"/>
  <c r="J155" i="10"/>
  <c r="P155" i="10" s="1"/>
  <c r="Q154" i="10"/>
  <c r="J154" i="10"/>
  <c r="P154" i="10" s="1"/>
  <c r="Q153" i="10"/>
  <c r="J153" i="10"/>
  <c r="P153" i="10" s="1"/>
  <c r="Q152" i="10"/>
  <c r="J152" i="10"/>
  <c r="P152" i="10" s="1"/>
  <c r="Q151" i="10"/>
  <c r="J151" i="10"/>
  <c r="P151" i="10" s="1"/>
  <c r="Q150" i="10"/>
  <c r="J150" i="10"/>
  <c r="P150" i="10" s="1"/>
  <c r="Q149" i="10"/>
  <c r="J149" i="10"/>
  <c r="P149" i="10" s="1"/>
  <c r="R44" i="2"/>
  <c r="AD44" i="2" s="1"/>
  <c r="AH44" i="2" s="1"/>
  <c r="K44" i="2"/>
  <c r="Q44" i="2" s="1"/>
  <c r="R43" i="2"/>
  <c r="AD43" i="2" s="1"/>
  <c r="AH43" i="2" s="1"/>
  <c r="K43" i="2"/>
  <c r="Q43" i="2" s="1"/>
  <c r="R42" i="2"/>
  <c r="AD42" i="2" s="1"/>
  <c r="AH42" i="2" s="1"/>
  <c r="K42" i="2"/>
  <c r="Q42" i="2" s="1"/>
  <c r="R41" i="2"/>
  <c r="AD41" i="2" s="1"/>
  <c r="AH41" i="2" s="1"/>
  <c r="K41" i="2"/>
  <c r="Q41" i="2" s="1"/>
  <c r="S48" i="11"/>
  <c r="Y48" i="11" s="1"/>
  <c r="AC48" i="11" s="1"/>
  <c r="L48" i="11"/>
  <c r="R48" i="11" s="1"/>
  <c r="S47" i="11"/>
  <c r="Y47" i="11" s="1"/>
  <c r="AC47" i="11" s="1"/>
  <c r="L47" i="11"/>
  <c r="R47" i="11" s="1"/>
  <c r="S46" i="11"/>
  <c r="Y46" i="11" s="1"/>
  <c r="AC46" i="11" s="1"/>
  <c r="L46" i="11"/>
  <c r="R46" i="11" s="1"/>
  <c r="Q148" i="10" l="1"/>
  <c r="J148" i="10"/>
  <c r="P148" i="10" s="1"/>
  <c r="Q147" i="10"/>
  <c r="J147" i="10"/>
  <c r="P147" i="10" s="1"/>
  <c r="Q146" i="10"/>
  <c r="J146" i="10"/>
  <c r="P146" i="10" s="1"/>
  <c r="Q145" i="10"/>
  <c r="J145" i="10"/>
  <c r="P145" i="10" s="1"/>
  <c r="Q144" i="10"/>
  <c r="J144" i="10"/>
  <c r="P144" i="10" s="1"/>
  <c r="Q143" i="10"/>
  <c r="J143" i="10"/>
  <c r="P143" i="10" s="1"/>
  <c r="Q142" i="10"/>
  <c r="J142" i="10"/>
  <c r="P142" i="10" s="1"/>
  <c r="Q141" i="10"/>
  <c r="J141" i="10"/>
  <c r="P141" i="10" s="1"/>
  <c r="Q140" i="10"/>
  <c r="J140" i="10"/>
  <c r="P140" i="10" s="1"/>
  <c r="Q139" i="10"/>
  <c r="J139" i="10"/>
  <c r="P139" i="10" s="1"/>
  <c r="Q138" i="10"/>
  <c r="J138" i="10"/>
  <c r="P138" i="10" s="1"/>
  <c r="Q137" i="10"/>
  <c r="J137" i="10"/>
  <c r="P137" i="10" s="1"/>
  <c r="Q136" i="10"/>
  <c r="J136" i="10"/>
  <c r="P136" i="10" s="1"/>
  <c r="Q135" i="10"/>
  <c r="J135" i="10"/>
  <c r="P135" i="10" s="1"/>
  <c r="Q134" i="10"/>
  <c r="J134" i="10"/>
  <c r="P134" i="10" s="1"/>
  <c r="Q133" i="10"/>
  <c r="J133" i="10"/>
  <c r="P133" i="10" s="1"/>
  <c r="Q132" i="10"/>
  <c r="J132" i="10"/>
  <c r="P132" i="10" s="1"/>
  <c r="Q131" i="10"/>
  <c r="J131" i="10"/>
  <c r="P131" i="10" s="1"/>
  <c r="Q130" i="10"/>
  <c r="J130" i="10"/>
  <c r="P130" i="10" s="1"/>
  <c r="Q129" i="10"/>
  <c r="J129" i="10"/>
  <c r="P129" i="10" s="1"/>
  <c r="Q128" i="10"/>
  <c r="J128" i="10"/>
  <c r="P128" i="10" s="1"/>
  <c r="Q127" i="10"/>
  <c r="J127" i="10"/>
  <c r="P127" i="10" s="1"/>
  <c r="Q126" i="10"/>
  <c r="J126" i="10"/>
  <c r="P126" i="10" s="1"/>
  <c r="Q125" i="10"/>
  <c r="J125" i="10"/>
  <c r="P125" i="10" s="1"/>
  <c r="Q124" i="10"/>
  <c r="J124" i="10"/>
  <c r="P124" i="10" s="1"/>
  <c r="Q123" i="10"/>
  <c r="J123" i="10"/>
  <c r="P123" i="10" s="1"/>
  <c r="R40" i="2"/>
  <c r="AD40" i="2" s="1"/>
  <c r="AH40" i="2" s="1"/>
  <c r="K40" i="2"/>
  <c r="Q40" i="2" s="1"/>
  <c r="R39" i="2"/>
  <c r="AD39" i="2" s="1"/>
  <c r="AH39" i="2" s="1"/>
  <c r="K39" i="2"/>
  <c r="Q39" i="2" s="1"/>
  <c r="S45" i="11"/>
  <c r="Y45" i="11" s="1"/>
  <c r="AC45" i="11" s="1"/>
  <c r="L45" i="11"/>
  <c r="R45" i="11" s="1"/>
  <c r="S44" i="11"/>
  <c r="Y44" i="11" s="1"/>
  <c r="AC44" i="11" s="1"/>
  <c r="L44" i="11"/>
  <c r="R44" i="11" s="1"/>
  <c r="Q122" i="10" l="1"/>
  <c r="J122" i="10"/>
  <c r="P122" i="10" s="1"/>
  <c r="Q121" i="10"/>
  <c r="J121" i="10"/>
  <c r="P121" i="10" s="1"/>
  <c r="Q120" i="10"/>
  <c r="J120" i="10"/>
  <c r="P120" i="10" s="1"/>
  <c r="Q119" i="10"/>
  <c r="J119" i="10"/>
  <c r="P119" i="10" s="1"/>
  <c r="Q118" i="10"/>
  <c r="J118" i="10"/>
  <c r="P118" i="10" s="1"/>
  <c r="Q117" i="10"/>
  <c r="J117" i="10"/>
  <c r="P117" i="10" s="1"/>
  <c r="Q116" i="10"/>
  <c r="J116" i="10"/>
  <c r="P116" i="10" s="1"/>
  <c r="Q115" i="10"/>
  <c r="J115" i="10"/>
  <c r="P115" i="10" s="1"/>
  <c r="Q114" i="10"/>
  <c r="J114" i="10"/>
  <c r="P114" i="10" s="1"/>
  <c r="Q113" i="10"/>
  <c r="J113" i="10"/>
  <c r="P113" i="10" s="1"/>
  <c r="Q112" i="10"/>
  <c r="J112" i="10"/>
  <c r="P112" i="10" s="1"/>
  <c r="Q111" i="10"/>
  <c r="J111" i="10"/>
  <c r="P111" i="10" s="1"/>
  <c r="Q110" i="10"/>
  <c r="J110" i="10"/>
  <c r="P110" i="10" s="1"/>
  <c r="Q109" i="10"/>
  <c r="J109" i="10"/>
  <c r="P109" i="10" s="1"/>
  <c r="Q108" i="10"/>
  <c r="J108" i="10"/>
  <c r="P108" i="10" s="1"/>
  <c r="Q107" i="10"/>
  <c r="J107" i="10"/>
  <c r="P107" i="10" s="1"/>
  <c r="Q106" i="10"/>
  <c r="J106" i="10"/>
  <c r="P106" i="10" s="1"/>
  <c r="Q105" i="10"/>
  <c r="J105" i="10"/>
  <c r="P105" i="10" s="1"/>
  <c r="Q104" i="10"/>
  <c r="J104" i="10"/>
  <c r="P104" i="10" s="1"/>
  <c r="Q103" i="10"/>
  <c r="J103" i="10"/>
  <c r="P103" i="10" s="1"/>
  <c r="Q102" i="10"/>
  <c r="J102" i="10"/>
  <c r="P102" i="10" s="1"/>
  <c r="Q101" i="10"/>
  <c r="J101" i="10"/>
  <c r="P101" i="10" s="1"/>
  <c r="Q100" i="10"/>
  <c r="J100" i="10"/>
  <c r="P100" i="10" s="1"/>
  <c r="Q99" i="10"/>
  <c r="J99" i="10"/>
  <c r="P99" i="10" s="1"/>
  <c r="Q98" i="10"/>
  <c r="J98" i="10"/>
  <c r="P98" i="10" s="1"/>
  <c r="Q97" i="10"/>
  <c r="J97" i="10"/>
  <c r="P97" i="10" s="1"/>
  <c r="Q96" i="10"/>
  <c r="J96" i="10"/>
  <c r="P96" i="10" s="1"/>
  <c r="Q95" i="10"/>
  <c r="J95" i="10"/>
  <c r="P95" i="10" s="1"/>
  <c r="Q94" i="10"/>
  <c r="J94" i="10"/>
  <c r="P94" i="10" s="1"/>
  <c r="Q93" i="10"/>
  <c r="J93" i="10"/>
  <c r="P93" i="10" s="1"/>
  <c r="Q92" i="10"/>
  <c r="J92" i="10"/>
  <c r="P92" i="10" s="1"/>
  <c r="Q91" i="10"/>
  <c r="J91" i="10"/>
  <c r="P91" i="10" s="1"/>
  <c r="Q90" i="10"/>
  <c r="J90" i="10"/>
  <c r="P90" i="10" s="1"/>
  <c r="Q89" i="10"/>
  <c r="J89" i="10"/>
  <c r="P89" i="10" s="1"/>
  <c r="Q88" i="10"/>
  <c r="J88" i="10"/>
  <c r="P88" i="10" s="1"/>
  <c r="Q87" i="10"/>
  <c r="J87" i="10"/>
  <c r="P87" i="10" s="1"/>
  <c r="Q86" i="10"/>
  <c r="J86" i="10"/>
  <c r="P86" i="10" s="1"/>
  <c r="Q85" i="10"/>
  <c r="J85" i="10"/>
  <c r="P85" i="10" s="1"/>
  <c r="Q84" i="10"/>
  <c r="J84" i="10"/>
  <c r="P84" i="10" s="1"/>
  <c r="Q83" i="10"/>
  <c r="J83" i="10"/>
  <c r="P83" i="10" s="1"/>
  <c r="Q82" i="10"/>
  <c r="J82" i="10"/>
  <c r="P82" i="10" s="1"/>
  <c r="Q81" i="10"/>
  <c r="J81" i="10"/>
  <c r="P81" i="10" s="1"/>
  <c r="Q80" i="10"/>
  <c r="J80" i="10"/>
  <c r="P80" i="10" s="1"/>
  <c r="Q79" i="10"/>
  <c r="J79" i="10"/>
  <c r="P79" i="10" s="1"/>
  <c r="Q78" i="10"/>
  <c r="J78" i="10"/>
  <c r="P78" i="10" s="1"/>
  <c r="Q77" i="10"/>
  <c r="J77" i="10"/>
  <c r="P77" i="10" s="1"/>
  <c r="Q76" i="10"/>
  <c r="J76" i="10"/>
  <c r="P76" i="10" s="1"/>
  <c r="Q75" i="10"/>
  <c r="J75" i="10"/>
  <c r="P75" i="10" s="1"/>
  <c r="R38" i="2"/>
  <c r="AD38" i="2" s="1"/>
  <c r="AH38" i="2" s="1"/>
  <c r="K38" i="2"/>
  <c r="Q38" i="2" s="1"/>
  <c r="R37" i="2"/>
  <c r="AD37" i="2" s="1"/>
  <c r="AH37" i="2" s="1"/>
  <c r="K37" i="2"/>
  <c r="Q37" i="2" s="1"/>
  <c r="R36" i="2"/>
  <c r="AD36" i="2" s="1"/>
  <c r="AH36" i="2" s="1"/>
  <c r="K36" i="2"/>
  <c r="Q36" i="2" s="1"/>
  <c r="R35" i="2"/>
  <c r="AD35" i="2" s="1"/>
  <c r="AH35" i="2" s="1"/>
  <c r="K35" i="2"/>
  <c r="Q35" i="2" s="1"/>
  <c r="R34" i="2"/>
  <c r="AD34" i="2" s="1"/>
  <c r="AH34" i="2" s="1"/>
  <c r="K34" i="2"/>
  <c r="Q34" i="2" s="1"/>
  <c r="R33" i="2"/>
  <c r="AD33" i="2" s="1"/>
  <c r="AH33" i="2" s="1"/>
  <c r="K33" i="2"/>
  <c r="Q33" i="2" s="1"/>
  <c r="R32" i="2"/>
  <c r="AD32" i="2" s="1"/>
  <c r="AH32" i="2" s="1"/>
  <c r="K32" i="2"/>
  <c r="Q32" i="2" s="1"/>
  <c r="R31" i="2"/>
  <c r="AD31" i="2" s="1"/>
  <c r="AH31" i="2" s="1"/>
  <c r="K31" i="2"/>
  <c r="Q31" i="2" s="1"/>
  <c r="R30" i="2"/>
  <c r="AD30" i="2" s="1"/>
  <c r="AH30" i="2" s="1"/>
  <c r="K30" i="2"/>
  <c r="Q30" i="2" s="1"/>
  <c r="R29" i="2"/>
  <c r="AD29" i="2" s="1"/>
  <c r="AH29" i="2" s="1"/>
  <c r="K29" i="2"/>
  <c r="Q29" i="2" s="1"/>
  <c r="R28" i="2"/>
  <c r="AD28" i="2" s="1"/>
  <c r="AH28" i="2" s="1"/>
  <c r="K28" i="2"/>
  <c r="Q28" i="2" s="1"/>
  <c r="R27" i="2"/>
  <c r="AD27" i="2" s="1"/>
  <c r="AH27" i="2" s="1"/>
  <c r="K27" i="2"/>
  <c r="Q27" i="2" s="1"/>
  <c r="R26" i="2"/>
  <c r="AD26" i="2" s="1"/>
  <c r="AH26" i="2" s="1"/>
  <c r="K26" i="2"/>
  <c r="Q26" i="2" s="1"/>
  <c r="R25" i="2"/>
  <c r="AD25" i="2" s="1"/>
  <c r="AH25" i="2" s="1"/>
  <c r="K25" i="2"/>
  <c r="Q25" i="2" s="1"/>
  <c r="R24" i="2"/>
  <c r="AD24" i="2" s="1"/>
  <c r="AH24" i="2" s="1"/>
  <c r="K24" i="2"/>
  <c r="Q24" i="2" s="1"/>
  <c r="R23" i="2"/>
  <c r="AD23" i="2" s="1"/>
  <c r="AH23" i="2" s="1"/>
  <c r="K23" i="2"/>
  <c r="Q23" i="2" s="1"/>
  <c r="R22" i="2"/>
  <c r="AD22" i="2" s="1"/>
  <c r="AH22" i="2" s="1"/>
  <c r="K22" i="2"/>
  <c r="Q22" i="2" s="1"/>
  <c r="R21" i="2"/>
  <c r="AD21" i="2" s="1"/>
  <c r="AH21" i="2" s="1"/>
  <c r="K21" i="2"/>
  <c r="Q21" i="2" s="1"/>
  <c r="R20" i="2"/>
  <c r="AD20" i="2" s="1"/>
  <c r="AH20" i="2" s="1"/>
  <c r="K20" i="2"/>
  <c r="Q20" i="2" s="1"/>
  <c r="R19" i="2"/>
  <c r="AD19" i="2" s="1"/>
  <c r="AH19" i="2" s="1"/>
  <c r="K19" i="2"/>
  <c r="Q19" i="2" s="1"/>
  <c r="R18" i="2"/>
  <c r="AD18" i="2" s="1"/>
  <c r="AH18" i="2" s="1"/>
  <c r="K18" i="2"/>
  <c r="Q18" i="2" s="1"/>
  <c r="R17" i="2"/>
  <c r="AD17" i="2" s="1"/>
  <c r="AH17" i="2" s="1"/>
  <c r="K17" i="2"/>
  <c r="Q17" i="2" s="1"/>
  <c r="S43" i="11"/>
  <c r="Y43" i="11" s="1"/>
  <c r="AC43" i="11" s="1"/>
  <c r="L43" i="11"/>
  <c r="R43" i="11" s="1"/>
  <c r="S42" i="11"/>
  <c r="Y42" i="11" s="1"/>
  <c r="AC42" i="11" s="1"/>
  <c r="L42" i="11"/>
  <c r="R42" i="11" s="1"/>
  <c r="S41" i="11"/>
  <c r="Y41" i="11" s="1"/>
  <c r="AC41" i="11" s="1"/>
  <c r="L41" i="11"/>
  <c r="R41" i="11" s="1"/>
  <c r="S40" i="11"/>
  <c r="Y40" i="11" s="1"/>
  <c r="AC40" i="11" s="1"/>
  <c r="L40" i="11"/>
  <c r="R40" i="11" s="1"/>
  <c r="S39" i="11"/>
  <c r="Y39" i="11" s="1"/>
  <c r="AC39" i="11" s="1"/>
  <c r="L39" i="11"/>
  <c r="R39" i="11" s="1"/>
  <c r="S38" i="11"/>
  <c r="Y38" i="11" s="1"/>
  <c r="AC38" i="11" s="1"/>
  <c r="L38" i="11"/>
  <c r="R38" i="11" s="1"/>
  <c r="S37" i="11"/>
  <c r="Y37" i="11" s="1"/>
  <c r="AC37" i="11" s="1"/>
  <c r="L37" i="11"/>
  <c r="R37" i="11" s="1"/>
  <c r="S36" i="11"/>
  <c r="Y36" i="11" s="1"/>
  <c r="AC36" i="11" s="1"/>
  <c r="L36" i="11"/>
  <c r="R36" i="11" s="1"/>
  <c r="S35" i="11"/>
  <c r="Y35" i="11" s="1"/>
  <c r="AC35" i="11" s="1"/>
  <c r="L35" i="11"/>
  <c r="R35" i="11" s="1"/>
  <c r="S34" i="11"/>
  <c r="Y34" i="11" s="1"/>
  <c r="AC34" i="11" s="1"/>
  <c r="L34" i="11"/>
  <c r="R34" i="11" s="1"/>
  <c r="S33" i="11"/>
  <c r="Y33" i="11" s="1"/>
  <c r="AC33" i="11" s="1"/>
  <c r="L33" i="11"/>
  <c r="R33" i="11" s="1"/>
  <c r="S32" i="11"/>
  <c r="Y32" i="11" s="1"/>
  <c r="AC32" i="11" s="1"/>
  <c r="L32" i="11"/>
  <c r="R32" i="11" s="1"/>
  <c r="S31" i="11"/>
  <c r="Y31" i="11" s="1"/>
  <c r="AC31" i="11" s="1"/>
  <c r="L31" i="11"/>
  <c r="R31" i="11" s="1"/>
  <c r="S30" i="11"/>
  <c r="Y30" i="11" s="1"/>
  <c r="AC30" i="11" s="1"/>
  <c r="L30" i="11"/>
  <c r="R30" i="11" s="1"/>
  <c r="S29" i="11"/>
  <c r="Y29" i="11" s="1"/>
  <c r="AC29" i="11" s="1"/>
  <c r="L29" i="11"/>
  <c r="R29" i="11" s="1"/>
  <c r="S28" i="11"/>
  <c r="Y28" i="11" s="1"/>
  <c r="AC28" i="11" s="1"/>
  <c r="L28" i="11"/>
  <c r="R28" i="11" s="1"/>
  <c r="S27" i="11"/>
  <c r="Y27" i="11" s="1"/>
  <c r="AC27" i="11" s="1"/>
  <c r="L27" i="11"/>
  <c r="R27" i="11" s="1"/>
  <c r="S26" i="11"/>
  <c r="Y26" i="11" s="1"/>
  <c r="AC26" i="11" s="1"/>
  <c r="L26" i="11"/>
  <c r="R26" i="11" s="1"/>
  <c r="S25" i="11"/>
  <c r="Y25" i="11" s="1"/>
  <c r="AC25" i="11" s="1"/>
  <c r="L25" i="11"/>
  <c r="R25" i="11" s="1"/>
  <c r="J72" i="10"/>
  <c r="P72" i="10" s="1"/>
  <c r="Q72" i="10"/>
  <c r="J73" i="10"/>
  <c r="P73" i="10" s="1"/>
  <c r="Q73" i="10"/>
  <c r="J74" i="10"/>
  <c r="P74" i="10" s="1"/>
  <c r="Q74" i="10"/>
  <c r="C37" i="6"/>
  <c r="B37" i="6"/>
  <c r="Q71" i="10" l="1"/>
  <c r="J71" i="10"/>
  <c r="P71" i="10" s="1"/>
  <c r="Q70" i="10"/>
  <c r="J70" i="10"/>
  <c r="P70" i="10" s="1"/>
  <c r="Q69" i="10"/>
  <c r="J69" i="10"/>
  <c r="P69" i="10" s="1"/>
  <c r="Q68" i="10"/>
  <c r="J68" i="10"/>
  <c r="P68" i="10" s="1"/>
  <c r="Q67" i="10"/>
  <c r="J67" i="10"/>
  <c r="P67" i="10" s="1"/>
  <c r="Q66" i="10"/>
  <c r="J66" i="10"/>
  <c r="P66" i="10" s="1"/>
  <c r="Q65" i="10"/>
  <c r="J65" i="10"/>
  <c r="P65" i="10" s="1"/>
  <c r="Q64" i="10"/>
  <c r="J64" i="10"/>
  <c r="P64" i="10" s="1"/>
  <c r="Q63" i="10"/>
  <c r="J63" i="10"/>
  <c r="P63" i="10" s="1"/>
  <c r="Q62" i="10"/>
  <c r="J62" i="10"/>
  <c r="P62" i="10" s="1"/>
  <c r="Q61" i="10"/>
  <c r="J61" i="10"/>
  <c r="P61" i="10" s="1"/>
  <c r="Q60" i="10"/>
  <c r="J60" i="10"/>
  <c r="P60" i="10" s="1"/>
  <c r="Q59" i="10"/>
  <c r="J59" i="10"/>
  <c r="P59" i="10" s="1"/>
  <c r="Q58" i="10"/>
  <c r="J58" i="10"/>
  <c r="P58" i="10" s="1"/>
  <c r="Q57" i="10"/>
  <c r="J57" i="10"/>
  <c r="P57" i="10" s="1"/>
  <c r="S24" i="11"/>
  <c r="Y24" i="11" s="1"/>
  <c r="AC24" i="11" s="1"/>
  <c r="L24" i="11"/>
  <c r="R24" i="11" s="1"/>
  <c r="S23" i="11"/>
  <c r="Y23" i="11" s="1"/>
  <c r="AC23" i="11" s="1"/>
  <c r="L23" i="11"/>
  <c r="R23" i="11" s="1"/>
  <c r="S22" i="11"/>
  <c r="Y22" i="11" s="1"/>
  <c r="AC22" i="11" s="1"/>
  <c r="L22" i="11"/>
  <c r="R22" i="11" s="1"/>
  <c r="S11" i="11"/>
  <c r="Y11" i="11" s="1"/>
  <c r="AC11" i="11" s="1"/>
  <c r="L11" i="11"/>
  <c r="R11" i="11" s="1"/>
  <c r="S21" i="11"/>
  <c r="Y21" i="11" s="1"/>
  <c r="AC21" i="11" s="1"/>
  <c r="L21" i="11"/>
  <c r="R21" i="11" s="1"/>
  <c r="S20" i="11"/>
  <c r="Y20" i="11" s="1"/>
  <c r="AC20" i="11" s="1"/>
  <c r="L20" i="11"/>
  <c r="R20" i="11" s="1"/>
  <c r="Q56" i="10" l="1"/>
  <c r="J56" i="10"/>
  <c r="P56" i="10" s="1"/>
  <c r="Q55" i="10"/>
  <c r="J55" i="10"/>
  <c r="P55" i="10" s="1"/>
  <c r="Q54" i="10"/>
  <c r="J54" i="10"/>
  <c r="P54" i="10" s="1"/>
  <c r="Q53" i="10"/>
  <c r="J53" i="10"/>
  <c r="P53" i="10" s="1"/>
  <c r="Q52" i="10"/>
  <c r="J52" i="10"/>
  <c r="P52" i="10" s="1"/>
  <c r="Q51" i="10"/>
  <c r="J51" i="10"/>
  <c r="P51" i="10" s="1"/>
  <c r="Q50" i="10"/>
  <c r="J50" i="10"/>
  <c r="P50" i="10" s="1"/>
  <c r="S19" i="11"/>
  <c r="Y19" i="11" s="1"/>
  <c r="AC19" i="11" s="1"/>
  <c r="L19" i="11"/>
  <c r="R19" i="11" s="1"/>
  <c r="Q49" i="10" l="1"/>
  <c r="J49" i="10"/>
  <c r="P49" i="10" s="1"/>
  <c r="Q48" i="10"/>
  <c r="J48" i="10"/>
  <c r="P48" i="10" s="1"/>
  <c r="Q47" i="10" l="1"/>
  <c r="J47" i="10"/>
  <c r="P47" i="10" s="1"/>
  <c r="Q46" i="10"/>
  <c r="J46" i="10"/>
  <c r="P46" i="10" s="1"/>
  <c r="Q45" i="10"/>
  <c r="J45" i="10"/>
  <c r="P45" i="10" s="1"/>
  <c r="Q44" i="10"/>
  <c r="J44" i="10"/>
  <c r="P44" i="10" s="1"/>
  <c r="Q43" i="10"/>
  <c r="J43" i="10"/>
  <c r="P43" i="10" s="1"/>
  <c r="Q42" i="10"/>
  <c r="J42" i="10"/>
  <c r="P42" i="10" s="1"/>
  <c r="S18" i="11"/>
  <c r="Y18" i="11" s="1"/>
  <c r="AC18" i="11" s="1"/>
  <c r="L18" i="11"/>
  <c r="R18" i="11" s="1"/>
  <c r="N4" i="13" l="1"/>
  <c r="AC67" i="2" l="1"/>
  <c r="D30" i="6" s="1"/>
  <c r="AB67" i="2"/>
  <c r="D29" i="6" s="1"/>
  <c r="AA67" i="2"/>
  <c r="D28" i="6" s="1"/>
  <c r="Z67" i="2"/>
  <c r="D27" i="6" s="1"/>
  <c r="Q9" i="10"/>
  <c r="AH93" i="11"/>
  <c r="Q10" i="10" l="1"/>
  <c r="Q11" i="10"/>
  <c r="Q12" i="10"/>
  <c r="Q13" i="10"/>
  <c r="Q14" i="10"/>
  <c r="Q15" i="10"/>
  <c r="Q16" i="10"/>
  <c r="Q17" i="10"/>
  <c r="Q18" i="10"/>
  <c r="Q19" i="10"/>
  <c r="Q20" i="10"/>
  <c r="Q21" i="10"/>
  <c r="Q22" i="10"/>
  <c r="Q23" i="10"/>
  <c r="Q24" i="10"/>
  <c r="Q25" i="10"/>
  <c r="Q26" i="10"/>
  <c r="Q27" i="10"/>
  <c r="Q28" i="10"/>
  <c r="Q29" i="10"/>
  <c r="Q30" i="10"/>
  <c r="Q31" i="10"/>
  <c r="Q32" i="10"/>
  <c r="Q33" i="10"/>
  <c r="Q34" i="10"/>
  <c r="Q35" i="10"/>
  <c r="Q36" i="10"/>
  <c r="Q37" i="10"/>
  <c r="Q38" i="10"/>
  <c r="Q39" i="10"/>
  <c r="Q40" i="10"/>
  <c r="Q41" i="10"/>
  <c r="J10" i="10"/>
  <c r="P10" i="10" s="1"/>
  <c r="J11" i="10"/>
  <c r="P11" i="10" s="1"/>
  <c r="J12" i="10"/>
  <c r="P12" i="10" s="1"/>
  <c r="J13" i="10"/>
  <c r="P13" i="10" s="1"/>
  <c r="J14" i="10"/>
  <c r="P14" i="10" s="1"/>
  <c r="J15" i="10"/>
  <c r="P15" i="10" s="1"/>
  <c r="J16" i="10"/>
  <c r="P16" i="10" s="1"/>
  <c r="J17" i="10"/>
  <c r="P17" i="10" s="1"/>
  <c r="J18" i="10"/>
  <c r="P18" i="10" s="1"/>
  <c r="J19" i="10"/>
  <c r="P19" i="10" s="1"/>
  <c r="J20" i="10"/>
  <c r="P20" i="10" s="1"/>
  <c r="J21" i="10"/>
  <c r="P21" i="10" s="1"/>
  <c r="J22" i="10"/>
  <c r="P22" i="10" s="1"/>
  <c r="J23" i="10"/>
  <c r="P23" i="10" s="1"/>
  <c r="J24" i="10"/>
  <c r="P24" i="10" s="1"/>
  <c r="J25" i="10"/>
  <c r="P25" i="10" s="1"/>
  <c r="J26" i="10"/>
  <c r="P26" i="10" s="1"/>
  <c r="J27" i="10"/>
  <c r="P27" i="10" s="1"/>
  <c r="J28" i="10"/>
  <c r="P28" i="10" s="1"/>
  <c r="J29" i="10"/>
  <c r="P29" i="10" s="1"/>
  <c r="J30" i="10"/>
  <c r="P30" i="10" s="1"/>
  <c r="J31" i="10"/>
  <c r="P31" i="10" s="1"/>
  <c r="J32" i="10"/>
  <c r="P32" i="10" s="1"/>
  <c r="J33" i="10"/>
  <c r="P33" i="10" s="1"/>
  <c r="J34" i="10"/>
  <c r="P34" i="10" s="1"/>
  <c r="J35" i="10"/>
  <c r="P35" i="10" s="1"/>
  <c r="J36" i="10"/>
  <c r="P36" i="10" s="1"/>
  <c r="J37" i="10"/>
  <c r="P37" i="10" s="1"/>
  <c r="J38" i="10"/>
  <c r="P38" i="10" s="1"/>
  <c r="J39" i="10"/>
  <c r="P39" i="10" s="1"/>
  <c r="J40" i="10"/>
  <c r="P40" i="10" s="1"/>
  <c r="J41" i="10"/>
  <c r="P41" i="10" s="1"/>
  <c r="AG67" i="2"/>
  <c r="AF67" i="2"/>
  <c r="S67" i="2"/>
  <c r="D20" i="6" s="1"/>
  <c r="P67" i="2"/>
  <c r="O67" i="2"/>
  <c r="N67" i="2"/>
  <c r="M67" i="2"/>
  <c r="L67" i="2"/>
  <c r="J67" i="2"/>
  <c r="I67" i="2"/>
  <c r="H67" i="2"/>
  <c r="F37" i="6"/>
  <c r="AB93" i="11"/>
  <c r="AA93" i="11"/>
  <c r="Z93" i="11"/>
  <c r="M93" i="11"/>
  <c r="N93" i="11"/>
  <c r="O93" i="11"/>
  <c r="P93" i="11"/>
  <c r="Q93" i="11"/>
  <c r="I93" i="11"/>
  <c r="AL67" i="2" l="1"/>
  <c r="AJ67" i="2" l="1"/>
  <c r="AI67" i="2"/>
  <c r="AE93" i="11"/>
  <c r="AD93" i="11"/>
  <c r="U93" i="11"/>
  <c r="H21" i="6" s="1"/>
  <c r="V93" i="11"/>
  <c r="H22" i="6" s="1"/>
  <c r="W93" i="11"/>
  <c r="H23" i="6" s="1"/>
  <c r="X93" i="11"/>
  <c r="H24" i="6" s="1"/>
  <c r="T93" i="11"/>
  <c r="H20" i="6" s="1"/>
  <c r="S12" i="11"/>
  <c r="Y12" i="11" s="1"/>
  <c r="AC12" i="11" s="1"/>
  <c r="S13" i="11"/>
  <c r="Y13" i="11" s="1"/>
  <c r="AC13" i="11" s="1"/>
  <c r="S14" i="11"/>
  <c r="Y14" i="11" s="1"/>
  <c r="AC14" i="11" s="1"/>
  <c r="S15" i="11"/>
  <c r="Y15" i="11" s="1"/>
  <c r="AC15" i="11" s="1"/>
  <c r="S16" i="11"/>
  <c r="Y16" i="11" s="1"/>
  <c r="AC16" i="11" s="1"/>
  <c r="S17" i="11"/>
  <c r="Y17" i="11" s="1"/>
  <c r="AC17" i="11" s="1"/>
  <c r="S10" i="11"/>
  <c r="Y10" i="11" s="1"/>
  <c r="AC10" i="11" s="1"/>
  <c r="L12" i="11"/>
  <c r="R12" i="11" s="1"/>
  <c r="L13" i="11"/>
  <c r="R13" i="11" s="1"/>
  <c r="L14" i="11"/>
  <c r="R14" i="11" s="1"/>
  <c r="L15" i="11"/>
  <c r="R15" i="11" s="1"/>
  <c r="L16" i="11"/>
  <c r="R16" i="11" s="1"/>
  <c r="L17" i="11"/>
  <c r="R17" i="11" s="1"/>
  <c r="AG93" i="11"/>
  <c r="K93" i="11"/>
  <c r="J93" i="11"/>
  <c r="L10" i="11"/>
  <c r="AC93" i="11" l="1"/>
  <c r="S93" i="11"/>
  <c r="T9" i="11" s="1"/>
  <c r="L93" i="11"/>
  <c r="R10" i="11"/>
  <c r="O9" i="11" l="1"/>
  <c r="R93" i="11"/>
  <c r="Y93" i="11"/>
  <c r="AA9" i="11" s="1"/>
  <c r="X9" i="11"/>
  <c r="W9" i="11"/>
  <c r="V9" i="11"/>
  <c r="U9" i="11"/>
  <c r="P9" i="11"/>
  <c r="N9" i="11"/>
  <c r="K9" i="11"/>
  <c r="Q9" i="11"/>
  <c r="M9" i="11"/>
  <c r="I9" i="11"/>
  <c r="J9" i="11"/>
  <c r="K10" i="2"/>
  <c r="Q10" i="2" s="1"/>
  <c r="K11" i="2"/>
  <c r="Q11" i="2" s="1"/>
  <c r="K12" i="2"/>
  <c r="Q12" i="2" s="1"/>
  <c r="K13" i="2"/>
  <c r="Q13" i="2" s="1"/>
  <c r="K14" i="2"/>
  <c r="Q14" i="2" s="1"/>
  <c r="K15" i="2"/>
  <c r="Q15" i="2" s="1"/>
  <c r="K16" i="2"/>
  <c r="Q16" i="2" s="1"/>
  <c r="K59" i="2"/>
  <c r="Q59" i="2" s="1"/>
  <c r="K60" i="2"/>
  <c r="Q60" i="2" s="1"/>
  <c r="K61" i="2"/>
  <c r="Q61" i="2" s="1"/>
  <c r="K62" i="2"/>
  <c r="Q62" i="2" s="1"/>
  <c r="K63" i="2"/>
  <c r="Q63" i="2" s="1"/>
  <c r="K64" i="2"/>
  <c r="Q64" i="2" s="1"/>
  <c r="K65" i="2"/>
  <c r="Q65" i="2" s="1"/>
  <c r="K66" i="2"/>
  <c r="Q66" i="2" s="1"/>
  <c r="J9" i="10"/>
  <c r="P9" i="10" s="1"/>
  <c r="AM67" i="2"/>
  <c r="K9" i="2"/>
  <c r="Q9" i="2" s="1"/>
  <c r="D37" i="6"/>
  <c r="D38" i="6"/>
  <c r="D39" i="6"/>
  <c r="D40" i="6"/>
  <c r="AB9" i="11" l="1"/>
  <c r="AD9" i="11"/>
  <c r="AE9" i="11"/>
  <c r="Z9" i="11"/>
  <c r="M8" i="10"/>
  <c r="K67" i="2"/>
  <c r="D12" i="6" s="1"/>
  <c r="Q67" i="2" l="1"/>
  <c r="M8" i="2"/>
  <c r="N8" i="2"/>
  <c r="N8" i="10"/>
  <c r="L8" i="10"/>
  <c r="G8" i="10"/>
  <c r="O8" i="10"/>
  <c r="H8" i="10"/>
  <c r="K8" i="10"/>
  <c r="I8" i="10"/>
  <c r="F38" i="6"/>
  <c r="F39" i="6"/>
  <c r="F40" i="6"/>
  <c r="H8" i="2"/>
  <c r="I8" i="2"/>
  <c r="J8" i="2"/>
  <c r="L8" i="2"/>
  <c r="O8" i="2"/>
  <c r="P8" i="2"/>
  <c r="T67" i="2"/>
  <c r="D21" i="6" s="1"/>
  <c r="U67" i="2"/>
  <c r="D22" i="6" s="1"/>
  <c r="V67" i="2"/>
  <c r="D23" i="6" s="1"/>
  <c r="W67" i="2"/>
  <c r="D24" i="6" s="1"/>
  <c r="X67" i="2"/>
  <c r="D25" i="6" s="1"/>
  <c r="AE67" i="2"/>
  <c r="R64" i="2" l="1"/>
  <c r="AD64" i="2" s="1"/>
  <c r="AH64" i="2" s="1"/>
  <c r="R9" i="2"/>
  <c r="AD9" i="2" s="1"/>
  <c r="AH9" i="2" s="1"/>
  <c r="R15" i="2"/>
  <c r="AD15" i="2" s="1"/>
  <c r="AH15" i="2" s="1"/>
  <c r="R62" i="2"/>
  <c r="AD62" i="2" s="1"/>
  <c r="AH62" i="2" s="1"/>
  <c r="R14" i="2"/>
  <c r="AD14" i="2" s="1"/>
  <c r="AH14" i="2" s="1"/>
  <c r="R65" i="2"/>
  <c r="AD65" i="2" s="1"/>
  <c r="AH65" i="2" s="1"/>
  <c r="R60" i="2"/>
  <c r="AD60" i="2" s="1"/>
  <c r="AH60" i="2" s="1"/>
  <c r="R10" i="2"/>
  <c r="AD10" i="2" s="1"/>
  <c r="AH10" i="2" s="1"/>
  <c r="R16" i="2"/>
  <c r="AD16" i="2" s="1"/>
  <c r="AH16" i="2" s="1"/>
  <c r="R63" i="2"/>
  <c r="AD63" i="2" s="1"/>
  <c r="AH63" i="2" s="1"/>
  <c r="R59" i="2"/>
  <c r="AD59" i="2" s="1"/>
  <c r="AH59" i="2" s="1"/>
  <c r="R11" i="2"/>
  <c r="AD11" i="2" s="1"/>
  <c r="AH11" i="2" s="1"/>
  <c r="R66" i="2"/>
  <c r="AD66" i="2" s="1"/>
  <c r="AH66" i="2" s="1"/>
  <c r="R61" i="2"/>
  <c r="AD61" i="2" s="1"/>
  <c r="AH61" i="2" s="1"/>
  <c r="R13" i="2"/>
  <c r="AD13" i="2" s="1"/>
  <c r="AH13" i="2" s="1"/>
  <c r="R12" i="2"/>
  <c r="AD12" i="2" s="1"/>
  <c r="AH12" i="2" s="1"/>
  <c r="Y67" i="2"/>
  <c r="D26" i="6" s="1"/>
  <c r="R67" i="2" l="1"/>
  <c r="AA8" i="2" l="1"/>
  <c r="AB8" i="2"/>
  <c r="D11" i="6"/>
  <c r="D14" i="6" s="1"/>
  <c r="Z8" i="2"/>
  <c r="U8" i="2"/>
  <c r="AI8" i="2"/>
  <c r="V8" i="2"/>
  <c r="Y8" i="2"/>
  <c r="AE8" i="2"/>
  <c r="AD67" i="2"/>
  <c r="AH67" i="2" s="1"/>
  <c r="AJ8" i="2"/>
  <c r="S8" i="2"/>
  <c r="AC8" i="2"/>
  <c r="AF8" i="2"/>
  <c r="T8" i="2"/>
  <c r="X8" i="2"/>
  <c r="AG8" i="2"/>
  <c r="W8" i="2"/>
  <c r="D13" i="6" l="1"/>
</calcChain>
</file>

<file path=xl/sharedStrings.xml><?xml version="1.0" encoding="utf-8"?>
<sst xmlns="http://schemas.openxmlformats.org/spreadsheetml/2006/main" count="3574" uniqueCount="943">
  <si>
    <t>INFORMES TRIMESTRALES DEL SUCADES</t>
  </si>
  <si>
    <t>1. INSTITUCIÓN:</t>
  </si>
  <si>
    <t>Ministerio de Educación Pública (MEP)</t>
  </si>
  <si>
    <t>2. TRIMESTRE:</t>
  </si>
  <si>
    <t>I</t>
  </si>
  <si>
    <t>3. AÑO:</t>
  </si>
  <si>
    <t>5. RESPONSABLES:</t>
  </si>
  <si>
    <t>Total funcionarios capacitados en el período:</t>
  </si>
  <si>
    <t>Horas acumuladas de capacitación:</t>
  </si>
  <si>
    <t>Horas por funcionario recibidas:</t>
  </si>
  <si>
    <t>% Funcionarios de la institución capacitados:</t>
  </si>
  <si>
    <t>TRIMESTRE</t>
  </si>
  <si>
    <t xml:space="preserve">Total Institución </t>
  </si>
  <si>
    <t>Capacitación</t>
  </si>
  <si>
    <t>Proporción %</t>
  </si>
  <si>
    <t>TOTAL</t>
  </si>
  <si>
    <t>Monto en ¢</t>
  </si>
  <si>
    <t>Observaciones</t>
  </si>
  <si>
    <t>(Corresponde al monto total anual del presupuesto de la institución del año actual, por favor anote el monto  en la siguiente línea)</t>
  </si>
  <si>
    <t>(Corresponde al monto total anual del presupuesto de capacitación del año actual, por favor anote el monto en la siguiente línea)</t>
  </si>
  <si>
    <t>(Corresponde al monto de ejecución de capacitación por trimestre)</t>
  </si>
  <si>
    <t>II</t>
  </si>
  <si>
    <t>III</t>
  </si>
  <si>
    <t>IV</t>
  </si>
  <si>
    <t>Instituciones</t>
  </si>
  <si>
    <t>Agencia de Protección de Datos de los Habitantes  (PRODHAB)</t>
  </si>
  <si>
    <t>Comisión Nacional de Prevención de Riesgos y Atención de Emergencias (CNE)</t>
  </si>
  <si>
    <t>Consejo de Seguridad Vial (COSEVI)</t>
  </si>
  <si>
    <t>Consejo de Transporte Público (CTP)</t>
  </si>
  <si>
    <t>Consejo Nacional de Concesiones (CNC)</t>
  </si>
  <si>
    <t>Consejo Nacional de la Persona Adulta Mayor (CONAPAM)</t>
  </si>
  <si>
    <t>Consejo Nacional de Personas con Discapacidad (CONAPDIS)</t>
  </si>
  <si>
    <t>Consejo Nacional de Vialidad (CONAVI)</t>
  </si>
  <si>
    <t>Dirección General de Aviación Civil</t>
  </si>
  <si>
    <t>Dirección General de Migración y Extranjería</t>
  </si>
  <si>
    <t>Dirección General de Servicio Civil (DGSC)</t>
  </si>
  <si>
    <t>Dirección Nacional de Desarrollo de la Comunidad (DINADECO)</t>
  </si>
  <si>
    <t>Dirección Nacional de Notariado (DNN)</t>
  </si>
  <si>
    <t>Escuela de Capacitación Penitenciaria (ECP)</t>
  </si>
  <si>
    <t>Imprenta Nacional</t>
  </si>
  <si>
    <t>Instituto Costarricense de Investigación y Enseñanza en Nutrición y Salud (INCIENSA)</t>
  </si>
  <si>
    <t>Instituto Costarricense sobre Drogas (ICD)</t>
  </si>
  <si>
    <t>Ministerio de Agricultura y Ganadería (MAG)</t>
  </si>
  <si>
    <t>Ministerio de Ambiente y Energía (MINAE)</t>
  </si>
  <si>
    <t>Ministerio de Comercio Exterior</t>
  </si>
  <si>
    <t>Ministerio de Cultura y Juventud</t>
  </si>
  <si>
    <t>Ministerio de Economía, Industria y Comercio (MEIC)</t>
  </si>
  <si>
    <t>Ministerio de Gobernación y Policía</t>
  </si>
  <si>
    <t>Ministerio de Hacienda</t>
  </si>
  <si>
    <t>Ministerio de Justicia y Paz</t>
  </si>
  <si>
    <t>Ministerio de la Presidencia</t>
  </si>
  <si>
    <t>Ministerio de Obras Públicas y Transportes (MOPT)</t>
  </si>
  <si>
    <t>Ministerio de Planificación Nacional y Política Económica (MIDEPLAN)</t>
  </si>
  <si>
    <t>Ministerio de Relaciones Exteriores y Culto</t>
  </si>
  <si>
    <t>Ministerio de Salud</t>
  </si>
  <si>
    <t>Ministerio de Seguridad Pública</t>
  </si>
  <si>
    <t>Ministerio de Trabajo y Seguridad Social</t>
  </si>
  <si>
    <t>Ministerio de Vivienda y Asentamientos Humanos (MIVAH)</t>
  </si>
  <si>
    <t>Procuraduría General de la República</t>
  </si>
  <si>
    <t>Registro Nacional</t>
  </si>
  <si>
    <t>Sistema Nacional de Áreas de Conservación (SINAC)</t>
  </si>
  <si>
    <t>TOTALES (requisito obligatorio)</t>
  </si>
  <si>
    <t>Mujeres</t>
  </si>
  <si>
    <t>Hombres</t>
  </si>
  <si>
    <t>Total de participantes</t>
  </si>
  <si>
    <t>A distancia</t>
  </si>
  <si>
    <t>Presencial</t>
  </si>
  <si>
    <t>Part.</t>
  </si>
  <si>
    <t>Aprov.</t>
  </si>
  <si>
    <t>Asist.</t>
  </si>
  <si>
    <t>Docente</t>
  </si>
  <si>
    <t>Técnico</t>
  </si>
  <si>
    <t>Calificado</t>
  </si>
  <si>
    <t>Operativo</t>
  </si>
  <si>
    <t>Total general</t>
  </si>
  <si>
    <t>Certificado</t>
  </si>
  <si>
    <t>Trasnformación Curricular</t>
  </si>
  <si>
    <t>Equidad e Inclusión Social Digital</t>
  </si>
  <si>
    <t>Ciudadanía Planetaria e Identidad Nacional</t>
  </si>
  <si>
    <t>Educación para el desarrollo Sostenible</t>
  </si>
  <si>
    <t>No Certificado</t>
  </si>
  <si>
    <t>Equidad e inclusión social digital</t>
  </si>
  <si>
    <t>Educación para el desarrollo sostenible</t>
  </si>
  <si>
    <t>3. Nombre de actividad de Capacitación</t>
  </si>
  <si>
    <t>5. Fecha de inicio</t>
  </si>
  <si>
    <t>6. Fecha de finalización</t>
  </si>
  <si>
    <t>2. Dependencia (para el IDP-MEP únicamente)</t>
  </si>
  <si>
    <t>4. PIC DE REFERENCIA (Número de oficio con aprobación):</t>
  </si>
  <si>
    <t>8. Cantidad de horas por modalidad y estrategia metodológica</t>
  </si>
  <si>
    <t>TOTALES</t>
  </si>
  <si>
    <t>1. Actividad</t>
  </si>
  <si>
    <t>Autocapacitación</t>
  </si>
  <si>
    <t>No presencial</t>
  </si>
  <si>
    <t>Virtual (E-learning)</t>
  </si>
  <si>
    <t>Auto-Capacitación</t>
  </si>
  <si>
    <t>Virtual (E learning)</t>
  </si>
  <si>
    <t xml:space="preserve">6.1. Cantidad de personas externas que llevaron alguna actividad de capacitación </t>
  </si>
  <si>
    <t>6. Total funcionarios en la institución
 (Anote el total de los funcionarios de la institución):</t>
  </si>
  <si>
    <t>8.2. S/ estrategia metodológica</t>
  </si>
  <si>
    <t>8.1. Según la modalidad</t>
  </si>
  <si>
    <t>Instituto sobre Alcoholismo y Farmacodependencia (IAFA)</t>
  </si>
  <si>
    <t>Dirección Nacional de CEN-CINAI</t>
  </si>
  <si>
    <t>Profesional Jefatura</t>
  </si>
  <si>
    <t>Gerentes</t>
  </si>
  <si>
    <t>Técnico Docente Jefatura</t>
  </si>
  <si>
    <t xml:space="preserve">Administrativo docente Jefatura </t>
  </si>
  <si>
    <t xml:space="preserve">Artístico Jefatura </t>
  </si>
  <si>
    <t>Profesional Ejecutor</t>
  </si>
  <si>
    <t>Técnico docente ejecutor</t>
  </si>
  <si>
    <t>Administrativo docente ejecutor</t>
  </si>
  <si>
    <t>Artístico ejecutor</t>
  </si>
  <si>
    <t>4. Eje del Programa Modular                       (Módulo 2, 3 o 4)</t>
  </si>
  <si>
    <t>Aprobados</t>
  </si>
  <si>
    <t>Reprobados</t>
  </si>
  <si>
    <t>9.1 Por estrato</t>
  </si>
  <si>
    <t>9.3 Según resultado final del participante</t>
  </si>
  <si>
    <t>MATRIZ 3: ACTIVIDADES DE CAPACITACIÓN AUTORIZADA</t>
  </si>
  <si>
    <t>MATRIZ 4: ACTIVIDADES DE CAPACITACIÓN EXTERNA</t>
  </si>
  <si>
    <t>Mixta (combinación de presencial + no presencial)</t>
  </si>
  <si>
    <t>NO presencial</t>
  </si>
  <si>
    <t>MATRIZ 2: ACTIVIDADES DIRIGIDAS AL FORTALECIMIENTO DE LA FUNCIÓN DIRECTIVA</t>
  </si>
  <si>
    <t>Autorizada</t>
  </si>
  <si>
    <t>Externa</t>
  </si>
  <si>
    <t>7. Trimestre (I,II,III,IV)</t>
  </si>
  <si>
    <t>10. Calificación obtenida de la actividad</t>
  </si>
  <si>
    <t>12. Cupos perdidos</t>
  </si>
  <si>
    <t>Realizada con recursos propios del SUCADES</t>
  </si>
  <si>
    <t>Realizada mediante contratación de servicios</t>
  </si>
  <si>
    <t>Realizada mediante cooperación</t>
  </si>
  <si>
    <t>11. Cupos cedidos al SUCADES</t>
  </si>
  <si>
    <t>9.2 Por sexo registral</t>
  </si>
  <si>
    <t>Intersex</t>
  </si>
  <si>
    <t>Profesional ejecutor</t>
  </si>
  <si>
    <t xml:space="preserve">7. Participantes por estrato </t>
  </si>
  <si>
    <t>9. Cantidad de participantes por estrato, sexo registral y resultado final del participante</t>
  </si>
  <si>
    <t>Centro de Capacitación y Desarrollo (CECADES)</t>
  </si>
  <si>
    <t>Ministerio de Ciencia, Tecnología y Telecomunicaciones (MICITT)</t>
  </si>
  <si>
    <t>7. 1 Ápice Directivo</t>
  </si>
  <si>
    <t>Administrativo docente Jefatura</t>
  </si>
  <si>
    <t>Artístico Jefatura</t>
  </si>
  <si>
    <t>8. GESTIÓN PRESUPUESTARIA</t>
  </si>
  <si>
    <t>NO Presencial</t>
  </si>
  <si>
    <t>MATRIZ 5:  SEGUIMIENTO Y CONTROL DE LA EJECUCIÓN DEL PIC</t>
  </si>
  <si>
    <t>Sí</t>
  </si>
  <si>
    <t>No</t>
  </si>
  <si>
    <t>6. Fecha de inicio</t>
  </si>
  <si>
    <t>7. Fecha de finalización</t>
  </si>
  <si>
    <t>8. Trimestre  (I, II, III, IV)</t>
  </si>
  <si>
    <t>9. Cantidad de horas por modalidad y estrategia metodológica</t>
  </si>
  <si>
    <t>9.1. Según la modalidad</t>
  </si>
  <si>
    <t>9.2. S/ estrategia metodológica</t>
  </si>
  <si>
    <t>10. Cantidad de participantes por estrato, sexo registral y resultado final del participante</t>
  </si>
  <si>
    <t>10.1 Por estrato</t>
  </si>
  <si>
    <t>10.2 Por sexo registral</t>
  </si>
  <si>
    <t>10.3 Según resultado final del participante</t>
  </si>
  <si>
    <t>11. Calificación obtenida de la actividad</t>
  </si>
  <si>
    <t>12. Cupos cedidos al SUCADES</t>
  </si>
  <si>
    <t>5. Origen de recursos (recursos propios del SUCADES, contratación de servicios o cooperación)</t>
  </si>
  <si>
    <t>Recursos propios del SUCADES</t>
  </si>
  <si>
    <t>Contratación de servicios</t>
  </si>
  <si>
    <t>Cooperación</t>
  </si>
  <si>
    <t>13. Cupos perdidos</t>
  </si>
  <si>
    <t>Tribunal de Servicio Civil</t>
  </si>
  <si>
    <t>Fondo Nacional de Financiamiento Forestal (FONAFIFO)</t>
  </si>
  <si>
    <t>Adendas al PIC</t>
  </si>
  <si>
    <t>8.1 PRESUPUESTO DEL AÑO ACTUAL</t>
  </si>
  <si>
    <t>8.2 EJECUCIÓN DE PRESUPUESTO DE CAPACITACIÓN</t>
  </si>
  <si>
    <t>4. Origen de los recursos ( realizada con recursos propios del SUCADES, mediante contratación de servicios o cooperación)</t>
  </si>
  <si>
    <t xml:space="preserve">1. Organismo certificador </t>
  </si>
  <si>
    <t>3. Nombre o conocido como (si lo considera necesario) de la persona participante</t>
  </si>
  <si>
    <t>4. Número de cédula</t>
  </si>
  <si>
    <t>5. Nombre de actividad de Capacitación</t>
  </si>
  <si>
    <t>6. Trimestre en que se presenta el reconocimiento</t>
  </si>
  <si>
    <t>7. Cantidad de horas por modalidad y estrategia metodológica</t>
  </si>
  <si>
    <t>7.1. Según la modalidad</t>
  </si>
  <si>
    <t>7.2. S/ estrategia metodológica</t>
  </si>
  <si>
    <t>8. Participantes por estrato y sexo registral</t>
  </si>
  <si>
    <t>8. 1 Estrato</t>
  </si>
  <si>
    <t>8.2 Por sexo registral</t>
  </si>
  <si>
    <t>Inspector Aeronáutico</t>
  </si>
  <si>
    <t>ATC</t>
  </si>
  <si>
    <t xml:space="preserve">6.2. Funcionarios externos al RSC que llevaron alguna actividad de capacitación </t>
  </si>
  <si>
    <t>Otros estratos (arts. 3,4,5 ESC)</t>
  </si>
  <si>
    <t>MATRIZ 1: PRESUPUESTO ACUMULADO  GD-FO-041 versión 8 (febrero de 2021)</t>
  </si>
  <si>
    <t>GD-FO-041 versión 8 (febrero de 2021)</t>
  </si>
  <si>
    <t>Ejecutada</t>
  </si>
  <si>
    <t>Justificación</t>
  </si>
  <si>
    <t>Actividad del PIC Inicial</t>
  </si>
  <si>
    <t>Trimestre en que se realizará</t>
  </si>
  <si>
    <t>Dirección de correo electrónico</t>
  </si>
  <si>
    <t>6. Nombre de la persona encargada de capacitación</t>
  </si>
  <si>
    <t>7. Correo electrónico Institucional de la persona encargada de capacitación (asegúrese de ingresarlo correctamente)</t>
  </si>
  <si>
    <t>Institución</t>
  </si>
  <si>
    <t>Observaciones generales</t>
  </si>
  <si>
    <r>
      <t>1.1 Si respondió "</t>
    </r>
    <r>
      <rPr>
        <b/>
        <sz val="10"/>
        <color theme="1"/>
        <rFont val="Calibri"/>
        <family val="2"/>
        <scheme val="minor"/>
      </rPr>
      <t>NO</t>
    </r>
    <r>
      <rPr>
        <sz val="10"/>
        <color theme="1"/>
        <rFont val="Calibri"/>
        <family val="2"/>
        <scheme val="minor"/>
      </rPr>
      <t>" justifique la no entrega</t>
    </r>
  </si>
  <si>
    <r>
      <t>3.1 Si respondió "</t>
    </r>
    <r>
      <rPr>
        <b/>
        <sz val="10"/>
        <color theme="1"/>
        <rFont val="Calibri"/>
        <family val="2"/>
        <scheme val="minor"/>
      </rPr>
      <t>NO</t>
    </r>
    <r>
      <rPr>
        <sz val="10"/>
        <color theme="1"/>
        <rFont val="Calibri"/>
        <family val="2"/>
        <scheme val="minor"/>
      </rPr>
      <t>" justifique la no implementación.</t>
    </r>
  </si>
  <si>
    <t>4. ¿Cuántos funcionarios directivos posee su institución? (digitar en números)</t>
  </si>
  <si>
    <r>
      <t xml:space="preserve">1. ¿Su institución entregó al CECADES los documentos referentes al Módulo IV en el año 2023 o 2024? (responder </t>
    </r>
    <r>
      <rPr>
        <b/>
        <sz val="10"/>
        <color theme="1"/>
        <rFont val="Calibri"/>
        <family val="2"/>
        <scheme val="minor"/>
      </rPr>
      <t>Si o N</t>
    </r>
    <r>
      <rPr>
        <b/>
        <sz val="12"/>
        <color theme="1"/>
        <rFont val="Calibri"/>
        <family val="2"/>
        <scheme val="minor"/>
      </rPr>
      <t>o</t>
    </r>
    <r>
      <rPr>
        <sz val="10"/>
        <color theme="1"/>
        <rFont val="Calibri"/>
        <family val="2"/>
        <scheme val="minor"/>
      </rPr>
      <t>)</t>
    </r>
  </si>
  <si>
    <r>
      <t xml:space="preserve">2. ¿En cuál de los siguientes </t>
    </r>
    <r>
      <rPr>
        <b/>
        <sz val="11"/>
        <color theme="1"/>
        <rFont val="Calibri"/>
        <family val="2"/>
        <scheme val="minor"/>
      </rPr>
      <t>PIC: 2023 o 2024</t>
    </r>
    <r>
      <rPr>
        <sz val="10"/>
        <color theme="1"/>
        <rFont val="Calibri"/>
        <family val="2"/>
        <scheme val="minor"/>
      </rPr>
      <t xml:space="preserve"> incluyó el Módulo IV?</t>
    </r>
  </si>
  <si>
    <r>
      <t xml:space="preserve">3. ¿Su institución implementó el Módulo IV al I Trimestre 2024? (responder </t>
    </r>
    <r>
      <rPr>
        <b/>
        <sz val="10"/>
        <color theme="1"/>
        <rFont val="Calibri"/>
        <family val="2"/>
        <scheme val="minor"/>
      </rPr>
      <t>Si o No</t>
    </r>
    <r>
      <rPr>
        <sz val="10"/>
        <color theme="1"/>
        <rFont val="Calibri"/>
        <family val="2"/>
        <scheme val="minor"/>
      </rPr>
      <t>)</t>
    </r>
  </si>
  <si>
    <t>5. ¿Cuántos funcionarios directivos ya realizaron el Módulo IV al I Trimestre 2024? (digitar en números). Si no se ha implementado en su institución indicar 0 (cero).</t>
  </si>
  <si>
    <r>
      <t xml:space="preserve">5.1 Indicar la cantidad de </t>
    </r>
    <r>
      <rPr>
        <b/>
        <sz val="12"/>
        <color theme="1"/>
        <rFont val="Calibri"/>
        <family val="2"/>
        <scheme val="minor"/>
      </rPr>
      <t>mujeres</t>
    </r>
    <r>
      <rPr>
        <sz val="10"/>
        <color theme="1"/>
        <rFont val="Calibri"/>
        <family val="2"/>
        <scheme val="minor"/>
      </rPr>
      <t xml:space="preserve"> que realizaron el Módulo IV al  I Trimestre 2024 (digitar en números). Si no se ha implementado en su institución indicar 0 (cero).</t>
    </r>
  </si>
  <si>
    <r>
      <t xml:space="preserve">5.2 Indicar la cantidad de </t>
    </r>
    <r>
      <rPr>
        <b/>
        <sz val="12"/>
        <color theme="1"/>
        <rFont val="Calibri"/>
        <family val="2"/>
        <scheme val="minor"/>
      </rPr>
      <t>hombres</t>
    </r>
    <r>
      <rPr>
        <b/>
        <sz val="10"/>
        <color theme="1"/>
        <rFont val="Calibri"/>
        <family val="2"/>
        <scheme val="minor"/>
      </rPr>
      <t xml:space="preserve"> </t>
    </r>
    <r>
      <rPr>
        <sz val="10"/>
        <color theme="1"/>
        <rFont val="Calibri"/>
        <family val="2"/>
        <scheme val="minor"/>
      </rPr>
      <t>que realizaron el Módulo IV al  I Trimestre 2024 (digitar en números). Si no se ha implementado en su institución indicar 0 (cero).</t>
    </r>
  </si>
  <si>
    <r>
      <t>5.3 Indicar la cantidad de</t>
    </r>
    <r>
      <rPr>
        <b/>
        <sz val="12"/>
        <color theme="1"/>
        <rFont val="Calibri"/>
        <family val="2"/>
        <scheme val="minor"/>
      </rPr>
      <t xml:space="preserve"> intersex </t>
    </r>
    <r>
      <rPr>
        <sz val="10"/>
        <color theme="1"/>
        <rFont val="Calibri"/>
        <family val="2"/>
        <scheme val="minor"/>
      </rPr>
      <t>que realizaron el Módulo IV al  I Trimestre 2024 (digitar en números). Si no se ha implementado en su institución indicar 0 (cero).</t>
    </r>
  </si>
  <si>
    <t>Requerimientos de Presentación de Estados Financieros (EEFF) y Balanza de Apertura</t>
  </si>
  <si>
    <t>Taller Temático del Comité MSF sobre Transparencia</t>
  </si>
  <si>
    <t>Tabla de plazos de conservación de documento</t>
  </si>
  <si>
    <t>Edición de Genoma para el sector agropecuario: Generalidades, Aplicaciones y Aspectos Regulatorios </t>
  </si>
  <si>
    <t>Curso de Buenas Prácticas Agrícolas, Basadas en Riesgo</t>
  </si>
  <si>
    <t>Capacitación Normativa NICSP y Requerimientos de Contabilidad Nacional</t>
  </si>
  <si>
    <t>Conformación y foliación de documentos de acuerdo con la normativa</t>
  </si>
  <si>
    <t>Inducción general para funcionarios de nuevo ingreso sobre Política de Gestión de Documentos y Procedimientos de archivo del SFE.</t>
  </si>
  <si>
    <t>Política y Procedimientos de archivo vigentes, su vinculación con los sistemas de gestión: control interno, gestión de calidad, gestión ambiental</t>
  </si>
  <si>
    <t>Curso Virtual de Control Interno SFE</t>
  </si>
  <si>
    <t>Vargas Franco Yanci Gabriela</t>
  </si>
  <si>
    <t>3er Foro Internacional de Cítricos</t>
  </si>
  <si>
    <t xml:space="preserve">OIRSA-FAO </t>
  </si>
  <si>
    <t>Adecuada gestión de los conflictos de intereses</t>
  </si>
  <si>
    <t>Romero González Jorge</t>
  </si>
  <si>
    <t>PGR</t>
  </si>
  <si>
    <t>Morera Rodríguez Ivannia</t>
  </si>
  <si>
    <t>BTSF-Unión Europea</t>
  </si>
  <si>
    <t>Análisis de riesgos en Inocuidad Alimentaria</t>
  </si>
  <si>
    <t>Alvarado Acevedo Alexis</t>
  </si>
  <si>
    <t xml:space="preserve">Duarte Morales José </t>
  </si>
  <si>
    <t>Hernández Quedo Leonardo</t>
  </si>
  <si>
    <t>SFE</t>
  </si>
  <si>
    <t>Buenas Prácticas Agrícolas</t>
  </si>
  <si>
    <t>Capacitación Internacional para Alimentos Más Seguros (ITS Food)</t>
  </si>
  <si>
    <t>Acuña Corrales José Vinicio</t>
  </si>
  <si>
    <t>Arrieta Víquez Karla</t>
  </si>
  <si>
    <t>Ledezma Zamora Kimberly</t>
  </si>
  <si>
    <t>Mora Berrocal Adriana</t>
  </si>
  <si>
    <t>Ramírez Leiva Ailyn Margoth</t>
  </si>
  <si>
    <t>Oficina Federal de Protección al Consumidor y Seguridad Alimentaria</t>
  </si>
  <si>
    <t>Rodríguez Arias Zeidy</t>
  </si>
  <si>
    <t>Gómez Solano Virginia</t>
  </si>
  <si>
    <t>Solano Solano Teresita</t>
  </si>
  <si>
    <t>Hernández Chaves María Gabriela</t>
  </si>
  <si>
    <t>Monge Madriz Laura</t>
  </si>
  <si>
    <t>Morales Kelly Grettel</t>
  </si>
  <si>
    <t>Rojas León Alejandro</t>
  </si>
  <si>
    <t>Vázquez Morera Tatiana</t>
  </si>
  <si>
    <t>Barrantes Solano Andrés</t>
  </si>
  <si>
    <t>Implementación y seguimiento de buenas prácticas de laboratorio (OCDE)</t>
  </si>
  <si>
    <t xml:space="preserve">UCR-UNA-MICITT… </t>
  </si>
  <si>
    <t>IV Curso práctico en edición genética IICA-TEC-UCR</t>
  </si>
  <si>
    <t>Gutiérrez García Nelson</t>
  </si>
  <si>
    <t>IICA-TEC-UCR</t>
  </si>
  <si>
    <t>Calderón Carballo Felicia</t>
  </si>
  <si>
    <t>Jurisprudencia en Contratación Pública 2023</t>
  </si>
  <si>
    <t>ARISOL</t>
  </si>
  <si>
    <t>Taller de Orientación para los miembros del Comité de Examen de Productos Químicos</t>
  </si>
  <si>
    <t>FAO-CONVENIO ROTTERDAM</t>
  </si>
  <si>
    <t>VII Conferencia Internacional de Investigación sobre Huanglongbing (IRCHLB)</t>
  </si>
  <si>
    <t>Herrera Jara Fabian Alonso</t>
  </si>
  <si>
    <t xml:space="preserve">Journal of Citrus Pathology </t>
  </si>
  <si>
    <t>Delgado Granados Silvia</t>
  </si>
  <si>
    <t>Murillo González Juan Carlos</t>
  </si>
  <si>
    <t xml:space="preserve">Salazar Gutiérrez Estefany </t>
  </si>
  <si>
    <t>Vásquez Quirós Oscar Eduardo</t>
  </si>
  <si>
    <t>Oficina Federal de Protección al Consumidor y Seguridad Alimentaria (BVL)</t>
  </si>
  <si>
    <t>CATIE</t>
  </si>
  <si>
    <t>Cubillo Paniagua Braulio</t>
  </si>
  <si>
    <t xml:space="preserve">Curso de actualización profesional: Sistemas Agroforestales Adaptados para la resiliencia climática y la seguridad alimentaria. </t>
  </si>
  <si>
    <t>Vásquez Cerdas Hannia</t>
  </si>
  <si>
    <t>González Vindas Jesús</t>
  </si>
  <si>
    <t xml:space="preserve">Montoya Chacón Alexis M.
</t>
  </si>
  <si>
    <t>CAC</t>
  </si>
  <si>
    <t xml:space="preserve">Rodríguez López Karen </t>
  </si>
  <si>
    <t>Taller sobre Soluciones basadas en la Naturaleza, biodiversidad y nutrición en el sector AFOLU de Centroamérica y la República Dominicana"</t>
  </si>
  <si>
    <t>OIRSA</t>
  </si>
  <si>
    <t>Rodríguez Rodríguez Christian</t>
  </si>
  <si>
    <t xml:space="preserve">3er. Foro Internacional de Cítricos </t>
  </si>
  <si>
    <t>IICA/UCR/TEC</t>
  </si>
  <si>
    <t>Soto Araya Yinnel</t>
  </si>
  <si>
    <t>IV Curso práctico en edición génica IICA-TEC-UCR</t>
  </si>
  <si>
    <t>Ortiz Rivera Gaudy</t>
  </si>
  <si>
    <t>X</t>
  </si>
  <si>
    <t>Por reorganización del INTA y cambio de jetarua</t>
  </si>
  <si>
    <t xml:space="preserve">Procuraduría de la Ética Pública </t>
  </si>
  <si>
    <t>Navarro Sandí Elvira</t>
  </si>
  <si>
    <t xml:space="preserve"> </t>
  </si>
  <si>
    <t>Zapata Miranda Ivannia</t>
  </si>
  <si>
    <t>Delgado Morales Adriana</t>
  </si>
  <si>
    <t>Presentación del proyecto en consulta pública: “Reglamento para el Reajuste de Precios en los Contratos de Obra Pública y la Revisión de Precios en los Contratos de Bienes y Servicios” II Parte</t>
  </si>
  <si>
    <t>Ramírez Eduarte Gabriela</t>
  </si>
  <si>
    <t>Dirección General de Contabilidad Nacional</t>
  </si>
  <si>
    <t>Requerimientos de presentación de estados financieros (eeff) y balanza de apertura</t>
  </si>
  <si>
    <t>Alfaro Murillo Edwin</t>
  </si>
  <si>
    <t>Ministerio de Hacienda, Dirección de Contabilidad Nacional</t>
  </si>
  <si>
    <t>Campos Soto José Rafael</t>
  </si>
  <si>
    <t>Webinar capacitación normativa NICSP y requerimientos de contabilidad nacional</t>
  </si>
  <si>
    <t>Por cambios en la estructura en la dependencia que labora la coordinadora responsable y asume otras actividades en las cuales debe presentar informes</t>
  </si>
  <si>
    <t>Taller Integrador para fortalecer las capacidades de preparación ante Emergencias Sanitarias Animales para la región de Centroamérica</t>
  </si>
  <si>
    <t>Taller regional de campo para la gestión de alta mortalidad en animales en emergencias de influenza aviar</t>
  </si>
  <si>
    <t>Taller: “Adecuada gestión de los conflictos de intereses”</t>
  </si>
  <si>
    <t>Webinar: Dinámica del Plan de Capacitación 2024, Introducción al IPSASB y las NICSP, Plan General Contable y Estándares de Sostenibilidad</t>
  </si>
  <si>
    <t>Webinar: Dinámica del Plan de Capacitación 2024, Introducción NIIF, Marco Conceptual, NIC 1- Presentación de Estados Financieros, Plan General Contable, Estándares de Sostenibilidad</t>
  </si>
  <si>
    <t>Solano Rodríguez José Pablo </t>
  </si>
  <si>
    <t>303630989 </t>
  </si>
  <si>
    <t>Principios y Métodos del Análisis de Riesgos en Inocuidad Alimentaria</t>
  </si>
  <si>
    <t>Villalobos Chaves Laura</t>
  </si>
  <si>
    <t>Ruiz Blard Silvia</t>
  </si>
  <si>
    <t>One Health Zoonotic Disease Prioritization Process (OHZDP)-FAO</t>
  </si>
  <si>
    <t>Brenes Villalta Cindy</t>
  </si>
  <si>
    <t>Taller Regional de Facilitadores de Una Sola Salud</t>
  </si>
  <si>
    <t>Vargas Rodríguez Kathia</t>
  </si>
  <si>
    <t>Blanco Alvarado Douglas</t>
  </si>
  <si>
    <t>FAO - OIRSA</t>
  </si>
  <si>
    <t>Ureña Rivera Susana</t>
  </si>
  <si>
    <t>Comisión Técnica Regional de Sanidad Avícola</t>
  </si>
  <si>
    <t>Gutiérrez Bermudez Rebeca</t>
  </si>
  <si>
    <t>Ministerio de Hacienda y su Dirección de Contabilidad Nacional</t>
  </si>
  <si>
    <t>Mesén Solis Natalia</t>
  </si>
  <si>
    <t>IICA</t>
  </si>
  <si>
    <t>León Rodríguez Bernal</t>
  </si>
  <si>
    <t>Taller sobre Prevención de la Peste Porcina Africana en las Américas</t>
  </si>
  <si>
    <t>OIRSA (Consultor)</t>
  </si>
  <si>
    <t>Solano Rodríguez José Pablo</t>
  </si>
  <si>
    <t>Taller de Reglamentación Unión Europea y Elaboración Planes de Monitoreo de Residuos de Productos de Origen Animal</t>
  </si>
  <si>
    <t>Morales Chinchilla Silvia</t>
  </si>
  <si>
    <t>Firma digital certificada</t>
  </si>
  <si>
    <t xml:space="preserve">CCD-OF-525-2023 </t>
  </si>
  <si>
    <t>Responsable directo del informe: Susana Araya Zamora</t>
  </si>
  <si>
    <t>Avalado por (nombre y cargo): Rolando Sánchez Corrales</t>
  </si>
  <si>
    <t xml:space="preserve">Curso de formación en buenas prácticas agrícolas enfocado a la inocuidad de los productos agrícolas a productores, empacadores, comercializadores,  exportadores y profesionales en ciencias agrícolas y afines de vegetales frescos no procesados </t>
  </si>
  <si>
    <r>
      <t>Validación del método LC-MS</t>
    </r>
    <r>
      <rPr>
        <sz val="11"/>
        <color rgb="FF2F2F2F"/>
        <rFont val="Arial Narrow"/>
        <family val="2"/>
      </rPr>
      <t> </t>
    </r>
  </si>
  <si>
    <t>Nombre de la actividad</t>
  </si>
  <si>
    <t>Inglés conversacional y escrito</t>
  </si>
  <si>
    <t>Servicio al cliente</t>
  </si>
  <si>
    <t>Curso Sistema de Autoevaluación del MAG</t>
  </si>
  <si>
    <t>x</t>
  </si>
  <si>
    <t>se ejecuta de acuerdo a lo programado</t>
  </si>
  <si>
    <t>Tabla de plazos de conservación de documentos</t>
  </si>
  <si>
    <t>Inducción general para funcionarios de nuevo ingreso sobre Política de Gestión de Documentos y Procedimientos de archivo del SFE</t>
  </si>
  <si>
    <t>MAG</t>
  </si>
  <si>
    <t>saraya@mag.go.cr</t>
  </si>
  <si>
    <t>Rivera Montiel Victor</t>
  </si>
  <si>
    <t>Varela Lobo Luis</t>
  </si>
  <si>
    <t xml:space="preserve">Méndez Cedeño Adriana
</t>
  </si>
  <si>
    <t>Curso de formación en Buenas Prácticas Agrícolas enfocado a la inocuidad de los productos agrícolas a productores, empacadores, comercializadores, exportadores y profesionales en ciencias agrícolas y afines de vegetales frescos no procesados</t>
  </si>
  <si>
    <t>Aspectos esenciales sobre creación, uso y conservación de los documentos electrónicos, uso del ePower SIDELA</t>
  </si>
  <si>
    <t>Capacitación en Bioplaguicidas</t>
  </si>
  <si>
    <t>Charla de Salud Mental</t>
  </si>
  <si>
    <t>Comercio, Seguridad Alimentaria y Nutrición</t>
  </si>
  <si>
    <t>Conocimiento amplio para la prevención de Fusarium oxysporum f.sp. cubense Raza 4 Tropical (Foc R4T).</t>
  </si>
  <si>
    <t>Construyendo Finanzas Públicas Integradas ante los retos permanentes del entorno</t>
  </si>
  <si>
    <t>Guía de buenas prácticas en procesos de compra pública de servicios de telecomunicaciones</t>
  </si>
  <si>
    <t>Hagamos la diferencia! Protejamos los derechos de las personas menores de edad que trabajan en Costa Rica</t>
  </si>
  <si>
    <t>Misión de Capacitación Sostenida – Residuos de plaguicidas</t>
  </si>
  <si>
    <t>Módulos de capacitación sobre el mecanismo general de consulta a pueblos Indígenas</t>
  </si>
  <si>
    <t>Principios básicos del accionar de los plaguicidas y el manejo integrado de plagas</t>
  </si>
  <si>
    <t>Taller práctico de tecnología de haz de electrones</t>
  </si>
  <si>
    <t>Trabajo en equipo</t>
  </si>
  <si>
    <t>Webinar para Gestores Financieros y Auditorías Internas</t>
  </si>
  <si>
    <t>Curso Virtual de Control Interno</t>
  </si>
  <si>
    <t xml:space="preserve">Metodologías prácticas para el cálculo de multas y cláusulas penales </t>
  </si>
  <si>
    <t>SHIMADZU</t>
  </si>
  <si>
    <t>Entrenamiento en servicio técnico HPLC-203S Nexera en Shimadzu Scientific Instruments</t>
  </si>
  <si>
    <t>EURECA-UNION EUROPEA</t>
  </si>
  <si>
    <t>Gutiérrez Aoki Mauricio</t>
  </si>
  <si>
    <t>Clústers Copernicus Centroamérica</t>
  </si>
  <si>
    <t>Unión Europea</t>
  </si>
  <si>
    <t xml:space="preserve">Hernández Pérez Emilio </t>
  </si>
  <si>
    <t>Navarro Mora Grettel Ariana</t>
  </si>
  <si>
    <t>Quirós Barrantes Tyrone</t>
  </si>
  <si>
    <t>Salas Ballestero Ana Lucia</t>
  </si>
  <si>
    <t>Salas Rojas Carolina</t>
  </si>
  <si>
    <t>Sánchez Oviedo Fanny</t>
  </si>
  <si>
    <t>Umaña Picado Kevin</t>
  </si>
  <si>
    <t>Capacitación Regional de Binomios Caninos- Impronta de Aroma en la Memoria Olfativa de las Unidades Caninas para Detección De Gusano Barrenador del Ganado</t>
  </si>
  <si>
    <t>IAEA</t>
  </si>
  <si>
    <t>Simposio Internacional Sobre Seguridad y Control de Alimentos</t>
  </si>
  <si>
    <t>NICSP 1, NICSP 33, Estándares de Sostenibilidad, NICSP2 y Plan General de Contabilidad</t>
  </si>
  <si>
    <t>Presentación de resultados del Índice de Capacidad de Gestión 2023</t>
  </si>
  <si>
    <t>Rojas Solano Jennifer</t>
  </si>
  <si>
    <t>Repaso de solución ejercicios NICSP 1, NICSP 2.
Plan de Auditoria en la Contabilidad Gubernamental
NICSP 17 cambia a NICSP 45, Cambios relevantes propiedad, planta y equipo. Estándares de Sostenibilidad. Plan General de Contabilidad (Políticas particulares). Proceso de confirmación de saldos.</t>
  </si>
  <si>
    <t>Museo Nacional</t>
  </si>
  <si>
    <t>Alpízar Aguilar Grace</t>
  </si>
  <si>
    <t>Al Vuelo, I Foro de entomología, estado actual y aplicaciones</t>
  </si>
  <si>
    <t>Gómez Gómez Walter</t>
  </si>
  <si>
    <t>Rodríguez López Gladys</t>
  </si>
  <si>
    <t>Webinar:  Repaso de solución ejercicios NICSP 17 y NICSP 45. Plan General de Auditoria en la Contabilidad Gubernamental (Casos Políticas Particulares). Proceso de Confirmación de Saldos de Cuentas Reciprocas Estándares de Sostenibilidad. NIIF 13- Valor Razonable. NICSP 46- Medición. NICSP 13 / NICSP 43 Arrendamientos</t>
  </si>
  <si>
    <t>Matamoros Rojas Dennis</t>
  </si>
  <si>
    <t>II Entrenamiento sobre estudios de magnitud de residuos de plaguicidas químicos</t>
  </si>
  <si>
    <t>CGR</t>
  </si>
  <si>
    <t>Ministerio de Trabajo</t>
  </si>
  <si>
    <t>Aguilar Padilla María José</t>
  </si>
  <si>
    <t>Alfaro Sandi Jaime</t>
  </si>
  <si>
    <t>Bolaños Arrieta Edgar</t>
  </si>
  <si>
    <t>Duarte Morales José</t>
  </si>
  <si>
    <t>Hernández Sánchez Elena</t>
  </si>
  <si>
    <t>Jiménez Álvarez Brayan</t>
  </si>
  <si>
    <t>Pérez Salas Ricardo Alexis</t>
  </si>
  <si>
    <t>Quesada Badilla Miguel Ángel</t>
  </si>
  <si>
    <t>Ramírez Mora Jorge</t>
  </si>
  <si>
    <t>Ramos Madrigal Maikol</t>
  </si>
  <si>
    <t>Salazar Córdoba Juan Carlos</t>
  </si>
  <si>
    <t>Valverde Barahona Andrea</t>
  </si>
  <si>
    <t>Jiménez López Jonathan</t>
  </si>
  <si>
    <t>Formación Básica para Personal Técnico en Acuicultura</t>
  </si>
  <si>
    <t>Convenio entre el BID y la Unidad Técnica de Consulta Técnica, impartida por Hugo Lázaro</t>
  </si>
  <si>
    <t>Mena Soto Karla María</t>
  </si>
  <si>
    <t>Montero Solís Róger</t>
  </si>
  <si>
    <t>Flores Marchena Guillermo</t>
  </si>
  <si>
    <t>Vásquez Rosales Oscar</t>
  </si>
  <si>
    <t>Delgado Delgado Yendri</t>
  </si>
  <si>
    <t>Solórzano Arroyo Nils</t>
  </si>
  <si>
    <t>Mora Segura Norman</t>
  </si>
  <si>
    <t xml:space="preserve">Quesada Monge Iván  </t>
  </si>
  <si>
    <t>Fallas Garita Carolina</t>
  </si>
  <si>
    <t xml:space="preserve"> COOPEAGROPAL</t>
  </si>
  <si>
    <t xml:space="preserve">Moya García Levar Ányelo	</t>
  </si>
  <si>
    <t>Capacitación para pequeños productores y Certificación RSPO de pequeños productores independientes 2024</t>
  </si>
  <si>
    <t>González Ruiz José Antonio</t>
  </si>
  <si>
    <t>Taller de capacitación especializada en el uso de herramientas e instrumentos de análisis geoespacial y teledetección en Agricultura Tropical: Exibith Copernicus – AGROINNOVA</t>
  </si>
  <si>
    <t>Cruz Carballo Gabriela</t>
  </si>
  <si>
    <t>Medina Pavón Jimmy</t>
  </si>
  <si>
    <t xml:space="preserve">Cordero Aguilar Sara </t>
  </si>
  <si>
    <t>Quesada Calvo Jesús Ernesto</t>
  </si>
  <si>
    <t>Alvarado Muñoz Carlos</t>
  </si>
  <si>
    <t>Vargas Carrillo Erik</t>
  </si>
  <si>
    <t>Leitón Gómez Marvin</t>
  </si>
  <si>
    <t>Villalobos Martínez Roxana</t>
  </si>
  <si>
    <t xml:space="preserve">Corrales Jiménez Allan </t>
  </si>
  <si>
    <t>Alfaro Jiménez Ana Catalina</t>
  </si>
  <si>
    <t xml:space="preserve">Somarribas Jones Omar	</t>
  </si>
  <si>
    <t>Sexta conferencia internacional sobre el uso de tecnología espacial para la gestión del agua</t>
  </si>
  <si>
    <t>FAO</t>
  </si>
  <si>
    <t>Intercambio de experiencias China – America Latina y El Caribe en digitalización en la agricultura y en los territorios rurales</t>
  </si>
  <si>
    <t>AL-INVEST Verde</t>
  </si>
  <si>
    <t>Fallas Salas Rocio</t>
  </si>
  <si>
    <t>Dialogo sobre Cacao Sostenible</t>
  </si>
  <si>
    <t>ANEP</t>
  </si>
  <si>
    <t>Zobeida Sánchez Cascante</t>
  </si>
  <si>
    <t>Curso virtual herramientas para la dirigencia de juntas directivas seccionales activas y personas delegadas activas de ANEP-nivel básico</t>
  </si>
  <si>
    <t>Actualización estadística en análisis multivariado y modelos lineales y no lineales.</t>
  </si>
  <si>
    <t>Por reorganización del INTA y cambio jefaturas y funciones del personal</t>
  </si>
  <si>
    <t xml:space="preserve"> Diseño y establecimiento de investigaciones agrícolas y pecuarias.</t>
  </si>
  <si>
    <t>Técnicas de redacción de informes y trabajos de investigación.</t>
  </si>
  <si>
    <t>Curso de Redacción Técnica</t>
  </si>
  <si>
    <t>Normas APPA para citación en documentos</t>
  </si>
  <si>
    <t>LXVI Reunión PCCMA 2024.</t>
  </si>
  <si>
    <t>Contratación administrativa</t>
  </si>
  <si>
    <t>Ley No. 8220: Para una Administración Pública con sello de eficiencia</t>
  </si>
  <si>
    <t>30/04/204</t>
  </si>
  <si>
    <t>Desestimación y archivo de Denuncias en auditoría interna</t>
  </si>
  <si>
    <t>Charla salud mental</t>
  </si>
  <si>
    <t>MEIC</t>
  </si>
  <si>
    <t>Thorpe Rodríguez Wilder</t>
  </si>
  <si>
    <t>Ministerio de Hacienda/ Dirección de Contratación Pública</t>
  </si>
  <si>
    <t>Ramírez Eduarte María Gabriela</t>
  </si>
  <si>
    <t>Uso de excepciones contempladas en la Ley N9986</t>
  </si>
  <si>
    <t>Uso de excepciones contempladas en la Ley N9987</t>
  </si>
  <si>
    <t>Mora Sandí Dahianna</t>
  </si>
  <si>
    <t>Uso de excepciones contempladas en la Ley N9988</t>
  </si>
  <si>
    <t>Ministerio de Economía Industria y Comercio</t>
  </si>
  <si>
    <t>Brenes Novoa Myrna</t>
  </si>
  <si>
    <t>Control previo regulatorio y formulario costo beneficio</t>
  </si>
  <si>
    <t>Artavia Vindas César</t>
  </si>
  <si>
    <t>Valverde Piedra Jonatan</t>
  </si>
  <si>
    <t>Chinchiila Mora Diana</t>
  </si>
  <si>
    <t>Sánchez Montero Andrea</t>
  </si>
  <si>
    <t>40167º546</t>
  </si>
  <si>
    <t>Jiménez Brenes Luis</t>
  </si>
  <si>
    <t>Gómez Alpízar Jorge</t>
  </si>
  <si>
    <t>Murillo Murillo Kattia</t>
  </si>
  <si>
    <t>Barrantes Sánchez Charles</t>
  </si>
  <si>
    <t>Álvarez Arias Adriana</t>
  </si>
  <si>
    <t>Calderón Rivera Marianela</t>
  </si>
  <si>
    <t>FEELINK</t>
  </si>
  <si>
    <t>López Mora Diana</t>
  </si>
  <si>
    <t>Congreso Mundial en Psicología y Psicoterapia 3.0</t>
  </si>
  <si>
    <t>SICOP</t>
  </si>
  <si>
    <t>Refrescamiento del módulo de catálogo de bienes, servicios y obras</t>
  </si>
  <si>
    <t>Morales Chacón María Isabel</t>
  </si>
  <si>
    <t>Investigación preliminar y procedimiento administrativo</t>
  </si>
  <si>
    <t>Bolaños Retana Alejandra</t>
  </si>
  <si>
    <t>Chinchilla Mora Diana</t>
  </si>
  <si>
    <t>Bastos Cavallini Andrés</t>
  </si>
  <si>
    <t>Curso del SEVRIMAG (Sistema Específico de Valoración del Riesgo Institucional del MAG</t>
  </si>
  <si>
    <t>Diversidad Sexual (boletín)</t>
  </si>
  <si>
    <t>Por cambios en la estructura en la dependencia reponsable</t>
  </si>
  <si>
    <t>Derechos Humanos (boletín)</t>
  </si>
  <si>
    <t>Por cambios en la estructura en la dependencia responsable</t>
  </si>
  <si>
    <t>Curso-Taller Evaluación cuantitativa de riesgos químicos</t>
  </si>
  <si>
    <t>Taller y ejercicio de simulación regional de respuesta a un brote de fiebre aftosa</t>
  </si>
  <si>
    <t>Webinar: Uso de excepciones contempladas en la Ley N°9986</t>
  </si>
  <si>
    <t>Webinar: Atención de Consultas, NICSP 1 Presentación de Estados Financieros, NICSP 33 Adopción por primera vez NICSP, Estándares de Sostenibilidad, NICSP2 Estado de Flujo de Efectivo, Plan General de Contabilidad</t>
  </si>
  <si>
    <t>Webinar: Atención de Consultas, NIC 1 Presentación de Estados Financieros, NIIF1 Adopción por primera vez NIIF, Estándares de Sostenibilidad, NIC 7 Estado de Flujo de Efectivo, Plan General de Contabilidad.</t>
  </si>
  <si>
    <t>Simposio Internacional sobre Inocuidad y Control de Alimentos</t>
  </si>
  <si>
    <t>Nuevas funcionalidades de SICOP: Ajustes al módulo de caja chica y procedimiento precalificación abierta y subasta inversa</t>
  </si>
  <si>
    <t>Estándares de Sostenibilidad, NICSP 13 / NICSP 43 Arrendamientos, NICSP 46- Medición, NIIF 13- Valor Razonable</t>
  </si>
  <si>
    <t>Instituto Colombiano Agropecuario (ICA)</t>
  </si>
  <si>
    <t>Pereira Vargas Francine</t>
  </si>
  <si>
    <t>Curso Regional de Capacitación sobre Mantenimiento y Calibración de Equipo de Laboratorio</t>
  </si>
  <si>
    <t>Dirección de Contracción Pública -RACSA</t>
  </si>
  <si>
    <t>Esquivel Quesada Bryner</t>
  </si>
  <si>
    <t>Curso Proveedurías- Unidades compradoras</t>
  </si>
  <si>
    <t>Moreira Rodríguez Bryan</t>
  </si>
  <si>
    <t>Curso Modificación de Contratos</t>
  </si>
  <si>
    <t>Curso Unidades Usuarias Básico</t>
  </si>
  <si>
    <t>COPEG</t>
  </si>
  <si>
    <t>Aguilar Vargas Fernando</t>
  </si>
  <si>
    <t>Capacitación en el Diagnóstico e Identificación del Gusano Barrenador del Ganado (GBG)</t>
  </si>
  <si>
    <t>Godinez Mora Karen</t>
  </si>
  <si>
    <t>Rodríguez Castro Melissa</t>
  </si>
  <si>
    <t>Barrantes Granados Osvaldo</t>
  </si>
  <si>
    <t>Campos Araya María del Pilar</t>
  </si>
  <si>
    <t xml:space="preserve">OIRSA   </t>
  </si>
  <si>
    <t>Rodríguez Hernández David</t>
  </si>
  <si>
    <t>Capacitación Regional de Binomios Caninos-Impronta de aroma en la memoria olfativa de las unidades a caninas para detección de Gusano Barrenador del Ganado</t>
  </si>
  <si>
    <t>Taller Desarrollo del Plan de Acción Conjunta de Una Sola Salud para la Región SICA</t>
  </si>
  <si>
    <t>MH-Dirección de Contracción Pública</t>
  </si>
  <si>
    <t>Gutiérrez Noguera Ana Silvia</t>
  </si>
  <si>
    <t>Hutter Sabine</t>
  </si>
  <si>
    <t>Hidalgo Jara Warren</t>
  </si>
  <si>
    <t>Guerrero Jiménez Marjorie</t>
  </si>
  <si>
    <t>Sánchez Hernández Cristian</t>
  </si>
  <si>
    <t>Araya Rodríguez Gustavo</t>
  </si>
  <si>
    <t>Barrantes Chaverri Wendy</t>
  </si>
  <si>
    <t>104000006017</t>
  </si>
  <si>
    <t>OIEA</t>
  </si>
  <si>
    <t>Dirección de Contracción Pública-MH</t>
  </si>
  <si>
    <t>Sanchez Quesada Geovanny</t>
  </si>
  <si>
    <t>Romero Gómez Maria José</t>
  </si>
  <si>
    <t>Chacón Robles Luis</t>
  </si>
  <si>
    <t>Fonseca Córdoba Manuel</t>
  </si>
  <si>
    <t>Webinar “Gestión de los convenios marco en la Dirección de Contratación Pública (DCoP)</t>
  </si>
  <si>
    <t>hay una variación en el monto asignado para la subpartida de capacitación según la certificación del INTA</t>
  </si>
  <si>
    <t>Se suspendió el curso por unificación del departamento de planificación institucional</t>
  </si>
  <si>
    <t>I y II</t>
  </si>
  <si>
    <t>Procedimientos Administrativos</t>
  </si>
  <si>
    <t>Contratación Administrativa</t>
  </si>
  <si>
    <t>Demanda, contestación, audiencia preliminar y medidas cautelares del proceso contencioso administrativo</t>
  </si>
  <si>
    <t>Módulos de Capacitación sobre el Mecanismo General de Consulta a Pueblos Indígenas</t>
  </si>
  <si>
    <t>Principios básicos del accionar de los plaguicidas y el manejo integrado de plagas.</t>
  </si>
  <si>
    <t>Desestimación y archivo de denuncias en auditoría interna</t>
  </si>
  <si>
    <t>Taller de relaciones de hechos para auditores internos</t>
  </si>
  <si>
    <t>Metodologías prácticas para el cálculo de multas y cláusulas penales</t>
  </si>
  <si>
    <t>Ley contra la corrupción y el enriquecimiento ilícito en la función pública y su reglamento</t>
  </si>
  <si>
    <t>Charla Salud Mental</t>
  </si>
  <si>
    <t>Programa Curso de Trazabilidad Bovina y vacunación de Brucelosis</t>
  </si>
  <si>
    <t>Tercer congreso ineternacional de control biológico</t>
  </si>
  <si>
    <t>Marco Referencial del entorno institucional: Inducción General a la Persona de Nuevo Ingreso, reubicado o trasladado al Ministerio de Agricultura y Ganadería y sus órganos Adscritos</t>
  </si>
  <si>
    <t>Marco Referencial del entorno institucional: Inducción General a la Persona de Nuevo Ingreso, reubicado o trasladado al Ministerio de Agricultura y Ganadería y sus órganos Adscritos (SFE)</t>
  </si>
  <si>
    <t>Marco Referencial del entorno institucional: Inducción General a la Persona de Nuevo Ingreso, reubicado o trasladado al Ministerio de Agricultura y Ganadería y sus órganos Adscritos (INTA)</t>
  </si>
  <si>
    <t>Marco Referencial del entorno institucional: Inducción General a la Persona de Nuevo Ingreso, reubicado o trasladado al Ministerio de Agricultura y Ganadería y sus órganos Adscritos (SENASA)</t>
  </si>
  <si>
    <t>Marco Referencial del entorno institucional: Inducción General a la Persona de Nuevo Ingreso, reubicado o trasladado al Ministerio de Agricultura y Ganadería y sus órganos Adscritos (DNEA)</t>
  </si>
  <si>
    <t>Por reorganizaciones parciales y concursos internos que involucran puestos de jefaturas</t>
  </si>
  <si>
    <t>el ente organizador canceló la actividad</t>
  </si>
  <si>
    <t>SI</t>
  </si>
  <si>
    <t>ambos</t>
  </si>
  <si>
    <t>reorganización interna institucional, concursos internos en proceso</t>
  </si>
  <si>
    <t>Susana Araya Zamora</t>
  </si>
  <si>
    <t>11º Congreso Internacional de Información Financiera</t>
  </si>
  <si>
    <t>12° Congreso Nacional de Gestión y Fiscalización de la Hacienda Pública</t>
  </si>
  <si>
    <t>Capacitación sobre mantenimiento equipo UHPLC/MS SCIEX Mod 6500</t>
  </si>
  <si>
    <t>Desafíos actuales de la Compra Pública de Innovación</t>
  </si>
  <si>
    <t>Introducción a la Mejora Regulatoria</t>
  </si>
  <si>
    <t xml:space="preserve">
12-08-2024
	</t>
  </si>
  <si>
    <t>Taller teórico práctico en agricultura de precisión con un enfoque en medidas de control en Fitoprotección</t>
  </si>
  <si>
    <t xml:space="preserve">
29-08-2024
	</t>
  </si>
  <si>
    <t xml:space="preserve">
30-08-2024
	</t>
  </si>
  <si>
    <t>TECHFOOD S.L.</t>
  </si>
  <si>
    <t>Capacitación sobre mantenimiento equipo UHPLC/MS SCIEX Mod 6501</t>
  </si>
  <si>
    <t>Capacitación sobre mantenimiento equipo UHPLC/MS SCIEX Mod 6502</t>
  </si>
  <si>
    <t>Capacitación sobre mantenimiento equipo UHPLC/MS SCIEX Mod 6503</t>
  </si>
  <si>
    <t>Capacitación sobre mantenimiento equipo UHPLC/MS SCIEX Mod 6504</t>
  </si>
  <si>
    <t xml:space="preserve">Burgos Alonso Priscilla </t>
  </si>
  <si>
    <t>Venegas Bolaños Joseph</t>
  </si>
  <si>
    <t>Ëtica en la función pública</t>
  </si>
  <si>
    <t>por la atención de otras necesidades institucionales no se coordinó la actividad</t>
  </si>
  <si>
    <t>UCR</t>
  </si>
  <si>
    <t>Coto Romero Irvin Paul</t>
  </si>
  <si>
    <t>Primer Congreso Internacional de Ganadería Sostenible</t>
  </si>
  <si>
    <t>Artavia Alvarez Carlos</t>
  </si>
  <si>
    <t>Quirós Ramos Edwin</t>
  </si>
  <si>
    <t>Rodríguez Vásquez Douglas</t>
  </si>
  <si>
    <t>Arroyo Marchena, Melvin</t>
  </si>
  <si>
    <t>López Ordoñez Gloriana</t>
  </si>
  <si>
    <t>Villalobos Ramírez Dayana</t>
  </si>
  <si>
    <t xml:space="preserve"> Villegas Vargas Loreaneth</t>
  </si>
  <si>
    <t>Chacón Hernández Pablo</t>
  </si>
  <si>
    <t xml:space="preserve">Pérez Rojas Allan </t>
  </si>
  <si>
    <t>Ávila Segura Mariano</t>
  </si>
  <si>
    <t xml:space="preserve">Arguello Salazar Tatiana </t>
  </si>
  <si>
    <t>Cordero Barrantes Luis Alberto</t>
  </si>
  <si>
    <t>Vargas Solis Silvia</t>
  </si>
  <si>
    <t>Mesen Mora Luis Roberto</t>
  </si>
  <si>
    <t>Sánchez Rodríguez Jordy</t>
  </si>
  <si>
    <t>Fallas Trejos María Eugenia</t>
  </si>
  <si>
    <t xml:space="preserve">Alpízar Solórzano Carlos </t>
  </si>
  <si>
    <t>Alvarado Marchena Kathelyn</t>
  </si>
  <si>
    <t>Vargas Carrillo Ronny</t>
  </si>
  <si>
    <t xml:space="preserve">Cordero Soto Michael </t>
  </si>
  <si>
    <t>Foro Relaser Costa Rica</t>
  </si>
  <si>
    <t>Ortiz Rojas Wainer</t>
  </si>
  <si>
    <t>Transición hacia la agroecología</t>
  </si>
  <si>
    <t>International Life Sciences Institute (ILSI)</t>
  </si>
  <si>
    <t xml:space="preserve">
Rodríguez López Karen </t>
  </si>
  <si>
    <t>VII Congreso Internacional de Ciencia y Tecnología de Alimentos (CICTA 2024)</t>
  </si>
  <si>
    <t xml:space="preserve">Campos Morales Juan Pablo </t>
  </si>
  <si>
    <t>Taller de Zonificación Agrícola del Riesgo Climático en Costa Rica: Aprendiendo de la Experiencia de EMBRAPA Brasil</t>
  </si>
  <si>
    <t xml:space="preserve">Morales Cordero Emmanuel </t>
  </si>
  <si>
    <t>Salazar Moreno Víctor</t>
  </si>
  <si>
    <t>Rodríguez Naranjo Karla</t>
  </si>
  <si>
    <t>Valverde Ortiz Erika</t>
  </si>
  <si>
    <t>González Ordoñez Cristina</t>
  </si>
  <si>
    <t>Hernández Murillo Xinia</t>
  </si>
  <si>
    <t>Herrera Castro Mauricio</t>
  </si>
  <si>
    <t>Álvarez Cordero Oscar</t>
  </si>
  <si>
    <t>Araúz Alvarado Douglas</t>
  </si>
  <si>
    <t>Proyecto EU4SUN, Ministerio de Salud</t>
  </si>
  <si>
    <t>Rodríguez López Karen</t>
  </si>
  <si>
    <t>Taller de desarrollo de vías de transformación de los sistemas agroalimentarios hacia dietas saludables</t>
  </si>
  <si>
    <t>Marín Mayorga Sari María</t>
  </si>
  <si>
    <t>Cámara de Ganaderos de Liberia Guanacaste, Costa Rica</t>
  </si>
  <si>
    <t>Mora Mora María Gabriela</t>
  </si>
  <si>
    <t xml:space="preserve"> Primer Congreso Mundial de Ganadería Sostenible</t>
  </si>
  <si>
    <t>Sánchez Ledezma William</t>
  </si>
  <si>
    <t>Jiménez Castro José Pablo</t>
  </si>
  <si>
    <t>Acuña Redondo Vidal</t>
  </si>
  <si>
    <t>Villalobos Vargas Ebed</t>
  </si>
  <si>
    <t>Rojas Navarro Carlos</t>
  </si>
  <si>
    <t>Rivas González Silvia</t>
  </si>
  <si>
    <t>Solano Herrera Edgar</t>
  </si>
  <si>
    <t>Hernández Chaves Moisés</t>
  </si>
  <si>
    <t>Hurtado Palacios Ronin</t>
  </si>
  <si>
    <t>Villegas Loaiza Allan</t>
  </si>
  <si>
    <t>Madrigal Alfaro Melvin Antonio</t>
  </si>
  <si>
    <t>Vázquez Cerdas     Hania Liseth</t>
  </si>
  <si>
    <t>Pizarro Téllez Cesar Andrés</t>
  </si>
  <si>
    <t>Bermúdez Salguero Alejandro</t>
  </si>
  <si>
    <t>Dittel Tortós José Luis</t>
  </si>
  <si>
    <t>Lacayo Vega José Carlos</t>
  </si>
  <si>
    <t>Ureña Sánchez Alejandro</t>
  </si>
  <si>
    <t>CIAT</t>
  </si>
  <si>
    <t>Mena Venegas Hazel</t>
  </si>
  <si>
    <t>Taller de inducción de floración de yuca</t>
  </si>
  <si>
    <t>Quirós Redondo Eduardo Esteban</t>
  </si>
  <si>
    <t>Atención de emergencia y primeros auxilios.</t>
  </si>
  <si>
    <t>Integración de equipo de trabajo</t>
  </si>
  <si>
    <t>Curso autoaprendizaje de Competencias Blandas</t>
  </si>
  <si>
    <t>Planificación prospectiva estratégica</t>
  </si>
  <si>
    <t>Murillo Alfaro Kattia</t>
  </si>
  <si>
    <t>Taller Aseguramiento de Calidad, Laboratorio</t>
  </si>
  <si>
    <t>CONAPDIS</t>
  </si>
  <si>
    <t>Brade Monge Kenyi Iver</t>
  </si>
  <si>
    <t>Primer Congreso sobre Accesibilidad Digital</t>
  </si>
  <si>
    <t>Miranda Araya Estephany</t>
  </si>
  <si>
    <t>MINAE</t>
  </si>
  <si>
    <t>Lobo Castellón Adriana</t>
  </si>
  <si>
    <t>Financiamiento climático para Expertos Sectoriales (CliFiT4SE)</t>
  </si>
  <si>
    <t>MIDEPLAN</t>
  </si>
  <si>
    <t>Fernández Amador Grettel</t>
  </si>
  <si>
    <t xml:space="preserve"> Planificación prospectiva estratégica</t>
  </si>
  <si>
    <t>Zeledón García Priscila</t>
  </si>
  <si>
    <t>Bonilla Arrazola Oscar</t>
  </si>
  <si>
    <t>Soto Barquero Rocío</t>
  </si>
  <si>
    <t>Indigenismo</t>
  </si>
  <si>
    <t>Afrodescendiente</t>
  </si>
  <si>
    <t>Charla sobre Acoso Laboral</t>
  </si>
  <si>
    <t>En setiembre no se realizó por incapacidad de la instructora</t>
  </si>
  <si>
    <t>Ley General de Contratación Pública y su Reglamento</t>
  </si>
  <si>
    <t>Webinar: Estándares de Sostenibilidad NIFF, NICSP 20- Partes Relacionadas, NICSP 16- Propiedades de Inversiones</t>
  </si>
  <si>
    <t>Webinar NIFF, NICSP 5- Costo de Prestamos, NICSP 36- Negocios Conjuntos, NICSP 37- Acuerdos Conjuntos</t>
  </si>
  <si>
    <t>Webinar. 1-Repaso partes relacionadas y propiedades de inversión, 2-plan general contable, 3-procesos de confirmación de saldos de cuentas reciprocas, NIFF, 4-NIC 23 Costo por préstamos y su relación con la NICSP 5, 5-NIC 28 Inversiones en Asociadas y Negocios, 5-NIIF 11 Acuerdos Conjuntos y su relación con la NICSP 36-37</t>
  </si>
  <si>
    <t>Taller Regional teórico/práctico sobre las principales enfermedades rojas del cerdo, con énfasis en peste porcina africana (PPA) y peste porcina clásica (PPC)</t>
  </si>
  <si>
    <t>Administración de Archivos de Oficina</t>
  </si>
  <si>
    <t>María Gabriela Hernández Mora</t>
  </si>
  <si>
    <t>Curso Regional de Capacitación sobre Producción de Materiales de Referencia Secundaria</t>
  </si>
  <si>
    <t>Universidad de Costa Rica</t>
  </si>
  <si>
    <t>Stephanie Calderón Torres</t>
  </si>
  <si>
    <t>XXXVI Congreso Archivístico Nacional</t>
  </si>
  <si>
    <t>Warren Hidalgo Jara</t>
  </si>
  <si>
    <t>HACCP para carnes, pollo y derivados</t>
  </si>
  <si>
    <t xml:space="preserve">Laura Patricia Villalobos Chaves </t>
  </si>
  <si>
    <t xml:space="preserve">Paola Núñez Cascante </t>
  </si>
  <si>
    <t xml:space="preserve">Gustavo Araya Rodríguez Gustavo </t>
  </si>
  <si>
    <t xml:space="preserve">José Andrés Mora Castellón </t>
  </si>
  <si>
    <t xml:space="preserve">Dannia Victoria Solano Gómez </t>
  </si>
  <si>
    <t xml:space="preserve">Marjorie Guerrero Jiménez </t>
  </si>
  <si>
    <t xml:space="preserve">Camilo José Barrantes Hernández </t>
  </si>
  <si>
    <t xml:space="preserve">Steven Alonso Porras Rojas </t>
  </si>
  <si>
    <t xml:space="preserve">José Paulino Arguedas Chacón </t>
  </si>
  <si>
    <t xml:space="preserve">Royer Manuel Soto Vargas </t>
  </si>
  <si>
    <t>Cristian Sánchez Hernández</t>
  </si>
  <si>
    <t xml:space="preserve">Asociación Estadounidense de Funcionarios de Control de Alimentos para Animales </t>
  </si>
  <si>
    <t xml:space="preserve">Alejandra Esquivel Gómez </t>
  </si>
  <si>
    <t>Taller de Etiquetado de Alimentos No Medicados</t>
  </si>
  <si>
    <t>Cindy Brenes Villalta</t>
  </si>
  <si>
    <t xml:space="preserve">Curso de Epidemiología de Campo Primera Línea-Una salud </t>
  </si>
  <si>
    <t>Servicio Internacional para la adquisición de aplicaciones Agrobiotecnológicas (ISAAA)</t>
  </si>
  <si>
    <t xml:space="preserve">Sylvie Braibant </t>
  </si>
  <si>
    <t xml:space="preserve">5°Taller Internacional sobre enfoques regulatorios para aplicaciones agrícolas de biotecnologías animales </t>
  </si>
  <si>
    <t xml:space="preserve">Natalia Mesén Solis </t>
  </si>
  <si>
    <t xml:space="preserve">Curso de Epidemiología de Campo Primera Línea-Una salud          Taller 2: VI Cohorte FETP Primera Línea-Una salud </t>
  </si>
  <si>
    <t>Comunicación efectiva</t>
  </si>
  <si>
    <t>No se completó la cantidad mínima de participantes para su realización</t>
  </si>
  <si>
    <t xml:space="preserve">Programa de Gestión Ambiental Institucional </t>
  </si>
  <si>
    <t>Organización de brigadas</t>
  </si>
  <si>
    <t>La contratación estaba a destiempo por el solicitante</t>
  </si>
  <si>
    <t>Primeros Auxilios de Trauma</t>
  </si>
  <si>
    <t xml:space="preserve">
12/08/2024
	</t>
  </si>
  <si>
    <t xml:space="preserve">29/08/2024
	</t>
  </si>
  <si>
    <t xml:space="preserve">
30/08/2024
	</t>
  </si>
  <si>
    <t>por la atención de otras necesidades institucionales no se coordinó la actividad, se divulgará en el IV trimestre</t>
  </si>
  <si>
    <t>Juicio oral, público y fase recursiva del proceso contencioso administrativo</t>
  </si>
  <si>
    <t>El pliego de condiciones en la nueva ley general de contratación pública</t>
  </si>
  <si>
    <t>Manejo de datos financieros en sector público</t>
  </si>
  <si>
    <t>no se pudo realizar la contratación</t>
  </si>
  <si>
    <t>Capacitación Planes de Negocio NEGOTIUM</t>
  </si>
  <si>
    <t>por atención de otras necesidades institucionales</t>
  </si>
  <si>
    <t>Archivo Nacional</t>
  </si>
  <si>
    <t>Karol Lúquez Segura</t>
  </si>
  <si>
    <t>Geannina Arias Mora</t>
  </si>
  <si>
    <t>Introducción a los Sistemas de Información Geográfica usando el software Qgis</t>
  </si>
  <si>
    <t>Incorporando la perspectiva de género y el diálogo intercultural en la planificación, planes y proyectos del sector agropecuario, pesquero y rural costarricense</t>
  </si>
  <si>
    <t>Reunión de planificación y primer curso presencial del proyecto titulado: “Enfrentando retos para mejorar la productividad, calidad, genética y contribuciones ambientales de los sistemas modernos de cacao en América Latina (Fase II, 2024-2027)</t>
  </si>
  <si>
    <t>Cámara Nacional de Productores de Leche</t>
  </si>
  <si>
    <t>Parra Rodríguez Leidy Arlette</t>
  </si>
  <si>
    <t>Congreso Nacional Lechero 2024</t>
  </si>
  <si>
    <t>Gamboa solano Kimberly</t>
  </si>
  <si>
    <t>Congreso Nacional Lechero 2025</t>
  </si>
  <si>
    <t>Crawford Alvarez Rodney</t>
  </si>
  <si>
    <t>Congreso Nacional Lechero 2026</t>
  </si>
  <si>
    <t>Calderón Jiménez Melvin</t>
  </si>
  <si>
    <t>Congreso Nacional Lechero 2027</t>
  </si>
  <si>
    <t>Pérez Rojas Allan</t>
  </si>
  <si>
    <t>Congreso Nacional Lechero 2028</t>
  </si>
  <si>
    <t>Lázaro Rojas Wendy</t>
  </si>
  <si>
    <t>Congreso Nacional Lechero 2029</t>
  </si>
  <si>
    <t>Hidalgo Madrigal Verónica</t>
  </si>
  <si>
    <t>Congreso Nacional Lechero 2030</t>
  </si>
  <si>
    <t>Garita Hernández Alfredo</t>
  </si>
  <si>
    <t>Congreso Nacional Lechero 2031</t>
  </si>
  <si>
    <t>Araya Quesada Jean Carlos</t>
  </si>
  <si>
    <t>Congreso Nacional Lechero 2032</t>
  </si>
  <si>
    <t>Domínguez López José Salvador</t>
  </si>
  <si>
    <t>Congreso Nacional Lechero 2033</t>
  </si>
  <si>
    <t>Hernández Castillo Paolo</t>
  </si>
  <si>
    <t>Congreso Nacional Lechero 2034</t>
  </si>
  <si>
    <t>Varela Hudson Krissely</t>
  </si>
  <si>
    <t>Congreso Nacional Lechero 2035</t>
  </si>
  <si>
    <t>Céspedes Barrios Nadia Valezka</t>
  </si>
  <si>
    <t>Congreso Nacional Lechero 2036</t>
  </si>
  <si>
    <t>Brais Gómez Abdalab</t>
  </si>
  <si>
    <t>Congreso Nacional Lechero 2037</t>
  </si>
  <si>
    <t>Briceño Mora José Miguel</t>
  </si>
  <si>
    <t>Congreso Nacional Lechero 2038</t>
  </si>
  <si>
    <t>Gutiérrez Hernández José Andrés</t>
  </si>
  <si>
    <t>Congreso Nacional Lechero 2039</t>
  </si>
  <si>
    <t xml:space="preserve">Herrera Castro Mauricio </t>
  </si>
  <si>
    <t>Congreso Nacional Lechero 2040</t>
  </si>
  <si>
    <t>Congreso Nacional Lechero 2041</t>
  </si>
  <si>
    <t>Fallas Rojas Teresita</t>
  </si>
  <si>
    <t>Congreso Nacional Lechero 2042</t>
  </si>
  <si>
    <t>Kopper Sandoval Juan Carlos</t>
  </si>
  <si>
    <t>Congreso Nacional Lechero 2043</t>
  </si>
  <si>
    <t>Santana Jackson Maynor</t>
  </si>
  <si>
    <t>Congreso Nacional Lechero 2044</t>
  </si>
  <si>
    <t>Villegas Vargas Loreanneth</t>
  </si>
  <si>
    <t>Congreso Nacional Lechero 2045</t>
  </si>
  <si>
    <t xml:space="preserve">Granados Segura Camilo Josué </t>
  </si>
  <si>
    <t>Congreso Nacional Lechero 2046</t>
  </si>
  <si>
    <t>Miranda Mena Maritza</t>
  </si>
  <si>
    <t>Curso-Taller Regional, Comunicación de riesgos para la prevención, Control y erradicación del Gusano Barrenador del Ganado</t>
  </si>
  <si>
    <t>UNED</t>
  </si>
  <si>
    <t>Susana Rivera Masís</t>
  </si>
  <si>
    <t>Curso Lesco Nivel 1</t>
  </si>
  <si>
    <t>Mónica Nuñez León</t>
  </si>
  <si>
    <t>Curso Lesco Nivel 2</t>
  </si>
  <si>
    <t>Cristina Mora Sánchez</t>
  </si>
  <si>
    <t>Curso Lesco Nivel 3</t>
  </si>
  <si>
    <t>Adriana Cristina Redondo Rodriguez</t>
  </si>
  <si>
    <t>Curso Lesco Nivel 4</t>
  </si>
  <si>
    <t>Jacquilne Marin Sánchez</t>
  </si>
  <si>
    <t>Curso Lesco Nivel 5</t>
  </si>
  <si>
    <t>Banco Interamericano de Desarrollo (BID)</t>
  </si>
  <si>
    <t>Taller Cadena de Productores Alimenticios</t>
  </si>
  <si>
    <t>García Cortés Kristel</t>
  </si>
  <si>
    <t>Taller Cadena de Frutas Tropicales</t>
  </si>
  <si>
    <t>Alpízar Solórzano Carlos</t>
  </si>
  <si>
    <t>Congreso Agricultura de Precisión Tecnologías Producción Sostenible</t>
  </si>
  <si>
    <t>Artavia Álvarez Carlos</t>
  </si>
  <si>
    <t xml:space="preserve">Gamboa  Barboza Adrián </t>
  </si>
  <si>
    <t>Zúñiga Castañeda Mariam</t>
  </si>
  <si>
    <t>Técnicas Básicas Para la Comunicación Asertiva</t>
  </si>
  <si>
    <t>Alba Montenegro Montenegro</t>
  </si>
  <si>
    <t>Mora Picado Lorena</t>
  </si>
  <si>
    <t>Rodríguez Ramírez Claudio Miguel</t>
  </si>
  <si>
    <t xml:space="preserve">Coto Romero Irvin Paul </t>
  </si>
  <si>
    <t>Campos Víquez Dinia Roxinia</t>
  </si>
  <si>
    <t>María Eugenia Fallas Trejos</t>
  </si>
  <si>
    <t>Seas Tencio Carlos</t>
  </si>
  <si>
    <t>Duarte Abarca, Maricel</t>
  </si>
  <si>
    <t>Taller de Servicio al Cliente en la Función Pública</t>
  </si>
  <si>
    <t xml:space="preserve">Grisela Camacho Moreno </t>
  </si>
  <si>
    <t xml:space="preserve">Sibaja Loría Doris </t>
  </si>
  <si>
    <t>Suárez Ramírez Rosa María</t>
  </si>
  <si>
    <t>Diaz Alfaro Diana Catalina</t>
  </si>
  <si>
    <t>Kiel Torres Andrea Jasmín</t>
  </si>
  <si>
    <t>Martinez Duran Yerleen Dayana</t>
  </si>
  <si>
    <t xml:space="preserve">Ramírez Orozco María </t>
  </si>
  <si>
    <t>Otárola Guerreo Arleth</t>
  </si>
  <si>
    <t xml:space="preserve">Gabriela Carmona Araya </t>
  </si>
  <si>
    <t>Congreso Internacional de Café</t>
  </si>
  <si>
    <t>Mauricio Chacón Navarro</t>
  </si>
  <si>
    <t>Carlos Eliecer Corrales Alfaro</t>
  </si>
  <si>
    <t>Luis Antonio Orozco Cárdenas</t>
  </si>
  <si>
    <t>Héctor Campos Morgan</t>
  </si>
  <si>
    <t>Alvaro Ulate Hernández</t>
  </si>
  <si>
    <t>Carolina Fallas Garita</t>
  </si>
  <si>
    <t>Adriana Gómez Castillo</t>
  </si>
  <si>
    <t xml:space="preserve">Marvin Valerio Vargas  </t>
  </si>
  <si>
    <t xml:space="preserve">Emmanuel Morales Cordero   </t>
  </si>
  <si>
    <t xml:space="preserve">Natalia Benavides Natalia </t>
  </si>
  <si>
    <t>Wailer Álvarez Cubillo</t>
  </si>
  <si>
    <t>Javier Villegas Barrantes</t>
  </si>
  <si>
    <t xml:space="preserve">José Pablo Gonzáles Venegas </t>
  </si>
  <si>
    <t>Kimberly Gamboa Solano</t>
  </si>
  <si>
    <t xml:space="preserve">Noé Gerardo Corrales Corrales </t>
  </si>
  <si>
    <t xml:space="preserve">Daniel Alejandro Corrales Valverde </t>
  </si>
  <si>
    <t>Freddy Azofeifa Méndez</t>
  </si>
  <si>
    <t>Rodrigo Castro Vargas</t>
  </si>
  <si>
    <t>Abdalab Brais Gómez</t>
  </si>
  <si>
    <t>Allan Corrales Jiménez</t>
  </si>
  <si>
    <t xml:space="preserve">Hortensia Estefanía Ureña Mena </t>
  </si>
  <si>
    <t xml:space="preserve">Johan Picado Salmerón </t>
  </si>
  <si>
    <t>Edward Portuguez Umaña</t>
  </si>
  <si>
    <t xml:space="preserve">3-377-240 </t>
  </si>
  <si>
    <t>Lesco nivel 1</t>
  </si>
  <si>
    <t>CATIE-COLFACI</t>
  </si>
  <si>
    <t>Solano Jiménez Luis Fernando</t>
  </si>
  <si>
    <t>Reunión de planificación y capacitaciones del Proyecto Cacao KoLFACI-CATIE</t>
  </si>
  <si>
    <t>Cámara Costarricense de Porcicultores (CAPORC)</t>
  </si>
  <si>
    <t xml:space="preserve"> Solano Herrera Edgar Josué</t>
  </si>
  <si>
    <t>333 Experience Congress LATAM 2024</t>
  </si>
  <si>
    <t>Montero González Hugo Yoel</t>
  </si>
  <si>
    <t>2do Foro Panamericano Bioinsumos</t>
  </si>
  <si>
    <t>FONTAGRO/AGROSAVIA</t>
  </si>
  <si>
    <t>De Diego Sala Gil Eduardo</t>
  </si>
  <si>
    <t>Taller regional: Actualización en avances de investigación en Foc R4T y otras enfermedades en musáceas: desde el diagnóstico a la convivencia con los patógenos en condiciones de campo</t>
  </si>
  <si>
    <t>La licitación no salió a tiempo para la matrícula del funcionario</t>
  </si>
  <si>
    <t>Webinar NICSP 19- Provisiones, Pasivos Contingentes y Activos Contingentes. Cultura de información, Estándares de Sostenibilidad</t>
  </si>
  <si>
    <t>Webinar Repaso NICSP  23 Costo por Prestamos y su relación NICSP 5. Plan General Contable. Proceso de Confirmación de Saldos de Cuentas Reciprocas. Cultura de información Estándares de Sostenibilidad.  
NICSP 37: Provisiones, Pasivos Contingentes y Activos Contingentes y la relación NICSP 19</t>
  </si>
  <si>
    <t xml:space="preserve">Delitos de Corrupción y soborno transnacional </t>
  </si>
  <si>
    <t>Webinar NICSP 39 Beneficio a Empleados. Requerimientos de Presentación de Estados Financieros al cierre contable 2024</t>
  </si>
  <si>
    <t>Webinar Repaso NICSP 37 Provisiones, Pasivos Contingentes y Activos Contingentes y la relación NICSP 19. NIC 19: Beneficio a Empleados y la relación con la NICSP 39. Requerimientos de Presentación de Estados Financieros al cierre contable 2024. Estándares de Sostenibilidad.</t>
  </si>
  <si>
    <t>Sentido de Pertenencia</t>
  </si>
  <si>
    <t>Ahorro de agua, electricidad y papel</t>
  </si>
  <si>
    <t>Se reprograma debido a la atención de otras prioridades de cumplimiento obligatorio</t>
  </si>
  <si>
    <t>Gestión de denuncias</t>
  </si>
  <si>
    <t>Por atención de otras necesidades institucionales</t>
  </si>
  <si>
    <t>II y IV</t>
  </si>
  <si>
    <t>I, II, III, IV</t>
  </si>
  <si>
    <t>II, III, IV</t>
  </si>
  <si>
    <t>Código de Ética y Conducta</t>
  </si>
  <si>
    <t>Diseño de experimentos en la agricultura y su análisis</t>
  </si>
  <si>
    <t>Incorporando la perspectiva de género y el dialogo intercultural en la planificación, planes, y proyectos del sector agropecuario, pesquero y rural costarricense”</t>
  </si>
  <si>
    <t>Revisión de medios de protección ante emergencias</t>
  </si>
  <si>
    <t>Primera Respuesta a Incidentes con Materiales Peligrosos</t>
  </si>
  <si>
    <t>Primeros Auxilios médicos</t>
  </si>
  <si>
    <t>LESCO 1</t>
  </si>
  <si>
    <t>Capacitación regional sobre herramientas para el registro de plaguicidas y la implementación del Convenio de Rotterdam</t>
  </si>
  <si>
    <r>
      <t>Capacitación sobre Convenio de Rotterdam</t>
    </r>
    <r>
      <rPr>
        <sz val="10"/>
        <color rgb="FF000000"/>
        <rFont val="Cambria"/>
        <family val="1"/>
      </rPr>
      <t> </t>
    </r>
  </si>
  <si>
    <t>Jurisprudencia en contratación administrativa</t>
  </si>
  <si>
    <t>Técnicas básicas para la comunicación asertiva</t>
  </si>
  <si>
    <t>Taller de Servicio al cliente en la función pública</t>
  </si>
  <si>
    <t>el ente organizador no se encontraba en SICOP y no se pudo contratar la actividad</t>
  </si>
  <si>
    <t>se canceló la actividad por el ente organizador</t>
  </si>
  <si>
    <t>5/8/12/24</t>
  </si>
  <si>
    <t>Gestión adecuada de los conflictos de interés en los procesos de compra</t>
  </si>
  <si>
    <t>Taller de servicio al cliente en la función pública</t>
  </si>
  <si>
    <t>Benavidez Chavarría Dayana</t>
  </si>
  <si>
    <t>Introducción a la formulación y evaluación de proyectos de inversión pública</t>
  </si>
  <si>
    <t>Colegio de Médicos y Cirujanos de Costa Rica</t>
  </si>
  <si>
    <t>Solórzano Arroyo Olman</t>
  </si>
  <si>
    <t>Salvando Corazones</t>
  </si>
  <si>
    <t>Universidad Nacional de Singapur Unicef</t>
  </si>
  <si>
    <t>Álvarez Bustos Allan</t>
  </si>
  <si>
    <t>Curso Ejecutivo para Líderes de Evaluación</t>
  </si>
  <si>
    <t>Brenes Sequeira Rosa</t>
  </si>
  <si>
    <t>Producción y difusión de mensajes accesibles</t>
  </si>
  <si>
    <t>Hütt Herrera Susana</t>
  </si>
  <si>
    <t>Jiménez Flores Juan Carlos</t>
  </si>
  <si>
    <t>Alvarado Meléndez Andrea</t>
  </si>
  <si>
    <t>Cordero Méndez César</t>
  </si>
  <si>
    <t>Hernández Fonseca Vladimir</t>
  </si>
  <si>
    <t>83° Congreso médico nacional 2024 (CMN
2024)</t>
  </si>
  <si>
    <t>Villegas Rodríguez Ana Paula</t>
  </si>
  <si>
    <t>Introducción a la formulación y evaluación de
proyectos de inversión pública</t>
  </si>
  <si>
    <t>INS</t>
  </si>
  <si>
    <t>Fortalecimiento de la gestión preventiva en el
sector público y su importancia para el
bienestar laboral</t>
  </si>
  <si>
    <t>Ministerio de Hacienda/Dirección de Contratación Pública</t>
  </si>
  <si>
    <t>Aplicación práctica del compliance en contratación pública</t>
  </si>
  <si>
    <t>Gamboa Murillo Carlos</t>
  </si>
  <si>
    <t>Capacitación sobre Convenio de Rotterdam</t>
  </si>
  <si>
    <t>El Pliego de Condiciones en la Nueva Ley General de Contratación Pública</t>
  </si>
  <si>
    <t>Curso regional de capacitación en técnicas de mejora de la eficiencia y mejora de la resistencia a la raza TR4 del marchitado por fusarium</t>
  </si>
  <si>
    <t>Estado Abierto, Integridad Pública y Derechos Humanos</t>
  </si>
  <si>
    <t>Gestión del cambio con enfoque en resultados</t>
  </si>
  <si>
    <t>II-2024 Webinar para el mejoramiento del ejercicio de la función de la Auditoría Interna</t>
  </si>
  <si>
    <t>Innovación y gestión digital y redes colaborativas</t>
  </si>
  <si>
    <t>Orientación para el Ingreso y Ejercicio de puestos en Dirección Pública</t>
  </si>
  <si>
    <t>Protocolo de coordinación interinstitucional para la atención de personas trabajadoras menores de edad</t>
  </si>
  <si>
    <t>NSF</t>
  </si>
  <si>
    <t>BTSF Capacitación sobre muestreo y análisis: Residuos de Planta Productos de Producción- BTSF - Sampling and analysis methods - Training course on Residues of Plant Protection Products</t>
  </si>
  <si>
    <t>Geo Tecnologías</t>
  </si>
  <si>
    <t>Cedeño Alvarez Evelyn</t>
  </si>
  <si>
    <t>User Conference Costa Rica 2024</t>
  </si>
  <si>
    <t>Métodos alternativos al uso de animales aplicados a evaluación de seguridad de sustancias químicas con fines de registro</t>
  </si>
  <si>
    <t>UNA</t>
  </si>
  <si>
    <t xml:space="preserve">Mendoza Pérez David </t>
  </si>
  <si>
    <t>Taller de capacitación sobre cultivo in vitro e inducción de mutaciones en banano</t>
  </si>
  <si>
    <t>Secretaría de los Convenios de Rotterdam, Estocolmo y Basilea</t>
  </si>
  <si>
    <t>Vásquez Morera Tatiana</t>
  </si>
  <si>
    <t xml:space="preserve">Taller sobre movimientos transfronterizos y prevención del tráfico y comercio ilícitos de sustancias químicas y residuos peligrosos para aduanas y otros actores interesados de la región del GRULAC </t>
  </si>
  <si>
    <t>NICSP 19- Provisiones, Pasivos Contingentes y Activos Contingentes. Cultura de información Estándares de Sostenibilidad.</t>
  </si>
  <si>
    <t>NICSP 39</t>
  </si>
  <si>
    <t>Resoluciones de la Comisión Nacional Selección y Eliminación de Documentos (CNSED)</t>
  </si>
  <si>
    <t>FAO-OIRSA</t>
  </si>
  <si>
    <t>Bolaños Bolandi Marlon</t>
  </si>
  <si>
    <t>Curso teórico-práctico de alcance subregional sobre Taxonomía de Mosca de la fruta no nativas</t>
  </si>
  <si>
    <t xml:space="preserve">Angulo Sibaja Francisco Jesús </t>
  </si>
  <si>
    <t>Araya Mattey Jorge Alberto</t>
  </si>
  <si>
    <t>Arce Campos José Antonio</t>
  </si>
  <si>
    <t>Boniche Villalobos Mariela</t>
  </si>
  <si>
    <t>Bonilla Abarca Nayid</t>
  </si>
  <si>
    <t>Carmiol Yalico María Antonieta</t>
  </si>
  <si>
    <t>Céspedes Vargas Patricia</t>
  </si>
  <si>
    <t>Cortes Camacho Elmer</t>
  </si>
  <si>
    <t>Delgado Carmona Juan José</t>
  </si>
  <si>
    <t>López Vargas Warner Fabricio</t>
  </si>
  <si>
    <t>Montero Rojas María Margoth</t>
  </si>
  <si>
    <t>Muñoz Vargas Arlett</t>
  </si>
  <si>
    <t>Retana Arias María José</t>
  </si>
  <si>
    <t>Rojas Ballestero Nancy Fabiola</t>
  </si>
  <si>
    <t>Vargas Pacheco Rosa Virginia</t>
  </si>
  <si>
    <t>Vásquez Mendoza Flory Mariana</t>
  </si>
  <si>
    <t>I-II-III-IV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</si>
</sst>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
    <numFmt numFmtId="166" formatCode="_(* #,##0_);_(* \(#,##0\);_(* &quot;-&quot;??_);_(@_)"/>
    <numFmt numFmtId="167" formatCode="dd/mm/yyyy;@"/>
  </numFmts>
  <fonts count="61" x14ac:knownFonts="1">
    <font>
      <sz val="11"/>
      <color theme="1"/>
      <name val="Calibri"/>
      <family val="2"/>
      <scheme val="minor"/>
    </font>
    <font>
      <b/>
      <sz val="18"/>
      <color indexed="8"/>
      <name val="Arial"/>
      <family val="2"/>
    </font>
    <font>
      <b/>
      <sz val="14"/>
      <color indexed="8"/>
      <name val="Arial"/>
      <family val="2"/>
    </font>
    <font>
      <b/>
      <sz val="12"/>
      <color indexed="8"/>
      <name val="Arial"/>
      <family val="2"/>
    </font>
    <font>
      <sz val="11"/>
      <color indexed="8"/>
      <name val="Calibri"/>
      <family val="2"/>
    </font>
    <font>
      <b/>
      <sz val="12"/>
      <color theme="1"/>
      <name val="Arial"/>
      <family val="2"/>
    </font>
    <font>
      <b/>
      <sz val="12"/>
      <color theme="0"/>
      <name val="Arial"/>
      <family val="2"/>
    </font>
    <font>
      <b/>
      <sz val="20"/>
      <color indexed="8"/>
      <name val="Arial"/>
      <family val="2"/>
    </font>
    <font>
      <b/>
      <u/>
      <sz val="14"/>
      <color indexed="8"/>
      <name val="Arial"/>
      <family val="2"/>
    </font>
    <font>
      <b/>
      <sz val="10"/>
      <color theme="1"/>
      <name val="Arial"/>
      <family val="2"/>
    </font>
    <font>
      <b/>
      <sz val="11"/>
      <color indexed="8"/>
      <name val="Arial"/>
      <family val="2"/>
    </font>
    <font>
      <b/>
      <sz val="11"/>
      <name val="Arial"/>
      <family val="2"/>
    </font>
    <font>
      <sz val="11"/>
      <color theme="1"/>
      <name val="Calibri"/>
      <family val="2"/>
      <scheme val="minor"/>
    </font>
    <font>
      <sz val="12"/>
      <color theme="0" tint="-0.34998626667073579"/>
      <name val="Arial"/>
      <family val="2"/>
    </font>
    <font>
      <sz val="11"/>
      <color theme="0"/>
      <name val="Arial"/>
      <family val="2"/>
    </font>
    <font>
      <b/>
      <sz val="11"/>
      <color theme="1"/>
      <name val="Arial"/>
      <family val="2"/>
    </font>
    <font>
      <b/>
      <sz val="12"/>
      <color theme="1"/>
      <name val="Arial Narrow"/>
      <family val="2"/>
    </font>
    <font>
      <sz val="12"/>
      <color theme="1"/>
      <name val="Arial"/>
      <family val="2"/>
    </font>
    <font>
      <sz val="12"/>
      <name val="Arial"/>
      <family val="2"/>
    </font>
    <font>
      <b/>
      <sz val="12"/>
      <name val="Arial"/>
      <family val="2"/>
    </font>
    <font>
      <i/>
      <sz val="12"/>
      <name val="Arial"/>
      <family val="2"/>
    </font>
    <font>
      <b/>
      <sz val="14"/>
      <color theme="1"/>
      <name val="Arial"/>
      <family val="2"/>
    </font>
    <font>
      <sz val="12"/>
      <color rgb="FFC00000"/>
      <name val="Arial"/>
      <family val="2"/>
    </font>
    <font>
      <b/>
      <sz val="12"/>
      <color rgb="FFC00000"/>
      <name val="Arial"/>
      <family val="2"/>
    </font>
    <font>
      <b/>
      <i/>
      <sz val="12"/>
      <color theme="1"/>
      <name val="Arial"/>
      <family val="2"/>
    </font>
    <font>
      <sz val="11"/>
      <color theme="1"/>
      <name val="Arial"/>
      <family val="2"/>
    </font>
    <font>
      <b/>
      <i/>
      <sz val="11"/>
      <color theme="1"/>
      <name val="Arial"/>
      <family val="2"/>
    </font>
    <font>
      <b/>
      <sz val="11"/>
      <color theme="1"/>
      <name val="Arial Narrow"/>
      <family val="2"/>
    </font>
    <font>
      <b/>
      <sz val="10"/>
      <color theme="1"/>
      <name val="Arial Narrow"/>
      <family val="2"/>
    </font>
    <font>
      <b/>
      <sz val="9"/>
      <color theme="1"/>
      <name val="Arial Narrow"/>
      <family val="2"/>
    </font>
    <font>
      <sz val="11"/>
      <color theme="1"/>
      <name val="Arial Narrow"/>
      <family val="2"/>
    </font>
    <font>
      <b/>
      <sz val="11"/>
      <color rgb="FFFF0000"/>
      <name val="Arial Narrow"/>
      <family val="2"/>
    </font>
    <font>
      <sz val="11"/>
      <name val="Arial"/>
      <family val="2"/>
    </font>
    <font>
      <sz val="8"/>
      <color theme="1"/>
      <name val="Arial"/>
      <family val="2"/>
    </font>
    <font>
      <sz val="8"/>
      <name val="Arial"/>
      <family val="2"/>
    </font>
    <font>
      <b/>
      <sz val="11"/>
      <color rgb="FF000000"/>
      <name val="Arial"/>
      <family val="2"/>
    </font>
    <font>
      <b/>
      <sz val="10.5"/>
      <color theme="1"/>
      <name val="Arial Narrow"/>
      <family val="2"/>
    </font>
    <font>
      <sz val="11"/>
      <color theme="0" tint="-4.9989318521683403E-2"/>
      <name val="Arial"/>
      <family val="2"/>
    </font>
    <font>
      <sz val="11"/>
      <color theme="6" tint="0.79998168889431442"/>
      <name val="Arial"/>
      <family val="2"/>
    </font>
    <font>
      <sz val="12"/>
      <color theme="6" tint="0.79998168889431442"/>
      <name val="Arial"/>
      <family val="2"/>
    </font>
    <font>
      <b/>
      <sz val="11"/>
      <name val="Arial Narrow"/>
      <family val="2"/>
    </font>
    <font>
      <sz val="12"/>
      <color theme="0" tint="-4.9989318521683403E-2"/>
      <name val="Arial"/>
      <family val="2"/>
    </font>
    <font>
      <b/>
      <sz val="11"/>
      <color theme="1"/>
      <name val="Calibri"/>
      <family val="2"/>
      <scheme val="minor"/>
    </font>
    <font>
      <sz val="10"/>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u/>
      <sz val="11"/>
      <color theme="10"/>
      <name val="Calibri"/>
      <family val="2"/>
      <scheme val="minor"/>
    </font>
    <font>
      <sz val="11"/>
      <color rgb="FF000000"/>
      <name val="Arial Narrow"/>
      <family val="2"/>
    </font>
    <font>
      <sz val="11"/>
      <name val="Arial Narrow"/>
      <family val="2"/>
    </font>
    <font>
      <sz val="11"/>
      <color theme="0"/>
      <name val="Arial Narrow"/>
      <family val="2"/>
    </font>
    <font>
      <sz val="11"/>
      <color rgb="FF2F2F2F"/>
      <name val="Arial Narrow"/>
      <family val="2"/>
    </font>
    <font>
      <sz val="10"/>
      <color theme="1"/>
      <name val="Arial Narrow"/>
      <family val="2"/>
    </font>
    <font>
      <b/>
      <sz val="18"/>
      <color indexed="8"/>
      <name val="Arial Narrow"/>
      <family val="2"/>
    </font>
    <font>
      <sz val="11"/>
      <color theme="0" tint="-4.9989318521683403E-2"/>
      <name val="Arial Narrow"/>
      <family val="2"/>
    </font>
    <font>
      <sz val="8"/>
      <color theme="0"/>
      <name val="Arial Narrow"/>
      <family val="2"/>
    </font>
    <font>
      <sz val="10"/>
      <color theme="0"/>
      <name val="Arial Narrow"/>
      <family val="2"/>
    </font>
    <font>
      <b/>
      <u/>
      <sz val="14"/>
      <color indexed="8"/>
      <name val="Arial Narrow"/>
      <family val="2"/>
    </font>
    <font>
      <b/>
      <sz val="14"/>
      <color indexed="8"/>
      <name val="Arial Narrow"/>
      <family val="2"/>
    </font>
    <font>
      <sz val="14"/>
      <color theme="1"/>
      <name val="Arial Narrow"/>
      <family val="2"/>
    </font>
    <font>
      <sz val="10"/>
      <color rgb="FF000000"/>
      <name val="Cambria"/>
      <family val="1"/>
    </font>
  </fonts>
  <fills count="1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0" fontId="47" fillId="0" borderId="0" applyNumberFormat="0" applyFill="0" applyBorder="0" applyAlignment="0" applyProtection="0"/>
  </cellStyleXfs>
  <cellXfs count="358">
    <xf numFmtId="0" fontId="0" fillId="0" borderId="0" xfId="0"/>
    <xf numFmtId="0" fontId="1" fillId="2" borderId="0" xfId="0" applyFont="1" applyFill="1" applyAlignment="1">
      <alignment horizontal="left"/>
    </xf>
    <xf numFmtId="0" fontId="2" fillId="2" borderId="0" xfId="0" applyFont="1" applyFill="1" applyAlignment="1">
      <alignment horizontal="center"/>
    </xf>
    <xf numFmtId="0" fontId="6" fillId="0" borderId="0" xfId="0" applyFont="1" applyAlignment="1" applyProtection="1">
      <alignment horizontal="center" vertical="top" wrapText="1"/>
      <protection locked="0"/>
    </xf>
    <xf numFmtId="0" fontId="8" fillId="2" borderId="0" xfId="0" applyFont="1" applyFill="1"/>
    <xf numFmtId="0" fontId="2" fillId="2" borderId="0" xfId="0" applyFont="1" applyFill="1"/>
    <xf numFmtId="0" fontId="5" fillId="2" borderId="0" xfId="0" applyFont="1" applyFill="1" applyAlignment="1">
      <alignment vertical="top"/>
    </xf>
    <xf numFmtId="0" fontId="3" fillId="2" borderId="0" xfId="0" applyFont="1" applyFill="1" applyAlignment="1" applyProtection="1">
      <alignment horizontal="left" vertical="top"/>
      <protection locked="0"/>
    </xf>
    <xf numFmtId="0" fontId="10" fillId="2" borderId="0" xfId="0" applyFont="1" applyFill="1" applyAlignment="1" applyProtection="1">
      <alignment horizontal="left" vertical="top" wrapText="1"/>
      <protection locked="0"/>
    </xf>
    <xf numFmtId="0" fontId="2" fillId="2" borderId="0" xfId="0" applyFont="1" applyFill="1" applyAlignment="1" applyProtection="1">
      <alignment horizontal="left"/>
      <protection locked="0"/>
    </xf>
    <xf numFmtId="0" fontId="2" fillId="2" borderId="0" xfId="0" applyFont="1" applyFill="1" applyAlignment="1">
      <alignment horizontal="left"/>
    </xf>
    <xf numFmtId="0" fontId="13" fillId="0" borderId="0" xfId="0" applyFont="1" applyProtection="1">
      <protection locked="0"/>
    </xf>
    <xf numFmtId="0" fontId="10" fillId="2" borderId="0" xfId="0" applyFont="1" applyFill="1" applyAlignment="1" applyProtection="1">
      <alignment horizontal="center"/>
      <protection locked="0"/>
    </xf>
    <xf numFmtId="0" fontId="15" fillId="2" borderId="0" xfId="0" applyFont="1" applyFill="1" applyAlignment="1" applyProtection="1">
      <alignment horizontal="center"/>
      <protection locked="0"/>
    </xf>
    <xf numFmtId="0" fontId="17" fillId="2" borderId="0" xfId="0" applyFont="1" applyFill="1" applyProtection="1">
      <protection locked="0"/>
    </xf>
    <xf numFmtId="0" fontId="5" fillId="2" borderId="0" xfId="0" applyFont="1" applyFill="1" applyAlignment="1" applyProtection="1">
      <alignment vertical="top" wrapText="1"/>
      <protection locked="0"/>
    </xf>
    <xf numFmtId="9" fontId="5" fillId="2" borderId="33" xfId="0" applyNumberFormat="1" applyFont="1" applyFill="1" applyBorder="1" applyAlignment="1" applyProtection="1">
      <alignment vertical="center"/>
      <protection locked="0"/>
    </xf>
    <xf numFmtId="1" fontId="5" fillId="2" borderId="0" xfId="0" applyNumberFormat="1" applyFont="1" applyFill="1" applyAlignment="1" applyProtection="1">
      <alignment horizontal="center"/>
      <protection locked="0"/>
    </xf>
    <xf numFmtId="0" fontId="5" fillId="2" borderId="0" xfId="0" applyFont="1" applyFill="1" applyProtection="1">
      <protection locked="0"/>
    </xf>
    <xf numFmtId="9" fontId="5" fillId="2" borderId="0" xfId="0" applyNumberFormat="1" applyFont="1" applyFill="1" applyAlignment="1" applyProtection="1">
      <alignment vertical="center"/>
      <protection locked="0"/>
    </xf>
    <xf numFmtId="0" fontId="20" fillId="2" borderId="0" xfId="0" applyFont="1" applyFill="1" applyAlignment="1" applyProtection="1">
      <alignment vertical="top" wrapText="1"/>
      <protection locked="0"/>
    </xf>
    <xf numFmtId="2" fontId="5" fillId="2" borderId="0" xfId="0" applyNumberFormat="1" applyFont="1" applyFill="1" applyAlignment="1" applyProtection="1">
      <alignment horizontal="center"/>
      <protection locked="0"/>
    </xf>
    <xf numFmtId="1" fontId="21" fillId="2" borderId="5" xfId="0" applyNumberFormat="1" applyFont="1" applyFill="1" applyBorder="1" applyAlignment="1" applyProtection="1">
      <alignment horizontal="center"/>
      <protection locked="0"/>
    </xf>
    <xf numFmtId="0" fontId="5" fillId="2" borderId="0" xfId="0" applyFont="1" applyFill="1" applyAlignment="1" applyProtection="1">
      <alignment horizontal="left" vertical="top"/>
      <protection locked="0"/>
    </xf>
    <xf numFmtId="0" fontId="5" fillId="2" borderId="0" xfId="0" applyFont="1" applyFill="1" applyAlignment="1" applyProtection="1">
      <alignment horizontal="right" vertical="center"/>
      <protection locked="0"/>
    </xf>
    <xf numFmtId="0" fontId="5" fillId="2" borderId="6" xfId="0" applyFont="1" applyFill="1" applyBorder="1" applyProtection="1">
      <protection locked="0"/>
    </xf>
    <xf numFmtId="1" fontId="5" fillId="2" borderId="5" xfId="0" applyNumberFormat="1" applyFont="1" applyFill="1" applyBorder="1" applyAlignment="1">
      <alignment horizontal="center" wrapText="1"/>
    </xf>
    <xf numFmtId="0" fontId="22" fillId="2" borderId="0" xfId="0" applyFont="1" applyFill="1" applyProtection="1">
      <protection locked="0"/>
    </xf>
    <xf numFmtId="0" fontId="20" fillId="2" borderId="0" xfId="0" applyFont="1" applyFill="1" applyAlignment="1" applyProtection="1">
      <alignment horizontal="left" vertical="center"/>
      <protection locked="0"/>
    </xf>
    <xf numFmtId="0" fontId="17" fillId="2" borderId="0" xfId="0" applyFont="1" applyFill="1" applyAlignment="1" applyProtection="1">
      <alignment horizontal="center" vertical="center"/>
      <protection locked="0"/>
    </xf>
    <xf numFmtId="0" fontId="5" fillId="2" borderId="8" xfId="0" applyFont="1" applyFill="1" applyBorder="1" applyAlignment="1" applyProtection="1">
      <alignment horizontal="left" wrapText="1"/>
      <protection locked="0"/>
    </xf>
    <xf numFmtId="0" fontId="5" fillId="2" borderId="9" xfId="0" applyFont="1" applyFill="1" applyBorder="1" applyAlignment="1" applyProtection="1">
      <alignment horizontal="left" wrapText="1"/>
      <protection locked="0"/>
    </xf>
    <xf numFmtId="0" fontId="23" fillId="2" borderId="0" xfId="0" applyFont="1" applyFill="1" applyAlignment="1" applyProtection="1">
      <alignment horizontal="left" vertical="top"/>
      <protection locked="0"/>
    </xf>
    <xf numFmtId="1" fontId="5" fillId="2" borderId="0" xfId="0" applyNumberFormat="1" applyFont="1" applyFill="1" applyAlignment="1" applyProtection="1">
      <alignment horizontal="left" vertical="top" wrapText="1"/>
      <protection locked="0"/>
    </xf>
    <xf numFmtId="0" fontId="5" fillId="2" borderId="8" xfId="0" applyFont="1" applyFill="1" applyBorder="1" applyProtection="1">
      <protection locked="0"/>
    </xf>
    <xf numFmtId="0" fontId="5" fillId="2" borderId="9" xfId="0" applyFont="1" applyFill="1" applyBorder="1" applyProtection="1">
      <protection locked="0"/>
    </xf>
    <xf numFmtId="165" fontId="5" fillId="2" borderId="5" xfId="0" applyNumberFormat="1" applyFont="1" applyFill="1" applyBorder="1" applyAlignment="1">
      <alignment horizontal="center"/>
    </xf>
    <xf numFmtId="1" fontId="5" fillId="2" borderId="0" xfId="0" applyNumberFormat="1" applyFont="1" applyFill="1" applyAlignment="1" applyProtection="1">
      <alignment horizontal="justify" vertical="justify" wrapText="1"/>
      <protection locked="0"/>
    </xf>
    <xf numFmtId="1" fontId="5" fillId="2" borderId="0" xfId="0" applyNumberFormat="1" applyFont="1" applyFill="1" applyAlignment="1" applyProtection="1">
      <alignment horizontal="center" wrapText="1"/>
      <protection locked="0"/>
    </xf>
    <xf numFmtId="9" fontId="24" fillId="2" borderId="5" xfId="2" applyFont="1" applyFill="1" applyBorder="1" applyAlignment="1">
      <alignment horizontal="center" vertical="top"/>
    </xf>
    <xf numFmtId="0" fontId="5" fillId="2" borderId="0" xfId="0" applyFont="1" applyFill="1" applyAlignment="1" applyProtection="1">
      <alignment vertical="top"/>
      <protection locked="0"/>
    </xf>
    <xf numFmtId="3" fontId="5" fillId="2" borderId="0" xfId="2" applyNumberFormat="1" applyFont="1" applyFill="1" applyAlignment="1">
      <alignment horizontal="center"/>
    </xf>
    <xf numFmtId="0" fontId="17" fillId="2" borderId="0" xfId="0" applyFont="1" applyFill="1" applyAlignment="1" applyProtection="1">
      <alignment vertical="top" wrapText="1"/>
      <protection locked="0"/>
    </xf>
    <xf numFmtId="0" fontId="5" fillId="2" borderId="0" xfId="0" applyFont="1" applyFill="1" applyAlignment="1" applyProtection="1">
      <alignment horizontal="justify" vertical="top" wrapText="1"/>
      <protection locked="0"/>
    </xf>
    <xf numFmtId="0" fontId="18" fillId="2" borderId="0" xfId="0" applyFont="1" applyFill="1" applyAlignment="1" applyProtection="1">
      <alignment vertical="top" wrapText="1"/>
      <protection locked="0"/>
    </xf>
    <xf numFmtId="0" fontId="13" fillId="2" borderId="0" xfId="0" applyFont="1" applyFill="1" applyProtection="1">
      <protection locked="0"/>
    </xf>
    <xf numFmtId="0" fontId="18" fillId="2" borderId="0" xfId="0" applyFont="1" applyFill="1" applyProtection="1">
      <protection locked="0"/>
    </xf>
    <xf numFmtId="0" fontId="5" fillId="2" borderId="0" xfId="0" applyFont="1" applyFill="1" applyAlignment="1" applyProtection="1">
      <alignment horizontal="left"/>
      <protection locked="0"/>
    </xf>
    <xf numFmtId="0" fontId="19" fillId="7" borderId="17" xfId="0" applyFont="1" applyFill="1" applyBorder="1" applyAlignment="1" applyProtection="1">
      <alignment horizontal="center" vertical="center"/>
      <protection locked="0" hidden="1"/>
    </xf>
    <xf numFmtId="3" fontId="5" fillId="9" borderId="11" xfId="2" applyNumberFormat="1" applyFont="1" applyFill="1" applyBorder="1" applyAlignment="1">
      <alignment horizontal="center"/>
    </xf>
    <xf numFmtId="0" fontId="5" fillId="11" borderId="5" xfId="0" applyFont="1" applyFill="1" applyBorder="1" applyAlignment="1" applyProtection="1">
      <alignment horizontal="center" vertical="center"/>
      <protection locked="0"/>
    </xf>
    <xf numFmtId="0" fontId="24" fillId="11" borderId="5" xfId="0" applyFont="1" applyFill="1" applyBorder="1" applyAlignment="1" applyProtection="1">
      <alignment horizontal="center" vertical="center"/>
      <protection locked="0"/>
    </xf>
    <xf numFmtId="0" fontId="5" fillId="11" borderId="5" xfId="0" applyFont="1" applyFill="1" applyBorder="1" applyAlignment="1" applyProtection="1">
      <alignment horizontal="center"/>
      <protection locked="0"/>
    </xf>
    <xf numFmtId="0" fontId="5" fillId="11" borderId="5" xfId="0" applyFont="1" applyFill="1" applyBorder="1" applyAlignment="1" applyProtection="1">
      <alignment horizontal="center" vertical="top"/>
      <protection locked="0"/>
    </xf>
    <xf numFmtId="0" fontId="24" fillId="11" borderId="5" xfId="0" applyFont="1" applyFill="1" applyBorder="1" applyAlignment="1" applyProtection="1">
      <alignment horizontal="center" vertical="top"/>
      <protection locked="0"/>
    </xf>
    <xf numFmtId="0" fontId="25" fillId="2" borderId="0" xfId="0" applyFont="1" applyFill="1" applyAlignment="1">
      <alignment horizontal="center"/>
    </xf>
    <xf numFmtId="0" fontId="25" fillId="2" borderId="0" xfId="0" applyFont="1" applyFill="1"/>
    <xf numFmtId="0" fontId="25" fillId="0" borderId="0" xfId="0" applyFont="1"/>
    <xf numFmtId="0" fontId="26" fillId="2" borderId="0" xfId="0" applyFont="1" applyFill="1" applyAlignment="1">
      <alignment horizontal="center"/>
    </xf>
    <xf numFmtId="0" fontId="14" fillId="0" borderId="0" xfId="0" applyFont="1"/>
    <xf numFmtId="9" fontId="31" fillId="13" borderId="5" xfId="2" applyFont="1" applyFill="1" applyBorder="1" applyAlignment="1">
      <alignment horizontal="center" vertical="center"/>
    </xf>
    <xf numFmtId="9" fontId="31" fillId="13" borderId="11" xfId="3" applyFont="1" applyFill="1" applyBorder="1" applyAlignment="1">
      <alignment horizontal="center" vertical="center" wrapText="1"/>
    </xf>
    <xf numFmtId="0" fontId="15" fillId="5" borderId="5" xfId="1" applyNumberFormat="1" applyFont="1" applyFill="1" applyBorder="1" applyAlignment="1">
      <alignment horizontal="center" vertical="top" wrapText="1"/>
    </xf>
    <xf numFmtId="0" fontId="14" fillId="2" borderId="0" xfId="0" applyFont="1" applyFill="1"/>
    <xf numFmtId="0" fontId="32" fillId="2" borderId="0" xfId="0" applyFont="1" applyFill="1"/>
    <xf numFmtId="0" fontId="25" fillId="2" borderId="0" xfId="0" applyFont="1" applyFill="1" applyProtection="1">
      <protection locked="0"/>
    </xf>
    <xf numFmtId="0" fontId="32" fillId="2" borderId="0" xfId="0" applyFont="1" applyFill="1" applyProtection="1">
      <protection locked="0"/>
    </xf>
    <xf numFmtId="0" fontId="33" fillId="0" borderId="0" xfId="0" applyFont="1" applyProtection="1">
      <protection locked="0"/>
    </xf>
    <xf numFmtId="0" fontId="34" fillId="0" borderId="0" xfId="0" applyFont="1" applyProtection="1">
      <protection locked="0"/>
    </xf>
    <xf numFmtId="0" fontId="34" fillId="0" borderId="0" xfId="0" applyFont="1"/>
    <xf numFmtId="0" fontId="33" fillId="0" borderId="0" xfId="0" applyFont="1"/>
    <xf numFmtId="0" fontId="25" fillId="0" borderId="0" xfId="0" applyFont="1" applyAlignment="1" applyProtection="1">
      <alignment horizontal="left" vertical="top" wrapText="1"/>
      <protection locked="0"/>
    </xf>
    <xf numFmtId="0" fontId="25" fillId="0" borderId="0" xfId="0" applyFont="1" applyAlignment="1">
      <alignment horizontal="left" vertical="top" wrapText="1"/>
    </xf>
    <xf numFmtId="0" fontId="14" fillId="2" borderId="0" xfId="0" applyFont="1" applyFill="1" applyAlignment="1" applyProtection="1">
      <alignment horizontal="justify" vertical="justify" wrapText="1"/>
      <protection locked="0"/>
    </xf>
    <xf numFmtId="0" fontId="14" fillId="2" borderId="0" xfId="0" applyFont="1" applyFill="1" applyAlignment="1" applyProtection="1">
      <alignment horizontal="justify" wrapText="1"/>
      <protection locked="0"/>
    </xf>
    <xf numFmtId="0" fontId="29" fillId="14" borderId="11" xfId="0" applyFont="1" applyFill="1" applyBorder="1" applyAlignment="1">
      <alignment horizontal="center" vertical="center"/>
    </xf>
    <xf numFmtId="0" fontId="29" fillId="14" borderId="11" xfId="0" applyFont="1" applyFill="1" applyBorder="1" applyAlignment="1">
      <alignment horizontal="center"/>
    </xf>
    <xf numFmtId="9" fontId="31" fillId="13" borderId="11" xfId="2" applyFont="1" applyFill="1" applyBorder="1" applyAlignment="1">
      <alignment horizontal="center" vertical="center"/>
    </xf>
    <xf numFmtId="0" fontId="28" fillId="14" borderId="5" xfId="0" applyFont="1" applyFill="1" applyBorder="1" applyAlignment="1">
      <alignment horizontal="center" vertical="center" wrapText="1"/>
    </xf>
    <xf numFmtId="0" fontId="28" fillId="14" borderId="10" xfId="0" applyFont="1" applyFill="1" applyBorder="1" applyAlignment="1">
      <alignment horizontal="center" vertical="center"/>
    </xf>
    <xf numFmtId="9" fontId="31" fillId="13" borderId="11" xfId="3" applyFont="1" applyFill="1" applyBorder="1" applyAlignment="1">
      <alignment horizontal="center" vertical="center"/>
    </xf>
    <xf numFmtId="1" fontId="15" fillId="6" borderId="5" xfId="1" applyNumberFormat="1" applyFont="1" applyFill="1" applyBorder="1" applyAlignment="1">
      <alignment horizontal="center" vertical="top" wrapText="1"/>
    </xf>
    <xf numFmtId="1" fontId="15" fillId="5" borderId="5" xfId="1" applyNumberFormat="1" applyFont="1" applyFill="1" applyBorder="1" applyAlignment="1">
      <alignment horizontal="center" vertical="top" wrapText="1"/>
    </xf>
    <xf numFmtId="0" fontId="28" fillId="14" borderId="11" xfId="0" applyFont="1" applyFill="1" applyBorder="1" applyAlignment="1">
      <alignment horizontal="center" vertical="center"/>
    </xf>
    <xf numFmtId="0" fontId="25" fillId="0" borderId="0" xfId="0" applyFont="1" applyAlignment="1">
      <alignment horizontal="center"/>
    </xf>
    <xf numFmtId="0" fontId="37" fillId="0" borderId="0" xfId="0" applyFont="1"/>
    <xf numFmtId="0" fontId="17" fillId="0" borderId="0" xfId="0" applyFont="1" applyAlignment="1" applyProtection="1">
      <alignment vertical="top" wrapText="1"/>
      <protection locked="0"/>
    </xf>
    <xf numFmtId="0" fontId="38" fillId="0" borderId="0" xfId="0" applyFont="1" applyAlignment="1" applyProtection="1">
      <alignment vertical="top" wrapText="1"/>
      <protection locked="0"/>
    </xf>
    <xf numFmtId="0" fontId="39" fillId="2" borderId="0" xfId="0" applyFont="1" applyFill="1" applyAlignment="1" applyProtection="1">
      <alignment vertical="top" wrapText="1"/>
      <protection locked="0"/>
    </xf>
    <xf numFmtId="0" fontId="15" fillId="9" borderId="8" xfId="0" applyFont="1" applyFill="1" applyBorder="1" applyAlignment="1" applyProtection="1">
      <alignment horizontal="left" vertical="justify" wrapText="1"/>
      <protection locked="0"/>
    </xf>
    <xf numFmtId="0" fontId="35" fillId="6" borderId="9" xfId="0" applyFont="1" applyFill="1" applyBorder="1" applyAlignment="1">
      <alignment horizontal="center" vertical="top" wrapText="1"/>
    </xf>
    <xf numFmtId="0" fontId="9" fillId="11" borderId="5" xfId="0" applyFont="1" applyFill="1" applyBorder="1" applyAlignment="1" applyProtection="1">
      <alignment horizontal="left" vertical="top" wrapText="1"/>
      <protection locked="0"/>
    </xf>
    <xf numFmtId="3" fontId="5" fillId="2" borderId="0" xfId="2" applyNumberFormat="1" applyFont="1" applyFill="1" applyBorder="1" applyAlignment="1">
      <alignment horizontal="center"/>
    </xf>
    <xf numFmtId="0" fontId="15" fillId="2" borderId="0" xfId="0" applyFont="1" applyFill="1" applyAlignment="1" applyProtection="1">
      <alignment horizontal="left" vertical="justify" wrapText="1"/>
      <protection locked="0"/>
    </xf>
    <xf numFmtId="0" fontId="15" fillId="2" borderId="13" xfId="0" applyFont="1" applyFill="1" applyBorder="1" applyAlignment="1" applyProtection="1">
      <alignment horizontal="center" vertical="top" wrapText="1"/>
      <protection locked="0"/>
    </xf>
    <xf numFmtId="164" fontId="25" fillId="2" borderId="5" xfId="1" applyFont="1" applyFill="1" applyBorder="1" applyAlignment="1" applyProtection="1">
      <alignment horizontal="center" vertical="center"/>
      <protection locked="0"/>
    </xf>
    <xf numFmtId="10" fontId="25" fillId="2" borderId="5" xfId="2" applyNumberFormat="1" applyFont="1" applyFill="1" applyBorder="1" applyAlignment="1">
      <alignment horizontal="center" vertical="top" wrapText="1"/>
    </xf>
    <xf numFmtId="164" fontId="25" fillId="2" borderId="5" xfId="1" applyFont="1" applyFill="1" applyBorder="1" applyAlignment="1" applyProtection="1">
      <alignment horizontal="center" vertical="top" wrapText="1"/>
      <protection locked="0"/>
    </xf>
    <xf numFmtId="0" fontId="25" fillId="2" borderId="5" xfId="2" applyNumberFormat="1" applyFont="1" applyFill="1" applyBorder="1" applyAlignment="1">
      <alignment horizontal="center" vertical="top" wrapText="1"/>
    </xf>
    <xf numFmtId="164" fontId="25" fillId="2" borderId="5" xfId="1"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top" wrapText="1"/>
      <protection locked="0"/>
    </xf>
    <xf numFmtId="164" fontId="25" fillId="2" borderId="14" xfId="1" applyFont="1" applyFill="1" applyBorder="1" applyAlignment="1" applyProtection="1">
      <alignment horizontal="center" vertical="center"/>
      <protection locked="0"/>
    </xf>
    <xf numFmtId="10" fontId="25" fillId="2" borderId="14" xfId="2" applyNumberFormat="1" applyFont="1" applyFill="1" applyBorder="1" applyAlignment="1">
      <alignment horizontal="center" vertical="top" wrapText="1"/>
    </xf>
    <xf numFmtId="164" fontId="25" fillId="2" borderId="14" xfId="1" applyFont="1" applyFill="1" applyBorder="1" applyAlignment="1" applyProtection="1">
      <alignment horizontal="center" vertical="top" wrapText="1"/>
      <protection locked="0"/>
    </xf>
    <xf numFmtId="0" fontId="41" fillId="2" borderId="0" xfId="0" applyFont="1" applyFill="1" applyProtection="1">
      <protection locked="0"/>
    </xf>
    <xf numFmtId="0" fontId="15" fillId="9" borderId="16" xfId="0" applyFont="1" applyFill="1" applyBorder="1" applyAlignment="1" applyProtection="1">
      <alignment horizontal="left" vertical="top"/>
      <protection locked="0"/>
    </xf>
    <xf numFmtId="0" fontId="15" fillId="9" borderId="36" xfId="0" applyFont="1" applyFill="1" applyBorder="1" applyAlignment="1" applyProtection="1">
      <alignment horizontal="left" vertical="top"/>
      <protection locked="0"/>
    </xf>
    <xf numFmtId="0" fontId="15" fillId="9" borderId="8" xfId="0" applyFont="1" applyFill="1" applyBorder="1" applyAlignment="1" applyProtection="1">
      <alignment horizontal="left" vertical="top"/>
      <protection locked="0"/>
    </xf>
    <xf numFmtId="0" fontId="15" fillId="9" borderId="10" xfId="0" applyFont="1" applyFill="1" applyBorder="1" applyAlignment="1" applyProtection="1">
      <alignment horizontal="left" vertical="top"/>
      <protection locked="0"/>
    </xf>
    <xf numFmtId="0" fontId="15" fillId="9" borderId="8" xfId="0" applyFont="1" applyFill="1" applyBorder="1" applyAlignment="1" applyProtection="1">
      <alignment horizontal="left" vertical="top" wrapText="1"/>
      <protection locked="0"/>
    </xf>
    <xf numFmtId="0" fontId="15" fillId="9" borderId="9" xfId="0" applyFont="1" applyFill="1" applyBorder="1" applyAlignment="1" applyProtection="1">
      <alignment horizontal="left" vertical="top" wrapText="1"/>
      <protection locked="0"/>
    </xf>
    <xf numFmtId="0" fontId="15" fillId="9" borderId="9" xfId="0" applyFont="1" applyFill="1" applyBorder="1" applyAlignment="1" applyProtection="1">
      <alignment horizontal="left" vertical="justify" wrapText="1"/>
      <protection locked="0"/>
    </xf>
    <xf numFmtId="0" fontId="11" fillId="12" borderId="30" xfId="0" applyFont="1" applyFill="1" applyBorder="1" applyAlignment="1" applyProtection="1">
      <alignment horizontal="center" vertical="justify" wrapText="1"/>
      <protection locked="0"/>
    </xf>
    <xf numFmtId="0" fontId="11" fillId="12" borderId="32" xfId="0" applyFont="1" applyFill="1" applyBorder="1" applyAlignment="1" applyProtection="1">
      <alignment horizontal="center" vertical="justify" wrapText="1"/>
      <protection locked="0"/>
    </xf>
    <xf numFmtId="0" fontId="11" fillId="12" borderId="31" xfId="0" applyFont="1" applyFill="1" applyBorder="1" applyAlignment="1" applyProtection="1">
      <alignment horizontal="center" vertical="justify" wrapText="1"/>
      <protection locked="0"/>
    </xf>
    <xf numFmtId="0" fontId="30" fillId="0" borderId="0" xfId="0" applyFont="1"/>
    <xf numFmtId="0" fontId="30" fillId="0" borderId="0" xfId="0" applyFont="1" applyAlignment="1">
      <alignment vertical="top"/>
    </xf>
    <xf numFmtId="0" fontId="30" fillId="0" borderId="5" xfId="0" applyFont="1" applyBorder="1" applyAlignment="1">
      <alignment horizontal="center" vertical="center"/>
    </xf>
    <xf numFmtId="0" fontId="16" fillId="7" borderId="5" xfId="0" applyFont="1" applyFill="1" applyBorder="1" applyAlignment="1">
      <alignment horizontal="center" vertical="center"/>
    </xf>
    <xf numFmtId="0" fontId="43" fillId="14" borderId="5" xfId="0" applyFont="1" applyFill="1" applyBorder="1" applyAlignment="1">
      <alignment horizontal="center" vertical="center" wrapText="1"/>
    </xf>
    <xf numFmtId="0" fontId="43" fillId="16" borderId="5" xfId="0" applyFont="1" applyFill="1" applyBorder="1" applyAlignment="1">
      <alignment horizontal="center" vertical="center" wrapText="1"/>
    </xf>
    <xf numFmtId="0" fontId="44" fillId="16" borderId="5" xfId="0" applyFont="1" applyFill="1" applyBorder="1" applyAlignment="1">
      <alignment horizontal="center" vertical="center" wrapText="1"/>
    </xf>
    <xf numFmtId="0" fontId="46" fillId="16" borderId="5" xfId="0" applyFont="1" applyFill="1" applyBorder="1" applyAlignment="1">
      <alignment horizontal="center" vertical="center" wrapText="1"/>
    </xf>
    <xf numFmtId="0" fontId="0" fillId="0" borderId="0" xfId="0" applyAlignment="1">
      <alignment horizontal="center" vertical="center"/>
    </xf>
    <xf numFmtId="0" fontId="42" fillId="0" borderId="0" xfId="0" applyFont="1" applyAlignment="1">
      <alignment horizontal="center" vertical="center"/>
    </xf>
    <xf numFmtId="0" fontId="0" fillId="0" borderId="5" xfId="0" applyBorder="1" applyAlignment="1">
      <alignment horizontal="center" vertical="center"/>
    </xf>
    <xf numFmtId="0" fontId="42" fillId="0" borderId="5" xfId="0" applyFont="1" applyBorder="1" applyAlignment="1">
      <alignment horizontal="center" vertical="center"/>
    </xf>
    <xf numFmtId="0" fontId="15" fillId="5" borderId="5" xfId="1" applyNumberFormat="1" applyFont="1" applyFill="1" applyBorder="1" applyAlignment="1">
      <alignment horizontal="center" vertical="center" wrapText="1"/>
    </xf>
    <xf numFmtId="0" fontId="48" fillId="5" borderId="5" xfId="0" applyFont="1" applyFill="1" applyBorder="1" applyAlignment="1">
      <alignment horizontal="center" vertical="top" wrapText="1"/>
    </xf>
    <xf numFmtId="0" fontId="48" fillId="4" borderId="5" xfId="0" applyFont="1" applyFill="1" applyBorder="1" applyAlignment="1" applyProtection="1">
      <alignment horizontal="left" vertical="top" wrapText="1"/>
      <protection locked="0"/>
    </xf>
    <xf numFmtId="166" fontId="48" fillId="0" borderId="5" xfId="1" applyNumberFormat="1" applyFont="1" applyBorder="1" applyAlignment="1" applyProtection="1">
      <alignment horizontal="left" vertical="top" wrapText="1"/>
      <protection locked="0"/>
    </xf>
    <xf numFmtId="166" fontId="48" fillId="0" borderId="11" xfId="1" applyNumberFormat="1" applyFont="1" applyBorder="1" applyAlignment="1" applyProtection="1">
      <alignment horizontal="left" vertical="top" wrapText="1"/>
      <protection locked="0"/>
    </xf>
    <xf numFmtId="14" fontId="30" fillId="0" borderId="5" xfId="0" applyNumberFormat="1" applyFont="1" applyBorder="1" applyAlignment="1">
      <alignment horizontal="center" vertical="center"/>
    </xf>
    <xf numFmtId="0" fontId="27" fillId="5" borderId="5" xfId="1" applyNumberFormat="1" applyFont="1" applyFill="1" applyBorder="1" applyAlignment="1">
      <alignment horizontal="center" vertical="top" wrapText="1"/>
    </xf>
    <xf numFmtId="0" fontId="30" fillId="0" borderId="5" xfId="1" applyNumberFormat="1" applyFont="1" applyBorder="1" applyAlignment="1" applyProtection="1">
      <alignment horizontal="center" vertical="top" wrapText="1"/>
      <protection locked="0"/>
    </xf>
    <xf numFmtId="167" fontId="30" fillId="2" borderId="11" xfId="0" applyNumberFormat="1" applyFont="1" applyFill="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30" fillId="0" borderId="5" xfId="1" applyNumberFormat="1" applyFont="1" applyBorder="1" applyAlignment="1" applyProtection="1">
      <alignment horizontal="center" vertical="center" wrapText="1"/>
      <protection locked="0"/>
    </xf>
    <xf numFmtId="0" fontId="27" fillId="5" borderId="5" xfId="1" applyNumberFormat="1" applyFont="1" applyFill="1" applyBorder="1" applyAlignment="1">
      <alignment horizontal="center" vertical="center" wrapText="1"/>
    </xf>
    <xf numFmtId="0" fontId="27" fillId="2" borderId="5" xfId="1" applyNumberFormat="1" applyFont="1" applyFill="1" applyBorder="1" applyAlignment="1" applyProtection="1">
      <alignment horizontal="center" vertical="center" wrapText="1"/>
      <protection locked="0"/>
    </xf>
    <xf numFmtId="167" fontId="30" fillId="2" borderId="11" xfId="0" applyNumberFormat="1" applyFont="1" applyFill="1" applyBorder="1" applyAlignment="1" applyProtection="1">
      <alignment horizontal="center" vertical="top" wrapText="1"/>
      <protection locked="0"/>
    </xf>
    <xf numFmtId="0" fontId="25" fillId="2" borderId="0" xfId="0" applyFont="1" applyFill="1" applyAlignment="1">
      <alignment horizontal="center" vertical="center"/>
    </xf>
    <xf numFmtId="0" fontId="5" fillId="2" borderId="0" xfId="0" applyFont="1" applyFill="1" applyAlignment="1">
      <alignment horizontal="center" vertical="center"/>
    </xf>
    <xf numFmtId="166" fontId="48" fillId="0" borderId="11" xfId="1" applyNumberFormat="1" applyFont="1" applyBorder="1" applyAlignment="1" applyProtection="1">
      <alignment horizontal="center" vertical="center" wrapText="1"/>
      <protection locked="0"/>
    </xf>
    <xf numFmtId="0" fontId="25" fillId="2" borderId="0" xfId="0" applyFont="1" applyFill="1" applyAlignment="1">
      <alignment vertical="center"/>
    </xf>
    <xf numFmtId="166" fontId="48" fillId="0" borderId="11" xfId="1" applyNumberFormat="1" applyFont="1" applyBorder="1" applyAlignment="1" applyProtection="1">
      <alignment horizontal="left" vertical="center" wrapText="1"/>
      <protection locked="0"/>
    </xf>
    <xf numFmtId="0" fontId="8" fillId="2" borderId="0" xfId="0" applyFont="1" applyFill="1" applyAlignment="1">
      <alignment horizontal="center" vertical="center"/>
    </xf>
    <xf numFmtId="0" fontId="25" fillId="0" borderId="0" xfId="0" applyFont="1" applyAlignment="1">
      <alignment horizontal="center" vertical="center"/>
    </xf>
    <xf numFmtId="0" fontId="2" fillId="2" borderId="0" xfId="0" applyFont="1" applyFill="1" applyAlignment="1">
      <alignment horizontal="center" vertical="center"/>
    </xf>
    <xf numFmtId="1" fontId="30" fillId="2" borderId="11" xfId="0" applyNumberFormat="1" applyFont="1" applyFill="1" applyBorder="1" applyAlignment="1" applyProtection="1">
      <alignment horizontal="center" vertical="center" wrapText="1"/>
      <protection locked="0"/>
    </xf>
    <xf numFmtId="1" fontId="15" fillId="6" borderId="5" xfId="1" applyNumberFormat="1" applyFont="1" applyFill="1" applyBorder="1" applyAlignment="1">
      <alignment horizontal="center"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5" fillId="6" borderId="5" xfId="1" applyNumberFormat="1" applyFont="1" applyFill="1" applyBorder="1" applyAlignment="1">
      <alignment horizontal="center" vertical="center" wrapText="1"/>
    </xf>
    <xf numFmtId="1" fontId="15" fillId="5" borderId="5" xfId="1" applyNumberFormat="1" applyFont="1" applyFill="1" applyBorder="1" applyAlignment="1">
      <alignment horizontal="center" vertical="center" wrapText="1"/>
    </xf>
    <xf numFmtId="0" fontId="48" fillId="3" borderId="5" xfId="0" applyFont="1" applyFill="1" applyBorder="1" applyAlignment="1" applyProtection="1">
      <alignment horizontal="left" vertical="top" wrapText="1"/>
      <protection locked="0"/>
    </xf>
    <xf numFmtId="0" fontId="30" fillId="2" borderId="5" xfId="1" applyNumberFormat="1" applyFont="1" applyFill="1" applyBorder="1" applyAlignment="1" applyProtection="1">
      <alignment horizontal="center" vertical="top" wrapText="1"/>
      <protection locked="0"/>
    </xf>
    <xf numFmtId="0" fontId="30" fillId="0" borderId="0" xfId="0" applyFont="1" applyAlignment="1" applyProtection="1">
      <alignment horizontal="left" vertical="top" wrapText="1"/>
      <protection locked="0"/>
    </xf>
    <xf numFmtId="0" fontId="49" fillId="0" borderId="0" xfId="0" applyFont="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30" fillId="0" borderId="0" xfId="0" applyFont="1" applyAlignment="1">
      <alignment horizontal="left" vertical="top" wrapText="1"/>
    </xf>
    <xf numFmtId="0" fontId="49" fillId="0" borderId="0" xfId="0" applyFont="1" applyAlignment="1">
      <alignment horizontal="left" vertical="top" wrapText="1"/>
    </xf>
    <xf numFmtId="0" fontId="48" fillId="3" borderId="5" xfId="0" applyFont="1" applyFill="1" applyBorder="1" applyAlignment="1" applyProtection="1">
      <alignment horizontal="center" vertical="top" wrapText="1"/>
      <protection locked="0"/>
    </xf>
    <xf numFmtId="0" fontId="48" fillId="0" borderId="5" xfId="0" applyFont="1" applyBorder="1" applyAlignment="1" applyProtection="1">
      <alignment horizontal="center" vertical="top" wrapText="1"/>
      <protection locked="0"/>
    </xf>
    <xf numFmtId="0" fontId="50" fillId="2" borderId="0" xfId="0" applyFont="1" applyFill="1" applyAlignment="1" applyProtection="1">
      <alignment horizontal="left" vertical="top" wrapText="1"/>
      <protection locked="0"/>
    </xf>
    <xf numFmtId="0" fontId="48" fillId="2" borderId="5" xfId="0" applyFont="1" applyFill="1" applyBorder="1" applyAlignment="1" applyProtection="1">
      <alignment horizontal="center" vertical="center" wrapText="1"/>
      <protection locked="0"/>
    </xf>
    <xf numFmtId="0" fontId="49" fillId="0" borderId="5" xfId="0" applyFont="1" applyBorder="1" applyAlignment="1">
      <alignment horizontal="left" vertical="center" wrapText="1"/>
    </xf>
    <xf numFmtId="0" fontId="30" fillId="0" borderId="5" xfId="0" applyFont="1" applyBorder="1" applyAlignment="1">
      <alignment vertical="center" wrapText="1"/>
    </xf>
    <xf numFmtId="0" fontId="49" fillId="0" borderId="5" xfId="0" applyFont="1" applyBorder="1" applyAlignment="1">
      <alignment horizontal="center" vertical="center" wrapText="1"/>
    </xf>
    <xf numFmtId="0" fontId="49" fillId="0" borderId="4" xfId="0" applyFont="1" applyBorder="1" applyAlignment="1">
      <alignment horizontal="left" vertical="center"/>
    </xf>
    <xf numFmtId="0" fontId="49" fillId="0" borderId="4" xfId="0" applyFont="1" applyBorder="1" applyAlignment="1">
      <alignment horizontal="center" vertical="center"/>
    </xf>
    <xf numFmtId="0" fontId="30" fillId="0" borderId="5" xfId="0" applyFont="1" applyBorder="1" applyAlignment="1">
      <alignment horizontal="center" vertical="center" wrapText="1"/>
    </xf>
    <xf numFmtId="0" fontId="30" fillId="0" borderId="5" xfId="0" applyFont="1" applyBorder="1" applyAlignment="1">
      <alignment horizontal="left" vertical="center" wrapText="1"/>
    </xf>
    <xf numFmtId="0" fontId="26" fillId="2" borderId="0" xfId="0" applyFont="1" applyFill="1" applyAlignment="1">
      <alignment horizontal="center" vertical="center"/>
    </xf>
    <xf numFmtId="0" fontId="5" fillId="2" borderId="0" xfId="0" applyFont="1" applyFill="1" applyAlignment="1">
      <alignment horizontal="left" vertical="center"/>
    </xf>
    <xf numFmtId="166" fontId="48" fillId="0" borderId="5" xfId="1" applyNumberFormat="1" applyFont="1" applyBorder="1" applyAlignment="1" applyProtection="1">
      <alignment horizontal="left" vertical="center" wrapText="1"/>
      <protection locked="0"/>
    </xf>
    <xf numFmtId="0" fontId="25" fillId="2" borderId="0" xfId="0" applyFont="1" applyFill="1" applyAlignment="1">
      <alignment horizontal="left" vertical="center"/>
    </xf>
    <xf numFmtId="0" fontId="30" fillId="0" borderId="15" xfId="0" applyFont="1" applyBorder="1" applyAlignment="1">
      <alignment vertical="center" wrapText="1"/>
    </xf>
    <xf numFmtId="0" fontId="47" fillId="0" borderId="5" xfId="4" applyBorder="1" applyAlignment="1">
      <alignment horizontal="center" vertical="center"/>
    </xf>
    <xf numFmtId="0" fontId="30" fillId="0" borderId="5" xfId="0" applyFont="1" applyBorder="1" applyAlignment="1">
      <alignment horizontal="justify" vertical="center"/>
    </xf>
    <xf numFmtId="0" fontId="26" fillId="2" borderId="0" xfId="0" applyFont="1" applyFill="1" applyAlignment="1">
      <alignment vertical="center"/>
    </xf>
    <xf numFmtId="0" fontId="30" fillId="0" borderId="5" xfId="0" applyFont="1" applyBorder="1" applyAlignment="1">
      <alignment vertical="center"/>
    </xf>
    <xf numFmtId="0" fontId="49" fillId="0" borderId="5" xfId="0" applyFont="1" applyBorder="1" applyAlignment="1">
      <alignment vertical="center" wrapText="1"/>
    </xf>
    <xf numFmtId="0" fontId="49" fillId="0" borderId="4" xfId="0" applyFont="1" applyBorder="1" applyAlignment="1">
      <alignment vertical="center"/>
    </xf>
    <xf numFmtId="0" fontId="48" fillId="2" borderId="5" xfId="0" applyFont="1" applyFill="1" applyBorder="1" applyAlignment="1" applyProtection="1">
      <alignment vertical="center" wrapText="1"/>
      <protection locked="0"/>
    </xf>
    <xf numFmtId="0" fontId="27" fillId="2" borderId="5" xfId="1" applyNumberFormat="1" applyFont="1" applyFill="1" applyBorder="1" applyAlignment="1" applyProtection="1">
      <alignment horizontal="center" wrapText="1"/>
      <protection locked="0"/>
    </xf>
    <xf numFmtId="166" fontId="48" fillId="2" borderId="5" xfId="1" applyNumberFormat="1" applyFont="1" applyFill="1" applyBorder="1" applyAlignment="1" applyProtection="1">
      <alignment horizontal="left" vertical="top" wrapText="1"/>
      <protection locked="0"/>
    </xf>
    <xf numFmtId="14" fontId="30" fillId="0" borderId="11" xfId="0" applyNumberFormat="1" applyFont="1" applyBorder="1" applyAlignment="1">
      <alignment horizontal="center" vertical="center"/>
    </xf>
    <xf numFmtId="14" fontId="49" fillId="0" borderId="5" xfId="0" applyNumberFormat="1" applyFont="1" applyBorder="1" applyAlignment="1">
      <alignment horizontal="center" vertical="center"/>
    </xf>
    <xf numFmtId="0" fontId="30" fillId="0" borderId="0" xfId="0" applyFont="1" applyAlignment="1">
      <alignment wrapText="1"/>
    </xf>
    <xf numFmtId="0" fontId="30" fillId="0" borderId="5" xfId="0" applyFont="1" applyBorder="1" applyAlignment="1">
      <alignment wrapText="1"/>
    </xf>
    <xf numFmtId="0" fontId="48" fillId="0" borderId="5" xfId="0" applyFont="1" applyBorder="1" applyAlignment="1">
      <alignment wrapText="1"/>
    </xf>
    <xf numFmtId="0" fontId="30" fillId="2" borderId="0" xfId="0" applyFont="1" applyFill="1" applyAlignment="1">
      <alignment horizontal="center" vertical="center"/>
    </xf>
    <xf numFmtId="0" fontId="30" fillId="2" borderId="0" xfId="0" applyFont="1" applyFill="1"/>
    <xf numFmtId="0" fontId="30" fillId="2" borderId="0" xfId="0" applyFont="1" applyFill="1" applyAlignment="1">
      <alignment horizontal="center"/>
    </xf>
    <xf numFmtId="0" fontId="52" fillId="2" borderId="0" xfId="0" applyFont="1" applyFill="1"/>
    <xf numFmtId="0" fontId="53" fillId="2" borderId="0" xfId="0" applyFont="1" applyFill="1" applyAlignment="1">
      <alignment horizontal="left" vertical="justify" wrapText="1"/>
    </xf>
    <xf numFmtId="0" fontId="53" fillId="2" borderId="0" xfId="0" applyFont="1" applyFill="1" applyAlignment="1">
      <alignment horizontal="center"/>
    </xf>
    <xf numFmtId="0" fontId="54" fillId="2" borderId="0" xfId="0" applyFont="1" applyFill="1"/>
    <xf numFmtId="0" fontId="55" fillId="2" borderId="0" xfId="0" applyFont="1" applyFill="1"/>
    <xf numFmtId="0" fontId="56" fillId="2" borderId="0" xfId="0" applyFont="1" applyFill="1"/>
    <xf numFmtId="0" fontId="57" fillId="2" borderId="0" xfId="0" applyFont="1" applyFill="1" applyAlignment="1">
      <alignment horizontal="left" vertical="center" wrapText="1"/>
    </xf>
    <xf numFmtId="0" fontId="58" fillId="2" borderId="0" xfId="0" applyFont="1" applyFill="1" applyAlignment="1">
      <alignment horizontal="center"/>
    </xf>
    <xf numFmtId="0" fontId="16" fillId="2" borderId="0" xfId="0" applyFont="1" applyFill="1" applyAlignment="1">
      <alignment horizontal="left"/>
    </xf>
    <xf numFmtId="0" fontId="30" fillId="2" borderId="0" xfId="0" applyFont="1" applyFill="1" applyAlignment="1">
      <alignment horizontal="left"/>
    </xf>
    <xf numFmtId="0" fontId="30" fillId="0" borderId="0" xfId="0" applyFont="1" applyAlignment="1">
      <alignment horizontal="center" vertical="center"/>
    </xf>
    <xf numFmtId="0" fontId="30" fillId="0" borderId="0" xfId="0" applyFont="1" applyAlignment="1">
      <alignment horizontal="center"/>
    </xf>
    <xf numFmtId="0" fontId="52" fillId="0" borderId="0" xfId="0" applyFont="1"/>
    <xf numFmtId="0" fontId="0" fillId="0" borderId="5" xfId="0" applyBorder="1" applyAlignment="1">
      <alignment horizontal="center" vertical="center" wrapText="1"/>
    </xf>
    <xf numFmtId="0" fontId="16" fillId="15" borderId="5" xfId="0" applyFont="1" applyFill="1" applyBorder="1" applyAlignment="1">
      <alignment horizontal="center" vertical="center"/>
    </xf>
    <xf numFmtId="14" fontId="30" fillId="0" borderId="5" xfId="0" applyNumberFormat="1" applyFont="1" applyBorder="1" applyAlignment="1">
      <alignment horizontal="center" vertical="center" wrapText="1"/>
    </xf>
    <xf numFmtId="0" fontId="30" fillId="0" borderId="8" xfId="0" applyFont="1" applyBorder="1" applyAlignment="1">
      <alignment horizontal="center" vertical="center"/>
    </xf>
    <xf numFmtId="0" fontId="30" fillId="2" borderId="5" xfId="0" applyFont="1" applyFill="1" applyBorder="1" applyAlignment="1">
      <alignment horizontal="center" vertical="center" wrapText="1"/>
    </xf>
    <xf numFmtId="0" fontId="30" fillId="2" borderId="5" xfId="0" applyFont="1" applyFill="1" applyBorder="1" applyAlignment="1">
      <alignment horizontal="center" vertical="center"/>
    </xf>
    <xf numFmtId="0" fontId="0" fillId="2" borderId="5" xfId="0" applyFill="1" applyBorder="1" applyAlignment="1">
      <alignment horizontal="center"/>
    </xf>
    <xf numFmtId="0" fontId="30" fillId="0" borderId="5" xfId="0" applyFont="1" applyBorder="1" applyAlignment="1">
      <alignment vertical="top" wrapText="1"/>
    </xf>
    <xf numFmtId="0" fontId="30" fillId="2" borderId="11" xfId="0" applyFont="1" applyFill="1" applyBorder="1" applyAlignment="1">
      <alignment horizontal="center" vertical="center"/>
    </xf>
    <xf numFmtId="0" fontId="30" fillId="0" borderId="5" xfId="0" applyFont="1" applyBorder="1" applyAlignment="1">
      <alignment horizontal="left" vertical="top" wrapText="1"/>
    </xf>
    <xf numFmtId="0" fontId="26" fillId="2" borderId="0" xfId="0" applyFont="1" applyFill="1"/>
    <xf numFmtId="0" fontId="30" fillId="0" borderId="5" xfId="0" applyFont="1" applyBorder="1"/>
    <xf numFmtId="0" fontId="30" fillId="0" borderId="5" xfId="0" applyFont="1" applyBorder="1" applyAlignment="1">
      <alignment horizont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2" borderId="5" xfId="0" applyFont="1" applyFill="1" applyBorder="1" applyAlignment="1">
      <alignment vertical="center" wrapText="1"/>
    </xf>
    <xf numFmtId="0" fontId="30" fillId="2" borderId="5" xfId="0" applyFont="1" applyFill="1" applyBorder="1" applyAlignment="1">
      <alignment horizontal="center"/>
    </xf>
    <xf numFmtId="0" fontId="30" fillId="2" borderId="5" xfId="0" applyFont="1" applyFill="1" applyBorder="1"/>
    <xf numFmtId="0" fontId="17" fillId="0" borderId="0" xfId="0" applyFont="1" applyAlignment="1" applyProtection="1">
      <alignment horizontal="left" vertical="top" wrapText="1"/>
      <protection locked="0"/>
    </xf>
    <xf numFmtId="0" fontId="17" fillId="0" borderId="0" xfId="0" applyFont="1" applyAlignment="1">
      <alignment horizontal="left" vertical="top" wrapText="1"/>
    </xf>
    <xf numFmtId="0" fontId="7"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0" fontId="19" fillId="7" borderId="24" xfId="0" applyFont="1" applyFill="1" applyBorder="1" applyAlignment="1" applyProtection="1">
      <alignment horizontal="left" vertical="center"/>
      <protection locked="0"/>
    </xf>
    <xf numFmtId="0" fontId="19" fillId="7" borderId="25" xfId="0" applyFont="1" applyFill="1" applyBorder="1" applyAlignment="1" applyProtection="1">
      <alignment horizontal="left" vertical="center"/>
      <protection locked="0"/>
    </xf>
    <xf numFmtId="0" fontId="19" fillId="7" borderId="26" xfId="0" applyFont="1" applyFill="1" applyBorder="1" applyAlignment="1" applyProtection="1">
      <alignment horizontal="left" vertical="center"/>
      <protection locked="0"/>
    </xf>
    <xf numFmtId="0" fontId="18" fillId="7" borderId="21" xfId="0" applyFont="1" applyFill="1" applyBorder="1" applyAlignment="1" applyProtection="1">
      <alignment horizontal="left" vertical="center"/>
      <protection locked="0" hidden="1"/>
    </xf>
    <xf numFmtId="0" fontId="18" fillId="7" borderId="12" xfId="0" applyFont="1" applyFill="1" applyBorder="1" applyAlignment="1" applyProtection="1">
      <alignment horizontal="left" vertical="center"/>
      <protection locked="0" hidden="1"/>
    </xf>
    <xf numFmtId="0" fontId="18" fillId="7" borderId="22" xfId="0" applyFont="1" applyFill="1" applyBorder="1" applyAlignment="1" applyProtection="1">
      <alignment horizontal="left" vertical="center"/>
      <protection locked="0" hidden="1"/>
    </xf>
    <xf numFmtId="0" fontId="18" fillId="7" borderId="20" xfId="0" applyFont="1" applyFill="1" applyBorder="1" applyAlignment="1" applyProtection="1">
      <alignment horizontal="left" vertical="center"/>
      <protection locked="0" hidden="1"/>
    </xf>
    <xf numFmtId="0" fontId="18" fillId="7" borderId="14" xfId="0" applyFont="1" applyFill="1" applyBorder="1" applyAlignment="1" applyProtection="1">
      <alignment horizontal="left" vertical="center"/>
      <protection locked="0" hidden="1"/>
    </xf>
    <xf numFmtId="0" fontId="18" fillId="7" borderId="23" xfId="0" applyFont="1" applyFill="1" applyBorder="1" applyAlignment="1" applyProtection="1">
      <alignment horizontal="left" vertical="center"/>
      <protection locked="0" hidden="1"/>
    </xf>
    <xf numFmtId="0" fontId="10" fillId="2" borderId="0" xfId="0" applyFont="1" applyFill="1" applyAlignment="1" applyProtection="1">
      <alignment horizontal="left" vertical="top"/>
      <protection locked="0"/>
    </xf>
    <xf numFmtId="0" fontId="15" fillId="2" borderId="0" xfId="0" applyFont="1" applyFill="1" applyAlignment="1" applyProtection="1">
      <alignment horizontal="left" vertical="top" wrapText="1"/>
      <protection locked="0"/>
    </xf>
    <xf numFmtId="0" fontId="18" fillId="7" borderId="21" xfId="0" applyFont="1" applyFill="1" applyBorder="1" applyAlignment="1" applyProtection="1">
      <alignment horizontal="left" vertical="top" wrapText="1"/>
      <protection locked="0"/>
    </xf>
    <xf numFmtId="0" fontId="17" fillId="7" borderId="12" xfId="0" applyFont="1" applyFill="1" applyBorder="1" applyAlignment="1" applyProtection="1">
      <alignment horizontal="left" vertical="top" wrapText="1"/>
      <protection locked="0"/>
    </xf>
    <xf numFmtId="0" fontId="17" fillId="7" borderId="22" xfId="0" applyFont="1" applyFill="1" applyBorder="1" applyAlignment="1" applyProtection="1">
      <alignment horizontal="left" vertical="top" wrapText="1"/>
      <protection locked="0"/>
    </xf>
    <xf numFmtId="0" fontId="17" fillId="7" borderId="13" xfId="0" applyFont="1" applyFill="1" applyBorder="1" applyAlignment="1" applyProtection="1">
      <alignment horizontal="left" vertical="top" wrapText="1"/>
      <protection locked="0"/>
    </xf>
    <xf numFmtId="0" fontId="17" fillId="7" borderId="5" xfId="0" applyFont="1" applyFill="1" applyBorder="1" applyAlignment="1" applyProtection="1">
      <alignment horizontal="left" vertical="top" wrapText="1"/>
      <protection locked="0"/>
    </xf>
    <xf numFmtId="0" fontId="17" fillId="7" borderId="18" xfId="0" applyFont="1" applyFill="1" applyBorder="1" applyAlignment="1" applyProtection="1">
      <alignment horizontal="left" vertical="top" wrapText="1"/>
      <protection locked="0"/>
    </xf>
    <xf numFmtId="0" fontId="18" fillId="2" borderId="0" xfId="0" applyFont="1" applyFill="1" applyAlignment="1" applyProtection="1">
      <alignment horizontal="center" vertical="center"/>
      <protection locked="0"/>
    </xf>
    <xf numFmtId="0" fontId="18" fillId="7" borderId="27" xfId="0" applyFont="1" applyFill="1" applyBorder="1" applyAlignment="1" applyProtection="1">
      <alignment horizontal="left" vertical="top" wrapText="1"/>
      <protection locked="0"/>
    </xf>
    <xf numFmtId="0" fontId="18" fillId="7" borderId="2" xfId="0" applyFont="1" applyFill="1" applyBorder="1" applyAlignment="1" applyProtection="1">
      <alignment horizontal="left" vertical="top" wrapText="1"/>
      <protection locked="0"/>
    </xf>
    <xf numFmtId="0" fontId="18" fillId="7" borderId="19" xfId="0" applyFont="1" applyFill="1" applyBorder="1" applyAlignment="1" applyProtection="1">
      <alignment horizontal="left" vertical="top" wrapText="1"/>
      <protection locked="0"/>
    </xf>
    <xf numFmtId="0" fontId="18" fillId="7" borderId="34" xfId="0" applyFont="1" applyFill="1" applyBorder="1" applyAlignment="1" applyProtection="1">
      <alignment horizontal="left" vertical="top" wrapText="1"/>
      <protection locked="0"/>
    </xf>
    <xf numFmtId="0" fontId="18" fillId="7" borderId="28" xfId="0" applyFont="1" applyFill="1" applyBorder="1" applyAlignment="1" applyProtection="1">
      <alignment horizontal="left" vertical="top" wrapText="1"/>
      <protection locked="0"/>
    </xf>
    <xf numFmtId="0" fontId="18" fillId="7" borderId="29" xfId="0" applyFont="1" applyFill="1" applyBorder="1" applyAlignment="1" applyProtection="1">
      <alignment horizontal="left" vertical="top" wrapText="1"/>
      <protection locked="0"/>
    </xf>
    <xf numFmtId="0" fontId="5" fillId="8" borderId="30" xfId="0" applyFont="1" applyFill="1" applyBorder="1" applyAlignment="1" applyProtection="1">
      <alignment horizontal="left" vertical="top" wrapText="1"/>
      <protection locked="0"/>
    </xf>
    <xf numFmtId="0" fontId="5" fillId="8" borderId="35" xfId="0" applyFont="1" applyFill="1" applyBorder="1" applyAlignment="1" applyProtection="1">
      <alignment horizontal="left" vertical="top" wrapText="1"/>
      <protection locked="0"/>
    </xf>
    <xf numFmtId="0" fontId="24" fillId="2" borderId="8"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top" wrapText="1"/>
      <protection locked="0"/>
    </xf>
    <xf numFmtId="0" fontId="15" fillId="8" borderId="30" xfId="0" applyFont="1" applyFill="1" applyBorder="1" applyAlignment="1" applyProtection="1">
      <alignment horizontal="left" vertical="top" wrapText="1"/>
      <protection locked="0"/>
    </xf>
    <xf numFmtId="0" fontId="15" fillId="8" borderId="32"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5" xfId="0" applyFont="1" applyFill="1" applyBorder="1" applyAlignment="1" applyProtection="1">
      <alignment horizontal="left" vertical="top"/>
      <protection locked="0"/>
    </xf>
    <xf numFmtId="0" fontId="5" fillId="2" borderId="0" xfId="0" applyFont="1" applyFill="1" applyAlignment="1" applyProtection="1">
      <alignment horizontal="left" vertical="top" wrapText="1"/>
      <protection locked="0"/>
    </xf>
    <xf numFmtId="0" fontId="5" fillId="12" borderId="5" xfId="0" applyFont="1" applyFill="1" applyBorder="1" applyAlignment="1" applyProtection="1">
      <alignment horizontal="center" vertical="center"/>
      <protection locked="0"/>
    </xf>
    <xf numFmtId="0" fontId="5" fillId="12" borderId="5" xfId="0" applyFont="1" applyFill="1" applyBorder="1" applyAlignment="1" applyProtection="1">
      <alignment horizontal="center" vertical="center" wrapText="1"/>
      <protection locked="0"/>
    </xf>
    <xf numFmtId="0" fontId="5" fillId="12" borderId="18"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protection locked="0"/>
    </xf>
    <xf numFmtId="0" fontId="5" fillId="11" borderId="18" xfId="0" applyFont="1" applyFill="1" applyBorder="1" applyAlignment="1" applyProtection="1">
      <alignment horizontal="center" vertical="center"/>
      <protection locked="0"/>
    </xf>
    <xf numFmtId="0" fontId="5" fillId="11" borderId="13" xfId="0" applyFont="1" applyFill="1" applyBorder="1" applyAlignment="1" applyProtection="1">
      <alignment horizontal="center" vertical="center"/>
      <protection locked="0"/>
    </xf>
    <xf numFmtId="0" fontId="25" fillId="2" borderId="8"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top" wrapText="1"/>
      <protection locked="0"/>
    </xf>
    <xf numFmtId="0" fontId="25" fillId="2" borderId="37" xfId="0" applyFont="1" applyFill="1" applyBorder="1" applyAlignment="1" applyProtection="1">
      <alignment horizontal="left" vertical="top" wrapText="1"/>
      <protection locked="0"/>
    </xf>
    <xf numFmtId="0" fontId="5" fillId="10" borderId="21" xfId="0" applyFont="1" applyFill="1" applyBorder="1" applyAlignment="1" applyProtection="1">
      <alignment horizontal="center"/>
      <protection locked="0"/>
    </xf>
    <xf numFmtId="0" fontId="5" fillId="10" borderId="12" xfId="0" applyFont="1" applyFill="1" applyBorder="1" applyAlignment="1" applyProtection="1">
      <alignment horizontal="center"/>
      <protection locked="0"/>
    </xf>
    <xf numFmtId="0" fontId="5" fillId="10" borderId="22" xfId="0" applyFont="1" applyFill="1" applyBorder="1" applyAlignment="1" applyProtection="1">
      <alignment horizontal="center"/>
      <protection locked="0"/>
    </xf>
    <xf numFmtId="0" fontId="11" fillId="12" borderId="30" xfId="0" applyFont="1" applyFill="1" applyBorder="1" applyAlignment="1" applyProtection="1">
      <alignment horizontal="center" vertical="justify" wrapText="1"/>
      <protection locked="0"/>
    </xf>
    <xf numFmtId="0" fontId="11" fillId="12" borderId="32" xfId="0" applyFont="1" applyFill="1" applyBorder="1" applyAlignment="1" applyProtection="1">
      <alignment horizontal="center" vertical="justify" wrapText="1"/>
      <protection locked="0"/>
    </xf>
    <xf numFmtId="0" fontId="11" fillId="12" borderId="31" xfId="0" applyFont="1" applyFill="1" applyBorder="1" applyAlignment="1" applyProtection="1">
      <alignment horizontal="center" vertical="justify" wrapText="1"/>
      <protection locked="0"/>
    </xf>
    <xf numFmtId="0" fontId="35" fillId="6" borderId="8" xfId="0" applyFont="1" applyFill="1" applyBorder="1" applyAlignment="1">
      <alignment horizontal="center" vertical="top" wrapText="1"/>
    </xf>
    <xf numFmtId="0" fontId="35" fillId="6" borderId="9" xfId="0" applyFont="1" applyFill="1" applyBorder="1" applyAlignment="1">
      <alignment horizontal="center" vertical="top" wrapText="1"/>
    </xf>
    <xf numFmtId="0" fontId="3" fillId="2" borderId="7" xfId="0" applyFont="1" applyFill="1" applyBorder="1" applyAlignment="1">
      <alignment horizontal="left" vertical="top"/>
    </xf>
    <xf numFmtId="0" fontId="16" fillId="7" borderId="4"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27" fillId="13" borderId="5" xfId="0" applyFont="1" applyFill="1" applyBorder="1" applyAlignment="1">
      <alignment horizontal="center" vertical="center"/>
    </xf>
    <xf numFmtId="0" fontId="28" fillId="7" borderId="4"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11" xfId="0" applyFont="1" applyFill="1" applyBorder="1" applyAlignment="1">
      <alignment horizontal="center" vertical="center"/>
    </xf>
    <xf numFmtId="0" fontId="27" fillId="13" borderId="5" xfId="0" applyFont="1" applyFill="1" applyBorder="1" applyAlignment="1">
      <alignment horizontal="center"/>
    </xf>
    <xf numFmtId="0" fontId="27" fillId="7" borderId="4" xfId="0" applyFont="1" applyFill="1" applyBorder="1" applyAlignment="1">
      <alignment horizontal="center" vertical="center" wrapText="1"/>
    </xf>
    <xf numFmtId="0" fontId="27" fillId="7" borderId="15"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3" borderId="10" xfId="0" applyFont="1" applyFill="1" applyBorder="1" applyAlignment="1">
      <alignment horizontal="center" vertical="center" wrapText="1"/>
    </xf>
    <xf numFmtId="0" fontId="27" fillId="14" borderId="4" xfId="0" applyFont="1" applyFill="1" applyBorder="1" applyAlignment="1">
      <alignment horizontal="center" vertical="center"/>
    </xf>
    <xf numFmtId="0" fontId="27" fillId="14" borderId="11" xfId="0" applyFont="1" applyFill="1" applyBorder="1" applyAlignment="1">
      <alignment horizontal="center" vertical="center"/>
    </xf>
    <xf numFmtId="0" fontId="28" fillId="14" borderId="4" xfId="0" applyFont="1" applyFill="1" applyBorder="1" applyAlignment="1">
      <alignment horizontal="center" vertical="center" wrapText="1"/>
    </xf>
    <xf numFmtId="0" fontId="28" fillId="14" borderId="11" xfId="0" applyFont="1" applyFill="1" applyBorder="1" applyAlignment="1">
      <alignment horizontal="center" vertical="center" wrapText="1"/>
    </xf>
    <xf numFmtId="0" fontId="16" fillId="7" borderId="1"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3" xfId="0" applyFont="1" applyFill="1" applyBorder="1" applyAlignment="1">
      <alignment horizontal="center" vertical="center"/>
    </xf>
    <xf numFmtId="0" fontId="28" fillId="7" borderId="4"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1" fillId="2" borderId="0" xfId="0" applyFont="1" applyFill="1" applyAlignment="1">
      <alignment horizontal="left" vertical="top"/>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10" xfId="0" applyFont="1" applyFill="1" applyBorder="1" applyAlignment="1">
      <alignment horizontal="center" vertical="center"/>
    </xf>
    <xf numFmtId="0" fontId="29" fillId="14" borderId="4" xfId="0" applyFont="1" applyFill="1" applyBorder="1" applyAlignment="1">
      <alignment horizontal="center" vertical="center" wrapText="1"/>
    </xf>
    <xf numFmtId="0" fontId="30" fillId="14" borderId="11" xfId="0" applyFont="1" applyFill="1" applyBorder="1" applyAlignment="1">
      <alignment horizontal="center" vertical="center" wrapText="1"/>
    </xf>
    <xf numFmtId="0" fontId="27" fillId="14" borderId="8" xfId="0" applyFont="1" applyFill="1" applyBorder="1" applyAlignment="1">
      <alignment horizontal="center"/>
    </xf>
    <xf numFmtId="0" fontId="27" fillId="14" borderId="9" xfId="0" applyFont="1" applyFill="1" applyBorder="1" applyAlignment="1">
      <alignment horizontal="center"/>
    </xf>
    <xf numFmtId="0" fontId="27" fillId="14" borderId="10" xfId="0" applyFont="1" applyFill="1" applyBorder="1" applyAlignment="1">
      <alignment horizontal="center"/>
    </xf>
    <xf numFmtId="0" fontId="27" fillId="7" borderId="8" xfId="0" applyFont="1" applyFill="1" applyBorder="1" applyAlignment="1">
      <alignment horizontal="center"/>
    </xf>
    <xf numFmtId="0" fontId="27" fillId="7" borderId="9" xfId="0" applyFont="1" applyFill="1" applyBorder="1" applyAlignment="1">
      <alignment horizontal="center"/>
    </xf>
    <xf numFmtId="0" fontId="27" fillId="7" borderId="10" xfId="0" applyFont="1" applyFill="1" applyBorder="1" applyAlignment="1">
      <alignment horizontal="center"/>
    </xf>
    <xf numFmtId="0" fontId="36" fillId="14" borderId="4"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27" fillId="7" borderId="4" xfId="0" applyFont="1" applyFill="1" applyBorder="1" applyAlignment="1">
      <alignment horizontal="center" vertical="center"/>
    </xf>
    <xf numFmtId="0" fontId="27" fillId="7" borderId="15" xfId="0" applyFont="1" applyFill="1" applyBorder="1" applyAlignment="1">
      <alignment horizontal="center" vertical="center"/>
    </xf>
    <xf numFmtId="0" fontId="27" fillId="7" borderId="11"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9" xfId="0" applyFont="1" applyFill="1" applyBorder="1" applyAlignment="1">
      <alignment horizontal="center" vertical="center"/>
    </xf>
    <xf numFmtId="0" fontId="27" fillId="13" borderId="10" xfId="0" applyFont="1" applyFill="1" applyBorder="1" applyAlignment="1">
      <alignment horizontal="center" vertical="center"/>
    </xf>
    <xf numFmtId="0" fontId="35" fillId="6" borderId="10" xfId="0" applyFont="1" applyFill="1" applyBorder="1" applyAlignment="1">
      <alignment horizontal="center" vertical="top" wrapText="1"/>
    </xf>
    <xf numFmtId="0" fontId="30" fillId="7" borderId="15"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27" fillId="13" borderId="8" xfId="0" applyFont="1" applyFill="1" applyBorder="1" applyAlignment="1">
      <alignment horizontal="center" vertical="top" wrapText="1"/>
    </xf>
    <xf numFmtId="0" fontId="27" fillId="13" borderId="9"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40" fillId="7" borderId="4" xfId="0" applyFont="1" applyFill="1" applyBorder="1" applyAlignment="1">
      <alignment horizontal="left" vertical="center" wrapText="1"/>
    </xf>
    <xf numFmtId="0" fontId="40" fillId="7" borderId="15" xfId="0" applyFont="1" applyFill="1" applyBorder="1" applyAlignment="1">
      <alignment horizontal="left" vertical="center" wrapText="1"/>
    </xf>
    <xf numFmtId="0" fontId="40" fillId="7" borderId="11" xfId="0" applyFont="1" applyFill="1" applyBorder="1" applyAlignment="1">
      <alignment horizontal="left" vertical="center" wrapText="1"/>
    </xf>
    <xf numFmtId="0" fontId="8" fillId="2" borderId="0" xfId="0" applyFont="1" applyFill="1" applyAlignment="1">
      <alignment horizontal="left"/>
    </xf>
    <xf numFmtId="0" fontId="2" fillId="2" borderId="0" xfId="0" applyFont="1" applyFill="1" applyAlignment="1">
      <alignment horizontal="left"/>
    </xf>
    <xf numFmtId="0" fontId="27" fillId="13" borderId="4" xfId="0" applyFont="1" applyFill="1" applyBorder="1" applyAlignment="1">
      <alignment horizontal="center" vertical="center" wrapText="1"/>
    </xf>
    <xf numFmtId="0" fontId="27" fillId="13" borderId="15"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4" borderId="15" xfId="0" applyFont="1" applyFill="1" applyBorder="1" applyAlignment="1">
      <alignment horizontal="center" vertical="center"/>
    </xf>
    <xf numFmtId="0" fontId="16" fillId="7" borderId="9" xfId="0" applyFont="1" applyFill="1" applyBorder="1" applyAlignment="1">
      <alignment horizontal="center"/>
    </xf>
    <xf numFmtId="0" fontId="16" fillId="7" borderId="10" xfId="0" applyFont="1" applyFill="1" applyBorder="1" applyAlignment="1">
      <alignment horizontal="center"/>
    </xf>
    <xf numFmtId="0" fontId="29" fillId="14" borderId="11" xfId="0" applyFont="1" applyFill="1" applyBorder="1" applyAlignment="1">
      <alignment horizontal="center" vertical="center" wrapText="1"/>
    </xf>
    <xf numFmtId="0" fontId="27" fillId="14" borderId="5" xfId="0" applyFont="1" applyFill="1" applyBorder="1" applyAlignment="1">
      <alignment horizontal="center"/>
    </xf>
    <xf numFmtId="0" fontId="16" fillId="7" borderId="8" xfId="0" applyFont="1" applyFill="1" applyBorder="1" applyAlignment="1">
      <alignment horizontal="center"/>
    </xf>
    <xf numFmtId="0" fontId="27" fillId="7" borderId="4" xfId="0" applyFont="1" applyFill="1" applyBorder="1" applyAlignment="1">
      <alignment vertical="center" wrapText="1"/>
    </xf>
    <xf numFmtId="0" fontId="27" fillId="7" borderId="15" xfId="0" applyFont="1" applyFill="1" applyBorder="1" applyAlignment="1">
      <alignment vertical="center" wrapText="1"/>
    </xf>
    <xf numFmtId="0" fontId="27" fillId="7" borderId="11" xfId="0" applyFont="1" applyFill="1" applyBorder="1" applyAlignment="1">
      <alignment vertical="center" wrapText="1"/>
    </xf>
    <xf numFmtId="0" fontId="16" fillId="15" borderId="5" xfId="0" applyFont="1" applyFill="1" applyBorder="1" applyAlignment="1">
      <alignment horizontal="center" vertical="center"/>
    </xf>
    <xf numFmtId="0" fontId="16" fillId="15" borderId="5" xfId="0" applyFont="1" applyFill="1" applyBorder="1" applyAlignment="1">
      <alignment horizontal="center" vertical="center" wrapText="1"/>
    </xf>
    <xf numFmtId="0" fontId="53" fillId="2" borderId="0" xfId="0" applyFont="1" applyFill="1" applyAlignment="1">
      <alignment horizontal="left" vertical="justify" wrapText="1"/>
    </xf>
    <xf numFmtId="0" fontId="57" fillId="2" borderId="0" xfId="0" applyFont="1" applyFill="1" applyAlignment="1">
      <alignment horizontal="left" vertical="center" wrapText="1"/>
    </xf>
    <xf numFmtId="0" fontId="16" fillId="2" borderId="0" xfId="0" applyFont="1" applyFill="1" applyAlignment="1">
      <alignment horizontal="left"/>
    </xf>
    <xf numFmtId="0" fontId="59" fillId="2" borderId="0" xfId="0" applyFont="1" applyFill="1" applyAlignment="1">
      <alignment horizontal="center" vertical="justify" wrapText="1"/>
    </xf>
    <xf numFmtId="0" fontId="16" fillId="7" borderId="5" xfId="0" applyFont="1" applyFill="1" applyBorder="1" applyAlignment="1">
      <alignment horizontal="center" vertical="center" wrapText="1"/>
    </xf>
    <xf numFmtId="0" fontId="16" fillId="7" borderId="5" xfId="0" applyFont="1" applyFill="1" applyBorder="1" applyAlignment="1">
      <alignment horizontal="center" vertical="center"/>
    </xf>
    <xf numFmtId="0" fontId="16" fillId="15" borderId="4" xfId="0" applyFont="1" applyFill="1" applyBorder="1" applyAlignment="1">
      <alignment horizontal="center" vertical="center"/>
    </xf>
    <xf numFmtId="0" fontId="16" fillId="15" borderId="11" xfId="0" applyFont="1" applyFill="1" applyBorder="1" applyAlignment="1">
      <alignment horizontal="center" vertical="center"/>
    </xf>
  </cellXfs>
  <cellStyles count="5">
    <cellStyle name="Hipervínculo" xfId="4" builtinId="8"/>
    <cellStyle name="Millares 2" xfId="1" xr:uid="{00000000-0005-0000-0000-000000000000}"/>
    <cellStyle name="Normal" xfId="0" builtinId="0"/>
    <cellStyle name="Porcentaje" xfId="3" builtinId="5"/>
    <cellStyle name="Porcentaje 2" xfId="2" xr:uid="{00000000-0005-0000-0000-000002000000}"/>
  </cellStyles>
  <dxfs count="0"/>
  <tableStyles count="0" defaultTableStyle="TableStyleMedium2" defaultPivotStyle="PivotStyleLight16"/>
  <colors>
    <mruColors>
      <color rgb="FF9966FF"/>
      <color rgb="FF3366FF"/>
      <color rgb="FF15A002"/>
      <color rgb="FF547B1F"/>
      <color rgb="FF339966"/>
      <color rgb="FF33CC33"/>
      <color rgb="FFFFC7AB"/>
      <color rgb="FFFF99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59535</xdr:rowOff>
    </xdr:from>
    <xdr:to>
      <xdr:col>0</xdr:col>
      <xdr:colOff>1304925</xdr:colOff>
      <xdr:row>3</xdr:row>
      <xdr:rowOff>90491</xdr:rowOff>
    </xdr:to>
    <xdr:pic>
      <xdr:nvPicPr>
        <xdr:cNvPr id="4" name="5 Imagen" descr="LOGO SC 2019-0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0" y="59535"/>
          <a:ext cx="1304925"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202406</xdr:colOff>
      <xdr:row>0</xdr:row>
      <xdr:rowOff>119063</xdr:rowOff>
    </xdr:from>
    <xdr:to>
      <xdr:col>1</xdr:col>
      <xdr:colOff>745331</xdr:colOff>
      <xdr:row>3</xdr:row>
      <xdr:rowOff>245269</xdr:rowOff>
    </xdr:to>
    <xdr:pic>
      <xdr:nvPicPr>
        <xdr:cNvPr id="3" name="5 Imagen" descr="LOGO SC 2019-01.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202406" y="119063"/>
          <a:ext cx="1304925"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173182</xdr:colOff>
      <xdr:row>0</xdr:row>
      <xdr:rowOff>86591</xdr:rowOff>
    </xdr:from>
    <xdr:to>
      <xdr:col>1</xdr:col>
      <xdr:colOff>32039</xdr:colOff>
      <xdr:row>2</xdr:row>
      <xdr:rowOff>378402</xdr:rowOff>
    </xdr:to>
    <xdr:pic>
      <xdr:nvPicPr>
        <xdr:cNvPr id="4" name="5 Imagen" descr="LOGO SC 2019-01.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stretch>
          <a:fillRect/>
        </a:stretch>
      </xdr:blipFill>
      <xdr:spPr>
        <a:xfrm>
          <a:off x="173182" y="86591"/>
          <a:ext cx="1304925"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1438275</xdr:colOff>
      <xdr:row>2</xdr:row>
      <xdr:rowOff>371475</xdr:rowOff>
    </xdr:to>
    <xdr:pic>
      <xdr:nvPicPr>
        <xdr:cNvPr id="3" name="5 Imagen" descr="LOGO SC 2019-01.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a:fillRect/>
        </a:stretch>
      </xdr:blipFill>
      <xdr:spPr>
        <a:xfrm>
          <a:off x="133350" y="76200"/>
          <a:ext cx="1304925" cy="82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123825</xdr:rowOff>
    </xdr:from>
    <xdr:to>
      <xdr:col>2</xdr:col>
      <xdr:colOff>206375</xdr:colOff>
      <xdr:row>4</xdr:row>
      <xdr:rowOff>47625</xdr:rowOff>
    </xdr:to>
    <xdr:pic>
      <xdr:nvPicPr>
        <xdr:cNvPr id="3" name="5 Imagen" descr="LOGO SC 2019-01.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stretch>
          <a:fillRect/>
        </a:stretch>
      </xdr:blipFill>
      <xdr:spPr>
        <a:xfrm>
          <a:off x="285750" y="123825"/>
          <a:ext cx="1304925" cy="8286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araya@mag.go.cr" TargetMode="External"/><Relationship Id="rId1" Type="http://schemas.openxmlformats.org/officeDocument/2006/relationships/hyperlink" Target="mailto:saraya@mag.go.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pageSetUpPr fitToPage="1"/>
  </sheetPr>
  <dimension ref="A1:U277"/>
  <sheetViews>
    <sheetView tabSelected="1" zoomScale="90" zoomScaleNormal="90" workbookViewId="0">
      <selection activeCell="G10" sqref="G10"/>
    </sheetView>
  </sheetViews>
  <sheetFormatPr baseColWidth="10" defaultColWidth="12.7265625" defaultRowHeight="15.5" x14ac:dyDescent="0.35"/>
  <cols>
    <col min="1" max="1" width="20" style="14" customWidth="1"/>
    <col min="2" max="2" width="29.26953125" style="14" customWidth="1"/>
    <col min="3" max="3" width="29.81640625" style="14" customWidth="1"/>
    <col min="4" max="4" width="20.7265625" style="14" customWidth="1"/>
    <col min="5" max="5" width="22.81640625" style="14" customWidth="1"/>
    <col min="6" max="6" width="24.1796875" style="14" customWidth="1"/>
    <col min="7" max="7" width="22.26953125" style="14" customWidth="1"/>
    <col min="8" max="8" width="18.81640625" style="14" customWidth="1"/>
    <col min="9" max="9" width="23.54296875" style="14" customWidth="1"/>
    <col min="10" max="10" width="21" style="14" customWidth="1"/>
    <col min="11" max="11" width="19" style="14" customWidth="1"/>
    <col min="12" max="12" width="14" style="14" hidden="1" customWidth="1"/>
    <col min="13" max="13" width="35.1796875" style="14" customWidth="1"/>
    <col min="14" max="14" width="2.81640625" style="14" hidden="1" customWidth="1"/>
    <col min="15" max="15" width="23.54296875" style="14" customWidth="1"/>
    <col min="16" max="17" width="12.7265625" style="14"/>
    <col min="18" max="18" width="17.81640625" style="14" customWidth="1"/>
    <col min="19" max="20" width="12.7265625" style="14"/>
    <col min="21" max="21" width="23" style="14" customWidth="1"/>
    <col min="22" max="16384" width="12.7265625" style="14"/>
  </cols>
  <sheetData>
    <row r="1" spans="2:18" ht="25" x14ac:dyDescent="0.5">
      <c r="B1" s="228" t="s">
        <v>0</v>
      </c>
      <c r="C1" s="228"/>
      <c r="D1" s="228"/>
      <c r="E1" s="228"/>
      <c r="F1" s="228"/>
      <c r="G1" s="228"/>
      <c r="H1" s="228"/>
      <c r="I1" s="228"/>
      <c r="J1" s="228"/>
      <c r="K1" s="228"/>
      <c r="L1" s="228"/>
      <c r="M1" s="228"/>
      <c r="N1" s="228"/>
      <c r="O1" s="228"/>
    </row>
    <row r="2" spans="2:18" ht="18" x14ac:dyDescent="0.4">
      <c r="B2" s="229" t="s">
        <v>183</v>
      </c>
      <c r="C2" s="229"/>
      <c r="D2" s="229"/>
      <c r="E2" s="229"/>
      <c r="F2" s="229"/>
      <c r="G2" s="229"/>
      <c r="H2" s="229"/>
      <c r="I2" s="229"/>
      <c r="J2" s="229"/>
      <c r="K2" s="229"/>
      <c r="L2" s="229"/>
      <c r="M2" s="229"/>
      <c r="N2" s="229"/>
      <c r="O2" s="229"/>
    </row>
    <row r="3" spans="2:18" ht="18.5" thickBot="1" x14ac:dyDescent="0.45">
      <c r="B3" s="9"/>
      <c r="C3" s="9"/>
      <c r="D3" s="9"/>
      <c r="E3" s="9"/>
      <c r="F3" s="9"/>
      <c r="G3" s="9"/>
      <c r="H3" s="9"/>
      <c r="I3" s="9"/>
      <c r="J3" s="9"/>
      <c r="K3" s="9"/>
      <c r="L3" s="9"/>
      <c r="M3" s="9"/>
      <c r="N3" s="9"/>
      <c r="O3" s="9"/>
    </row>
    <row r="4" spans="2:18" ht="23.25" customHeight="1" thickBot="1" x14ac:dyDescent="0.4">
      <c r="B4" s="239" t="s">
        <v>1</v>
      </c>
      <c r="C4" s="233" t="s">
        <v>42</v>
      </c>
      <c r="D4" s="234"/>
      <c r="E4" s="235"/>
      <c r="F4" s="12" t="s">
        <v>3</v>
      </c>
      <c r="G4" s="48" t="s">
        <v>942</v>
      </c>
      <c r="I4" s="13" t="s">
        <v>5</v>
      </c>
      <c r="J4" s="48">
        <v>2024</v>
      </c>
      <c r="P4" s="104">
        <v>2021</v>
      </c>
    </row>
    <row r="5" spans="2:18" ht="23.25" customHeight="1" thickBot="1" x14ac:dyDescent="0.4">
      <c r="B5" s="239"/>
      <c r="C5" s="236"/>
      <c r="D5" s="237"/>
      <c r="E5" s="238"/>
      <c r="F5" s="15"/>
      <c r="G5" s="15"/>
      <c r="H5" s="15"/>
      <c r="I5" s="15"/>
      <c r="J5" s="16"/>
      <c r="O5" s="17"/>
      <c r="P5" s="104">
        <v>2022</v>
      </c>
      <c r="Q5" s="18"/>
      <c r="R5" s="18"/>
    </row>
    <row r="6" spans="2:18" ht="16.5" customHeight="1" thickBot="1" x14ac:dyDescent="0.4">
      <c r="B6" s="7"/>
      <c r="C6" s="247"/>
      <c r="D6" s="247"/>
      <c r="E6" s="247"/>
      <c r="F6" s="15"/>
      <c r="G6" s="15"/>
      <c r="H6" s="15"/>
      <c r="I6" s="15"/>
      <c r="J6" s="19"/>
      <c r="O6" s="17"/>
      <c r="P6" s="104">
        <v>2023</v>
      </c>
      <c r="Q6" s="18"/>
      <c r="R6" s="18"/>
    </row>
    <row r="7" spans="2:18" ht="44.25" customHeight="1" thickBot="1" x14ac:dyDescent="0.4">
      <c r="B7" s="8" t="s">
        <v>87</v>
      </c>
      <c r="C7" s="230" t="s">
        <v>323</v>
      </c>
      <c r="D7" s="231"/>
      <c r="E7" s="232"/>
      <c r="F7" s="15"/>
      <c r="G7" s="240" t="s">
        <v>6</v>
      </c>
      <c r="H7" s="241" t="s">
        <v>324</v>
      </c>
      <c r="I7" s="242"/>
      <c r="J7" s="243"/>
      <c r="O7" s="17"/>
      <c r="P7" s="104">
        <v>2024</v>
      </c>
    </row>
    <row r="8" spans="2:18" x14ac:dyDescent="0.35">
      <c r="F8" s="20"/>
      <c r="G8" s="240"/>
      <c r="H8" s="244"/>
      <c r="I8" s="245"/>
      <c r="J8" s="246"/>
      <c r="O8" s="21"/>
      <c r="P8" s="104">
        <v>2025</v>
      </c>
    </row>
    <row r="9" spans="2:18" ht="30" customHeight="1" thickBot="1" x14ac:dyDescent="0.4">
      <c r="F9" s="20"/>
      <c r="G9" s="240"/>
      <c r="H9" s="248" t="s">
        <v>325</v>
      </c>
      <c r="I9" s="249"/>
      <c r="J9" s="250"/>
      <c r="P9" s="104">
        <v>2026</v>
      </c>
    </row>
    <row r="10" spans="2:18" ht="53.25" customHeight="1" thickBot="1" x14ac:dyDescent="0.45">
      <c r="B10" s="254" t="s">
        <v>97</v>
      </c>
      <c r="C10" s="255"/>
      <c r="D10" s="22">
        <v>1012</v>
      </c>
      <c r="F10" s="20"/>
      <c r="G10" s="23"/>
      <c r="H10" s="251"/>
      <c r="I10" s="252"/>
      <c r="J10" s="253"/>
      <c r="K10" s="24"/>
      <c r="P10" s="104">
        <v>2027</v>
      </c>
    </row>
    <row r="11" spans="2:18" ht="25.5" customHeight="1" x14ac:dyDescent="0.35">
      <c r="B11" s="25" t="s">
        <v>7</v>
      </c>
      <c r="C11" s="25"/>
      <c r="D11" s="26">
        <f>'2. Fortalecimiento Direct'!S93+'3. Capacitación Autorizada DGS'!R67</f>
        <v>628</v>
      </c>
      <c r="E11" s="27"/>
      <c r="F11" s="28"/>
      <c r="G11" s="29"/>
      <c r="H11" s="29"/>
      <c r="I11" s="29"/>
      <c r="J11" s="29"/>
      <c r="K11" s="24"/>
      <c r="P11" s="104">
        <v>2028</v>
      </c>
    </row>
    <row r="12" spans="2:18" ht="31" x14ac:dyDescent="0.35">
      <c r="B12" s="30" t="s">
        <v>8</v>
      </c>
      <c r="C12" s="31"/>
      <c r="D12" s="26">
        <f>+'2. Fortalecimiento Direct'!L93+'3. Capacitación Autorizada DGS'!K67</f>
        <v>1446</v>
      </c>
      <c r="E12" s="32"/>
      <c r="F12" s="23"/>
      <c r="G12" s="33"/>
      <c r="H12" s="29"/>
      <c r="I12" s="29"/>
      <c r="J12" s="29"/>
      <c r="K12" s="24"/>
    </row>
    <row r="13" spans="2:18" ht="16.5" customHeight="1" x14ac:dyDescent="0.35">
      <c r="B13" s="34" t="s">
        <v>9</v>
      </c>
      <c r="C13" s="35"/>
      <c r="D13" s="36">
        <f>+D12/D11</f>
        <v>2.3025477707006368</v>
      </c>
      <c r="E13" s="37"/>
      <c r="F13" s="38"/>
      <c r="G13" s="29"/>
      <c r="H13" s="29"/>
      <c r="I13" s="29"/>
      <c r="J13" s="29"/>
      <c r="K13" s="24"/>
    </row>
    <row r="14" spans="2:18" ht="18" customHeight="1" thickBot="1" x14ac:dyDescent="0.4">
      <c r="B14" s="256" t="s">
        <v>10</v>
      </c>
      <c r="C14" s="257"/>
      <c r="D14" s="39">
        <f>+D11/D10</f>
        <v>0.62055335968379444</v>
      </c>
      <c r="E14" s="37"/>
      <c r="F14" s="38"/>
      <c r="G14" s="29"/>
      <c r="H14" s="29"/>
      <c r="I14" s="29"/>
      <c r="J14" s="29"/>
      <c r="K14" s="24"/>
    </row>
    <row r="15" spans="2:18" ht="33.75" customHeight="1" thickBot="1" x14ac:dyDescent="0.45">
      <c r="B15" s="258" t="s">
        <v>96</v>
      </c>
      <c r="C15" s="259"/>
      <c r="D15" s="22"/>
      <c r="E15" s="28"/>
      <c r="F15" s="28"/>
      <c r="G15" s="29"/>
      <c r="H15" s="29"/>
      <c r="I15" s="29"/>
      <c r="J15" s="29"/>
      <c r="K15" s="24"/>
    </row>
    <row r="16" spans="2:18" ht="45" customHeight="1" thickBot="1" x14ac:dyDescent="0.45">
      <c r="B16" s="258" t="s">
        <v>181</v>
      </c>
      <c r="C16" s="259"/>
      <c r="D16" s="22"/>
      <c r="E16" s="28"/>
      <c r="F16" s="28"/>
      <c r="G16" s="29"/>
      <c r="H16" s="29"/>
      <c r="I16" s="29"/>
      <c r="J16" s="29"/>
      <c r="K16" s="24"/>
    </row>
    <row r="17" spans="2:15" ht="18" customHeight="1" x14ac:dyDescent="0.35">
      <c r="D17" s="28"/>
      <c r="E17" s="28"/>
      <c r="F17" s="28"/>
      <c r="G17" s="29"/>
      <c r="H17" s="29"/>
      <c r="I17" s="29"/>
      <c r="J17" s="29"/>
      <c r="K17" s="24"/>
      <c r="L17" s="89"/>
      <c r="M17" s="93"/>
      <c r="N17" s="93"/>
      <c r="O17" s="92"/>
    </row>
    <row r="18" spans="2:15" ht="18" customHeight="1" thickBot="1" x14ac:dyDescent="0.4">
      <c r="D18" s="28"/>
      <c r="E18" s="28"/>
      <c r="F18" s="28"/>
      <c r="G18" s="29"/>
      <c r="H18" s="29"/>
      <c r="I18" s="29"/>
      <c r="J18" s="29"/>
      <c r="K18" s="24"/>
      <c r="L18" s="89"/>
      <c r="M18" s="93"/>
      <c r="N18" s="93"/>
      <c r="O18" s="92"/>
    </row>
    <row r="19" spans="2:15" ht="18" customHeight="1" thickBot="1" x14ac:dyDescent="0.4">
      <c r="B19" s="275" t="s">
        <v>133</v>
      </c>
      <c r="C19" s="276"/>
      <c r="D19" s="277"/>
      <c r="F19" s="112" t="s">
        <v>137</v>
      </c>
      <c r="G19" s="113"/>
      <c r="H19" s="114"/>
      <c r="J19" s="29"/>
      <c r="K19" s="24"/>
      <c r="L19" s="89"/>
      <c r="M19" s="93"/>
      <c r="N19" s="93"/>
      <c r="O19" s="92"/>
    </row>
    <row r="20" spans="2:15" ht="18" customHeight="1" x14ac:dyDescent="0.35">
      <c r="B20" s="260" t="s">
        <v>73</v>
      </c>
      <c r="C20" s="260"/>
      <c r="D20" s="49">
        <f>+'3. Capacitación Autorizada DGS'!S$67</f>
        <v>33</v>
      </c>
      <c r="F20" s="105" t="s">
        <v>102</v>
      </c>
      <c r="G20" s="106"/>
      <c r="H20" s="49">
        <f>+'2. Fortalecimiento Direct'!T93</f>
        <v>159</v>
      </c>
      <c r="J20" s="29"/>
      <c r="K20" s="24"/>
      <c r="L20" s="89"/>
      <c r="M20" s="93"/>
      <c r="N20" s="93"/>
      <c r="O20" s="92"/>
    </row>
    <row r="21" spans="2:15" ht="18" customHeight="1" x14ac:dyDescent="0.35">
      <c r="B21" s="261" t="s">
        <v>72</v>
      </c>
      <c r="C21" s="261"/>
      <c r="D21" s="49">
        <f>+'3. Capacitación Autorizada DGS'!T$67</f>
        <v>19</v>
      </c>
      <c r="F21" s="107" t="s">
        <v>103</v>
      </c>
      <c r="G21" s="108"/>
      <c r="H21" s="49">
        <f>+'2. Fortalecimiento Direct'!U93</f>
        <v>1</v>
      </c>
      <c r="J21" s="29"/>
      <c r="K21" s="24"/>
      <c r="L21" s="89"/>
      <c r="M21" s="93"/>
      <c r="N21" s="93"/>
      <c r="O21" s="92"/>
    </row>
    <row r="22" spans="2:15" ht="18" customHeight="1" x14ac:dyDescent="0.35">
      <c r="B22" s="261" t="s">
        <v>71</v>
      </c>
      <c r="C22" s="261"/>
      <c r="D22" s="49">
        <f>+'3. Capacitación Autorizada DGS'!U67</f>
        <v>117</v>
      </c>
      <c r="F22" s="109" t="s">
        <v>104</v>
      </c>
      <c r="G22" s="110"/>
      <c r="H22" s="49">
        <f>+'2. Fortalecimiento Direct'!V93</f>
        <v>0</v>
      </c>
      <c r="J22" s="29"/>
      <c r="K22" s="24"/>
      <c r="L22" s="89"/>
      <c r="M22" s="93"/>
      <c r="N22" s="93"/>
      <c r="O22" s="92"/>
    </row>
    <row r="23" spans="2:15" ht="18" customHeight="1" x14ac:dyDescent="0.35">
      <c r="B23" s="261" t="s">
        <v>107</v>
      </c>
      <c r="C23" s="261"/>
      <c r="D23" s="49">
        <f>+'3. Capacitación Autorizada DGS'!V$67</f>
        <v>299</v>
      </c>
      <c r="F23" s="89" t="s">
        <v>138</v>
      </c>
      <c r="G23" s="111"/>
      <c r="H23" s="49">
        <f>+'2. Fortalecimiento Direct'!W93</f>
        <v>0</v>
      </c>
      <c r="J23" s="29"/>
      <c r="K23" s="24"/>
      <c r="L23" s="89"/>
      <c r="M23" s="93"/>
      <c r="N23" s="93"/>
      <c r="O23" s="92"/>
    </row>
    <row r="24" spans="2:15" ht="18" customHeight="1" x14ac:dyDescent="0.35">
      <c r="B24" s="261" t="s">
        <v>70</v>
      </c>
      <c r="C24" s="261"/>
      <c r="D24" s="49">
        <f>+'3. Capacitación Autorizada DGS'!W$67</f>
        <v>0</v>
      </c>
      <c r="F24" s="107" t="s">
        <v>139</v>
      </c>
      <c r="G24" s="108"/>
      <c r="H24" s="49">
        <f>+'2. Fortalecimiento Direct'!X93</f>
        <v>0</v>
      </c>
      <c r="J24" s="29"/>
      <c r="K24" s="24"/>
      <c r="L24" s="89"/>
      <c r="M24" s="93"/>
      <c r="N24" s="93"/>
      <c r="O24" s="92"/>
    </row>
    <row r="25" spans="2:15" ht="18" customHeight="1" x14ac:dyDescent="0.35">
      <c r="B25" s="261" t="s">
        <v>108</v>
      </c>
      <c r="C25" s="261"/>
      <c r="D25" s="49">
        <f>+'3. Capacitación Autorizada DGS'!X$67</f>
        <v>0</v>
      </c>
      <c r="F25" s="28"/>
      <c r="G25" s="29"/>
      <c r="H25" s="29"/>
      <c r="I25" s="29"/>
      <c r="J25" s="29"/>
      <c r="K25" s="24"/>
      <c r="L25" s="89"/>
      <c r="M25" s="93"/>
      <c r="N25" s="93"/>
      <c r="O25" s="92"/>
    </row>
    <row r="26" spans="2:15" ht="18" customHeight="1" x14ac:dyDescent="0.35">
      <c r="B26" s="261" t="s">
        <v>109</v>
      </c>
      <c r="C26" s="261"/>
      <c r="D26" s="49">
        <f>+'3. Capacitación Autorizada DGS'!Y$67</f>
        <v>0</v>
      </c>
      <c r="F26" s="28"/>
      <c r="G26" s="29"/>
      <c r="H26" s="29"/>
      <c r="I26" s="29"/>
      <c r="J26" s="29"/>
      <c r="K26" s="24"/>
      <c r="L26" s="89"/>
      <c r="M26" s="93"/>
      <c r="N26" s="93"/>
      <c r="O26" s="92"/>
    </row>
    <row r="27" spans="2:15" ht="18" customHeight="1" x14ac:dyDescent="0.35">
      <c r="B27" s="261" t="s">
        <v>179</v>
      </c>
      <c r="C27" s="261"/>
      <c r="D27" s="49">
        <f>+'3. Capacitación Autorizada DGS'!Z$67</f>
        <v>0</v>
      </c>
      <c r="F27" s="28"/>
      <c r="G27" s="29"/>
      <c r="H27" s="29"/>
      <c r="I27" s="29"/>
      <c r="J27" s="29"/>
      <c r="K27" s="24"/>
      <c r="L27" s="89"/>
      <c r="M27" s="93"/>
      <c r="N27" s="93"/>
      <c r="O27" s="92"/>
    </row>
    <row r="28" spans="2:15" ht="18" customHeight="1" x14ac:dyDescent="0.35">
      <c r="B28" s="261" t="s">
        <v>180</v>
      </c>
      <c r="C28" s="261"/>
      <c r="D28" s="49">
        <f>+'3. Capacitación Autorizada DGS'!AA$67</f>
        <v>0</v>
      </c>
      <c r="F28" s="28"/>
      <c r="G28" s="29"/>
      <c r="H28" s="29"/>
      <c r="I28" s="29"/>
      <c r="J28" s="29"/>
      <c r="K28" s="24"/>
      <c r="L28" s="89"/>
      <c r="M28" s="93"/>
      <c r="N28" s="93"/>
      <c r="O28" s="92"/>
    </row>
    <row r="29" spans="2:15" ht="18" customHeight="1" x14ac:dyDescent="0.35">
      <c r="B29" s="261" t="s">
        <v>110</v>
      </c>
      <c r="C29" s="261"/>
      <c r="D29" s="49">
        <f>+'3. Capacitación Autorizada DGS'!AB$67</f>
        <v>0</v>
      </c>
      <c r="F29" s="28"/>
      <c r="G29" s="29"/>
      <c r="H29" s="29"/>
      <c r="I29" s="29"/>
      <c r="J29" s="29"/>
      <c r="K29" s="24"/>
      <c r="L29" s="89"/>
      <c r="M29" s="93"/>
      <c r="N29" s="93"/>
      <c r="O29" s="92"/>
    </row>
    <row r="30" spans="2:15" ht="18" customHeight="1" x14ac:dyDescent="0.35">
      <c r="B30" s="261" t="s">
        <v>182</v>
      </c>
      <c r="C30" s="261"/>
      <c r="D30" s="49">
        <f>+'3. Capacitación Autorizada DGS'!AC$67</f>
        <v>0</v>
      </c>
      <c r="F30" s="28"/>
      <c r="G30" s="29"/>
      <c r="H30" s="29"/>
      <c r="I30" s="29"/>
      <c r="J30" s="29"/>
      <c r="K30" s="24"/>
      <c r="L30" s="89"/>
      <c r="M30" s="93"/>
      <c r="N30" s="93"/>
      <c r="O30" s="92"/>
    </row>
    <row r="31" spans="2:15" ht="18" customHeight="1" x14ac:dyDescent="0.35">
      <c r="D31" s="28"/>
      <c r="E31" s="28"/>
      <c r="F31" s="28"/>
      <c r="G31" s="29"/>
      <c r="H31" s="29"/>
      <c r="I31" s="29"/>
      <c r="J31" s="29"/>
      <c r="K31" s="24"/>
      <c r="L31" s="89"/>
      <c r="M31" s="93"/>
      <c r="N31" s="93"/>
      <c r="O31" s="92"/>
    </row>
    <row r="32" spans="2:15" ht="16" thickBot="1" x14ac:dyDescent="0.4">
      <c r="D32" s="28"/>
      <c r="E32" s="28"/>
      <c r="F32" s="28"/>
      <c r="G32" s="29"/>
      <c r="H32" s="29"/>
      <c r="I32" s="29"/>
      <c r="J32" s="29"/>
      <c r="K32" s="24"/>
      <c r="L32" s="40"/>
      <c r="M32" s="40"/>
      <c r="N32" s="40"/>
      <c r="O32" s="41"/>
    </row>
    <row r="33" spans="1:15" ht="31.5" customHeight="1" x14ac:dyDescent="0.35">
      <c r="A33" s="272" t="s">
        <v>140</v>
      </c>
      <c r="B33" s="273"/>
      <c r="C33" s="273"/>
      <c r="D33" s="273"/>
      <c r="E33" s="273"/>
      <c r="F33" s="273"/>
      <c r="G33" s="273"/>
      <c r="H33" s="273"/>
      <c r="I33" s="273"/>
      <c r="J33" s="274"/>
      <c r="K33" s="24"/>
      <c r="L33" s="40"/>
      <c r="M33" s="40"/>
      <c r="N33" s="40"/>
      <c r="O33" s="41"/>
    </row>
    <row r="34" spans="1:15" ht="36.75" customHeight="1" x14ac:dyDescent="0.35">
      <c r="A34" s="268" t="s">
        <v>11</v>
      </c>
      <c r="B34" s="263" t="s">
        <v>165</v>
      </c>
      <c r="C34" s="263"/>
      <c r="D34" s="263"/>
      <c r="E34" s="264" t="s">
        <v>166</v>
      </c>
      <c r="F34" s="264"/>
      <c r="G34" s="264"/>
      <c r="H34" s="264"/>
      <c r="I34" s="264"/>
      <c r="J34" s="265"/>
      <c r="M34" s="40"/>
      <c r="N34" s="40"/>
      <c r="O34" s="41"/>
    </row>
    <row r="35" spans="1:15" ht="25.5" customHeight="1" x14ac:dyDescent="0.35">
      <c r="A35" s="268"/>
      <c r="B35" s="53" t="s">
        <v>12</v>
      </c>
      <c r="C35" s="53" t="s">
        <v>13</v>
      </c>
      <c r="D35" s="54" t="s">
        <v>14</v>
      </c>
      <c r="E35" s="50" t="s">
        <v>16</v>
      </c>
      <c r="F35" s="51" t="s">
        <v>14</v>
      </c>
      <c r="G35" s="266" t="s">
        <v>17</v>
      </c>
      <c r="H35" s="266"/>
      <c r="I35" s="266"/>
      <c r="J35" s="267"/>
      <c r="M35" s="40"/>
      <c r="N35" s="40"/>
      <c r="O35" s="41"/>
    </row>
    <row r="36" spans="1:15" ht="78" customHeight="1" x14ac:dyDescent="0.35">
      <c r="A36" s="268"/>
      <c r="B36" s="91" t="s">
        <v>18</v>
      </c>
      <c r="C36" s="91" t="s">
        <v>19</v>
      </c>
      <c r="D36" s="52"/>
      <c r="E36" s="91" t="s">
        <v>20</v>
      </c>
      <c r="F36" s="52"/>
      <c r="G36" s="266"/>
      <c r="H36" s="266"/>
      <c r="I36" s="266"/>
      <c r="J36" s="267"/>
      <c r="M36" s="40"/>
      <c r="N36" s="40"/>
      <c r="O36" s="41"/>
    </row>
    <row r="37" spans="1:15" ht="25.5" customHeight="1" x14ac:dyDescent="0.35">
      <c r="A37" s="94" t="s">
        <v>4</v>
      </c>
      <c r="B37" s="95">
        <f>12027300+7800000+16802833+653552000+13486000000+12725999000</f>
        <v>26902181133</v>
      </c>
      <c r="C37" s="95">
        <f>6050000+7800000+4000000+1500000</f>
        <v>19350000</v>
      </c>
      <c r="D37" s="96">
        <f>+C37/B37</f>
        <v>7.1927253423567227E-4</v>
      </c>
      <c r="E37" s="97">
        <v>1516348.02</v>
      </c>
      <c r="F37" s="98">
        <f>+E37/C37</f>
        <v>7.8364238759689925E-2</v>
      </c>
      <c r="G37" s="269"/>
      <c r="H37" s="270"/>
      <c r="I37" s="270"/>
      <c r="J37" s="271"/>
      <c r="O37" s="41"/>
    </row>
    <row r="38" spans="1:15" ht="34.5" customHeight="1" x14ac:dyDescent="0.35">
      <c r="A38" s="94" t="s">
        <v>21</v>
      </c>
      <c r="B38" s="95">
        <f>12027300+7800000+16802833+653552000+13486000000+12725999000</f>
        <v>26902181133</v>
      </c>
      <c r="C38" s="95">
        <f>8000000+6050000+14800000+1500000</f>
        <v>30350000</v>
      </c>
      <c r="D38" s="96">
        <f>+C38/B38</f>
        <v>1.1281613133877341E-3</v>
      </c>
      <c r="E38" s="99">
        <f>27540+3032696.04+90780</f>
        <v>3151016.04</v>
      </c>
      <c r="F38" s="96">
        <f>+E38/C38</f>
        <v>0.10382260428336079</v>
      </c>
      <c r="G38" s="269" t="s">
        <v>530</v>
      </c>
      <c r="H38" s="270"/>
      <c r="I38" s="270"/>
      <c r="J38" s="271"/>
      <c r="M38" s="47"/>
      <c r="N38" s="47"/>
    </row>
    <row r="39" spans="1:15" ht="28.5" customHeight="1" x14ac:dyDescent="0.35">
      <c r="A39" s="94" t="s">
        <v>22</v>
      </c>
      <c r="B39" s="95">
        <f>12027300+7800000+16802833+653552000+13486000000+12725999000</f>
        <v>26902181133</v>
      </c>
      <c r="C39" s="95">
        <f>8000000+6050000+14800000+1500000</f>
        <v>30350000</v>
      </c>
      <c r="D39" s="96">
        <f>+C39/B39</f>
        <v>1.1281613133877341E-3</v>
      </c>
      <c r="E39" s="97">
        <f>6065392.08+185640+27540</f>
        <v>6278572.0800000001</v>
      </c>
      <c r="F39" s="96">
        <f>+E39/C39</f>
        <v>0.20687222668863262</v>
      </c>
      <c r="G39" s="269"/>
      <c r="H39" s="270"/>
      <c r="I39" s="270"/>
      <c r="J39" s="271"/>
    </row>
    <row r="40" spans="1:15" ht="24.75" customHeight="1" thickBot="1" x14ac:dyDescent="0.4">
      <c r="A40" s="100" t="s">
        <v>23</v>
      </c>
      <c r="B40" s="101">
        <f>11028915161.5+7800000+13777160453+12725999+553844536+301332352497.23</f>
        <v>326712798646.72998</v>
      </c>
      <c r="C40" s="101">
        <f>6050000+14800000+1500000+8000000</f>
        <v>30350000</v>
      </c>
      <c r="D40" s="102">
        <f>+C40/B40</f>
        <v>9.2895044594861533E-5</v>
      </c>
      <c r="E40" s="103">
        <f>2000000+14039114.31+618399.99+1066080</f>
        <v>17723594.300000001</v>
      </c>
      <c r="F40" s="102">
        <f>+E40/C40</f>
        <v>0.58397345304777593</v>
      </c>
      <c r="G40" s="269"/>
      <c r="H40" s="270"/>
      <c r="I40" s="270"/>
      <c r="J40" s="271"/>
    </row>
    <row r="41" spans="1:15" ht="120" customHeight="1" x14ac:dyDescent="0.35"/>
    <row r="42" spans="1:15" s="42" customFormat="1" ht="27.75" customHeight="1" x14ac:dyDescent="0.35"/>
    <row r="43" spans="1:15" s="42" customFormat="1" ht="31.5" customHeight="1" x14ac:dyDescent="0.35"/>
    <row r="44" spans="1:15" s="42" customFormat="1" ht="27.75" customHeight="1" x14ac:dyDescent="0.35"/>
    <row r="45" spans="1:15" s="42" customFormat="1" ht="23.25" customHeight="1" x14ac:dyDescent="0.35"/>
    <row r="46" spans="1:15" s="42" customFormat="1" ht="33.75" customHeight="1" x14ac:dyDescent="0.35">
      <c r="A46" s="262"/>
      <c r="B46" s="262"/>
      <c r="C46" s="262"/>
      <c r="D46" s="262"/>
      <c r="E46" s="262"/>
      <c r="F46" s="262"/>
    </row>
    <row r="47" spans="1:15" s="42" customFormat="1" ht="15.75" customHeight="1" x14ac:dyDescent="0.35">
      <c r="E47" s="43"/>
      <c r="F47" s="43"/>
    </row>
    <row r="48" spans="1:15" s="42" customFormat="1" x14ac:dyDescent="0.35"/>
    <row r="49" spans="21:21" s="42" customFormat="1" x14ac:dyDescent="0.35"/>
    <row r="50" spans="21:21" s="42" customFormat="1" x14ac:dyDescent="0.35"/>
    <row r="51" spans="21:21" s="42" customFormat="1" x14ac:dyDescent="0.35"/>
    <row r="52" spans="21:21" s="42" customFormat="1" ht="13.5" customHeight="1" x14ac:dyDescent="0.35"/>
    <row r="53" spans="21:21" s="42" customFormat="1" x14ac:dyDescent="0.35">
      <c r="U53" s="3" t="s">
        <v>24</v>
      </c>
    </row>
    <row r="54" spans="21:21" s="42" customFormat="1" x14ac:dyDescent="0.35">
      <c r="U54" s="86"/>
    </row>
    <row r="55" spans="21:21" s="42" customFormat="1" ht="42" x14ac:dyDescent="0.35">
      <c r="U55" s="87" t="s">
        <v>25</v>
      </c>
    </row>
    <row r="56" spans="21:21" s="42" customFormat="1" ht="42" x14ac:dyDescent="0.35">
      <c r="U56" s="87" t="s">
        <v>135</v>
      </c>
    </row>
    <row r="57" spans="21:21" s="42" customFormat="1" ht="56" x14ac:dyDescent="0.35">
      <c r="U57" s="87" t="s">
        <v>26</v>
      </c>
    </row>
    <row r="58" spans="21:21" s="42" customFormat="1" ht="28" x14ac:dyDescent="0.35">
      <c r="U58" s="87" t="s">
        <v>27</v>
      </c>
    </row>
    <row r="59" spans="21:21" s="42" customFormat="1" ht="28" x14ac:dyDescent="0.35">
      <c r="U59" s="87" t="s">
        <v>28</v>
      </c>
    </row>
    <row r="60" spans="21:21" s="42" customFormat="1" ht="28" x14ac:dyDescent="0.35">
      <c r="U60" s="87" t="s">
        <v>29</v>
      </c>
    </row>
    <row r="61" spans="21:21" s="42" customFormat="1" ht="42" x14ac:dyDescent="0.35">
      <c r="U61" s="87" t="s">
        <v>30</v>
      </c>
    </row>
    <row r="62" spans="21:21" s="42" customFormat="1" ht="56" x14ac:dyDescent="0.35">
      <c r="U62" s="87" t="s">
        <v>31</v>
      </c>
    </row>
    <row r="63" spans="21:21" s="42" customFormat="1" ht="28" x14ac:dyDescent="0.35">
      <c r="U63" s="87" t="s">
        <v>32</v>
      </c>
    </row>
    <row r="64" spans="21:21" s="42" customFormat="1" ht="28" x14ac:dyDescent="0.35">
      <c r="U64" s="87" t="s">
        <v>33</v>
      </c>
    </row>
    <row r="65" spans="21:21" s="42" customFormat="1" ht="28" x14ac:dyDescent="0.35">
      <c r="U65" s="87" t="s">
        <v>34</v>
      </c>
    </row>
    <row r="66" spans="21:21" s="42" customFormat="1" ht="28" x14ac:dyDescent="0.35">
      <c r="U66" s="87" t="s">
        <v>35</v>
      </c>
    </row>
    <row r="67" spans="21:21" s="42" customFormat="1" ht="28" x14ac:dyDescent="0.35">
      <c r="U67" s="87" t="s">
        <v>101</v>
      </c>
    </row>
    <row r="68" spans="21:21" s="42" customFormat="1" ht="56" x14ac:dyDescent="0.35">
      <c r="U68" s="87" t="s">
        <v>36</v>
      </c>
    </row>
    <row r="69" spans="21:21" s="42" customFormat="1" ht="28" x14ac:dyDescent="0.35">
      <c r="U69" s="87" t="s">
        <v>37</v>
      </c>
    </row>
    <row r="70" spans="21:21" s="42" customFormat="1" ht="28" x14ac:dyDescent="0.35">
      <c r="U70" s="87" t="s">
        <v>38</v>
      </c>
    </row>
    <row r="71" spans="21:21" s="42" customFormat="1" ht="42" x14ac:dyDescent="0.35">
      <c r="U71" s="87" t="s">
        <v>163</v>
      </c>
    </row>
    <row r="72" spans="21:21" s="42" customFormat="1" x14ac:dyDescent="0.35">
      <c r="U72" s="87" t="s">
        <v>39</v>
      </c>
    </row>
    <row r="73" spans="21:21" s="42" customFormat="1" ht="56" x14ac:dyDescent="0.35">
      <c r="U73" s="87" t="s">
        <v>40</v>
      </c>
    </row>
    <row r="74" spans="21:21" s="42" customFormat="1" ht="28" x14ac:dyDescent="0.35">
      <c r="U74" s="87" t="s">
        <v>41</v>
      </c>
    </row>
    <row r="75" spans="21:21" s="42" customFormat="1" ht="56" x14ac:dyDescent="0.35">
      <c r="U75" s="87" t="s">
        <v>100</v>
      </c>
    </row>
    <row r="76" spans="21:21" s="42" customFormat="1" ht="28" x14ac:dyDescent="0.35">
      <c r="U76" s="87" t="s">
        <v>42</v>
      </c>
    </row>
    <row r="77" spans="21:21" s="42" customFormat="1" ht="28" x14ac:dyDescent="0.35">
      <c r="U77" s="87" t="s">
        <v>43</v>
      </c>
    </row>
    <row r="78" spans="21:21" s="42" customFormat="1" ht="56" x14ac:dyDescent="0.35">
      <c r="U78" s="87" t="s">
        <v>136</v>
      </c>
    </row>
    <row r="79" spans="21:21" s="42" customFormat="1" ht="28" x14ac:dyDescent="0.35">
      <c r="U79" s="87" t="s">
        <v>44</v>
      </c>
    </row>
    <row r="80" spans="21:21" s="42" customFormat="1" ht="28" x14ac:dyDescent="0.35">
      <c r="U80" s="87" t="s">
        <v>45</v>
      </c>
    </row>
    <row r="81" spans="21:21" s="42" customFormat="1" ht="42" x14ac:dyDescent="0.35">
      <c r="U81" s="87" t="s">
        <v>46</v>
      </c>
    </row>
    <row r="82" spans="21:21" s="42" customFormat="1" ht="28" x14ac:dyDescent="0.35">
      <c r="U82" s="87" t="s">
        <v>2</v>
      </c>
    </row>
    <row r="83" spans="21:21" s="42" customFormat="1" ht="28" x14ac:dyDescent="0.35">
      <c r="U83" s="87" t="s">
        <v>47</v>
      </c>
    </row>
    <row r="84" spans="21:21" s="42" customFormat="1" x14ac:dyDescent="0.35">
      <c r="U84" s="87" t="s">
        <v>48</v>
      </c>
    </row>
    <row r="85" spans="21:21" s="42" customFormat="1" ht="28" x14ac:dyDescent="0.35">
      <c r="U85" s="87" t="s">
        <v>49</v>
      </c>
    </row>
    <row r="86" spans="21:21" s="42" customFormat="1" ht="28" x14ac:dyDescent="0.35">
      <c r="U86" s="87" t="s">
        <v>50</v>
      </c>
    </row>
    <row r="87" spans="21:21" s="42" customFormat="1" ht="42" x14ac:dyDescent="0.35">
      <c r="U87" s="87" t="s">
        <v>51</v>
      </c>
    </row>
    <row r="88" spans="21:21" s="42" customFormat="1" ht="56" x14ac:dyDescent="0.35">
      <c r="U88" s="87" t="s">
        <v>52</v>
      </c>
    </row>
    <row r="89" spans="21:21" s="42" customFormat="1" ht="28" x14ac:dyDescent="0.35">
      <c r="U89" s="87" t="s">
        <v>53</v>
      </c>
    </row>
    <row r="90" spans="21:21" s="42" customFormat="1" x14ac:dyDescent="0.35">
      <c r="U90" s="87" t="s">
        <v>54</v>
      </c>
    </row>
    <row r="91" spans="21:21" s="42" customFormat="1" ht="28" x14ac:dyDescent="0.35">
      <c r="U91" s="87" t="s">
        <v>55</v>
      </c>
    </row>
    <row r="92" spans="21:21" s="42" customFormat="1" ht="28" x14ac:dyDescent="0.35">
      <c r="U92" s="87" t="s">
        <v>56</v>
      </c>
    </row>
    <row r="93" spans="21:21" s="42" customFormat="1" ht="42" x14ac:dyDescent="0.35">
      <c r="U93" s="87" t="s">
        <v>57</v>
      </c>
    </row>
    <row r="94" spans="21:21" s="42" customFormat="1" ht="28" x14ac:dyDescent="0.35">
      <c r="U94" s="87" t="s">
        <v>58</v>
      </c>
    </row>
    <row r="95" spans="21:21" s="42" customFormat="1" ht="19.5" customHeight="1" x14ac:dyDescent="0.35">
      <c r="U95" s="87" t="s">
        <v>59</v>
      </c>
    </row>
    <row r="96" spans="21:21" s="42" customFormat="1" ht="24" customHeight="1" x14ac:dyDescent="0.35">
      <c r="U96" s="87" t="s">
        <v>60</v>
      </c>
    </row>
    <row r="97" spans="21:21" s="42" customFormat="1" ht="24.75" customHeight="1" x14ac:dyDescent="0.35">
      <c r="U97" s="88" t="s">
        <v>162</v>
      </c>
    </row>
    <row r="98" spans="21:21" s="42" customFormat="1" x14ac:dyDescent="0.35"/>
    <row r="99" spans="21:21" s="42" customFormat="1" x14ac:dyDescent="0.35"/>
    <row r="100" spans="21:21" s="42" customFormat="1" x14ac:dyDescent="0.35"/>
    <row r="101" spans="21:21" s="42" customFormat="1" x14ac:dyDescent="0.35"/>
    <row r="102" spans="21:21" s="42" customFormat="1" x14ac:dyDescent="0.35"/>
    <row r="103" spans="21:21" s="42" customFormat="1" x14ac:dyDescent="0.35"/>
    <row r="104" spans="21:21" s="42" customFormat="1" x14ac:dyDescent="0.35"/>
    <row r="105" spans="21:21" s="42" customFormat="1" x14ac:dyDescent="0.35"/>
    <row r="106" spans="21:21" s="42" customFormat="1" x14ac:dyDescent="0.35"/>
    <row r="107" spans="21:21" s="42" customFormat="1" x14ac:dyDescent="0.35"/>
    <row r="108" spans="21:21" s="42" customFormat="1" x14ac:dyDescent="0.35"/>
    <row r="109" spans="21:21" s="42" customFormat="1" x14ac:dyDescent="0.35"/>
    <row r="110" spans="21:21" s="42" customFormat="1" x14ac:dyDescent="0.35"/>
    <row r="111" spans="21:21" s="42" customFormat="1" x14ac:dyDescent="0.35"/>
    <row r="112" spans="21:21" s="42" customFormat="1" x14ac:dyDescent="0.35"/>
    <row r="113" spans="21:21" s="42" customFormat="1" x14ac:dyDescent="0.35"/>
    <row r="114" spans="21:21" s="42" customFormat="1" x14ac:dyDescent="0.35"/>
    <row r="115" spans="21:21" s="42" customFormat="1" x14ac:dyDescent="0.35"/>
    <row r="116" spans="21:21" s="42" customFormat="1" x14ac:dyDescent="0.35">
      <c r="U116" s="44"/>
    </row>
    <row r="117" spans="21:21" s="42" customFormat="1" x14ac:dyDescent="0.35">
      <c r="U117" s="44"/>
    </row>
    <row r="118" spans="21:21" s="42" customFormat="1" x14ac:dyDescent="0.35">
      <c r="U118" s="44"/>
    </row>
    <row r="119" spans="21:21" s="42" customFormat="1" x14ac:dyDescent="0.35"/>
    <row r="120" spans="21:21" s="42" customFormat="1" ht="25.5" customHeight="1" x14ac:dyDescent="0.35"/>
    <row r="121" spans="21:21" s="42" customFormat="1" ht="42.75" customHeight="1" x14ac:dyDescent="0.35"/>
    <row r="122" spans="21:21" s="42" customFormat="1" ht="42.75" customHeight="1" x14ac:dyDescent="0.35"/>
    <row r="123" spans="21:21" s="42" customFormat="1" x14ac:dyDescent="0.35"/>
    <row r="124" spans="21:21" s="42" customFormat="1" ht="31.5" customHeight="1" x14ac:dyDescent="0.35"/>
    <row r="125" spans="21:21" s="42" customFormat="1" ht="24.75" customHeight="1" x14ac:dyDescent="0.35"/>
    <row r="126" spans="21:21" s="42" customFormat="1" ht="26.25" customHeight="1" x14ac:dyDescent="0.35"/>
    <row r="127" spans="21:21" s="42" customFormat="1" ht="32.25" customHeight="1" x14ac:dyDescent="0.35"/>
    <row r="128" spans="21:21" s="42" customFormat="1" ht="37.5" customHeight="1" x14ac:dyDescent="0.35"/>
    <row r="129" s="42" customFormat="1" ht="33" customHeight="1" x14ac:dyDescent="0.35"/>
    <row r="130" s="42" customFormat="1" ht="24" customHeight="1" x14ac:dyDescent="0.35"/>
    <row r="131" s="42" customFormat="1" ht="21" customHeight="1" x14ac:dyDescent="0.35"/>
    <row r="132" s="42" customFormat="1" ht="37.5" customHeight="1" x14ac:dyDescent="0.35"/>
    <row r="133" s="42" customFormat="1" ht="37.5" customHeight="1" x14ac:dyDescent="0.35"/>
    <row r="134" s="42" customFormat="1" ht="33" customHeight="1" x14ac:dyDescent="0.35"/>
    <row r="135" s="42" customFormat="1" ht="31.5" customHeight="1" x14ac:dyDescent="0.35"/>
    <row r="136" s="42" customFormat="1" ht="21" customHeight="1" x14ac:dyDescent="0.35"/>
    <row r="137" s="42" customFormat="1" ht="33.75" customHeight="1" x14ac:dyDescent="0.35"/>
    <row r="138" s="42" customFormat="1" ht="20.25" customHeight="1" x14ac:dyDescent="0.35"/>
    <row r="139" s="42" customFormat="1" ht="30.75" customHeight="1" x14ac:dyDescent="0.35"/>
    <row r="140" s="42" customFormat="1" ht="36" customHeight="1" x14ac:dyDescent="0.35"/>
    <row r="141" s="42" customFormat="1" ht="24" customHeight="1" x14ac:dyDescent="0.35"/>
    <row r="142" s="42" customFormat="1" ht="33" customHeight="1" x14ac:dyDescent="0.35"/>
    <row r="143" s="42" customFormat="1" ht="30" customHeight="1" x14ac:dyDescent="0.35"/>
    <row r="144" s="42" customFormat="1" ht="24.75" customHeight="1" x14ac:dyDescent="0.35"/>
    <row r="145" s="42" customFormat="1" ht="36" customHeight="1" x14ac:dyDescent="0.35"/>
    <row r="146" s="42" customFormat="1" ht="21" customHeight="1" x14ac:dyDescent="0.35"/>
    <row r="147" s="42" customFormat="1" ht="16.5" customHeight="1" x14ac:dyDescent="0.35"/>
    <row r="148" s="42" customFormat="1" ht="31.5" customHeight="1" x14ac:dyDescent="0.35"/>
    <row r="149" s="42" customFormat="1" ht="18.75" customHeight="1" x14ac:dyDescent="0.35"/>
    <row r="150" ht="21.75" customHeight="1" x14ac:dyDescent="0.35"/>
    <row r="151" ht="21" customHeight="1" x14ac:dyDescent="0.35"/>
    <row r="152" ht="24" customHeight="1" x14ac:dyDescent="0.35"/>
    <row r="153" ht="29.25" customHeight="1" x14ac:dyDescent="0.35"/>
    <row r="154" ht="23.25" customHeight="1" x14ac:dyDescent="0.35"/>
    <row r="155" ht="30.75" customHeight="1" x14ac:dyDescent="0.35"/>
    <row r="156" ht="21" customHeight="1" x14ac:dyDescent="0.35"/>
    <row r="157" ht="18.75" customHeight="1" x14ac:dyDescent="0.35"/>
    <row r="158" ht="18" customHeight="1" x14ac:dyDescent="0.35"/>
    <row r="159" ht="20.25" customHeight="1" x14ac:dyDescent="0.35"/>
    <row r="160" ht="15.75" customHeight="1" x14ac:dyDescent="0.35"/>
    <row r="161" spans="21:21" ht="19.5" customHeight="1" x14ac:dyDescent="0.35"/>
    <row r="162" spans="21:21" ht="20.25" customHeight="1" x14ac:dyDescent="0.35"/>
    <row r="163" spans="21:21" ht="17.25" customHeight="1" x14ac:dyDescent="0.35"/>
    <row r="164" spans="21:21" x14ac:dyDescent="0.35">
      <c r="U164" s="11"/>
    </row>
    <row r="165" spans="21:21" x14ac:dyDescent="0.35">
      <c r="U165" s="45"/>
    </row>
    <row r="166" spans="21:21" x14ac:dyDescent="0.35">
      <c r="U166" s="45"/>
    </row>
    <row r="167" spans="21:21" x14ac:dyDescent="0.35">
      <c r="U167" s="45"/>
    </row>
    <row r="168" spans="21:21" x14ac:dyDescent="0.35">
      <c r="U168" s="45"/>
    </row>
    <row r="169" spans="21:21" x14ac:dyDescent="0.35">
      <c r="U169" s="45"/>
    </row>
    <row r="170" spans="21:21" x14ac:dyDescent="0.35">
      <c r="U170" s="45"/>
    </row>
    <row r="171" spans="21:21" x14ac:dyDescent="0.35">
      <c r="U171" s="46"/>
    </row>
    <row r="172" spans="21:21" x14ac:dyDescent="0.35">
      <c r="U172" s="46"/>
    </row>
    <row r="173" spans="21:21" x14ac:dyDescent="0.35">
      <c r="U173" s="46"/>
    </row>
    <row r="174" spans="21:21" x14ac:dyDescent="0.35">
      <c r="U174" s="46"/>
    </row>
    <row r="175" spans="21:21" x14ac:dyDescent="0.35">
      <c r="U175" s="46"/>
    </row>
    <row r="176" spans="21:21" x14ac:dyDescent="0.35">
      <c r="U176" s="46"/>
    </row>
    <row r="177" spans="21:21" x14ac:dyDescent="0.35">
      <c r="U177" s="46"/>
    </row>
    <row r="178" spans="21:21" x14ac:dyDescent="0.35">
      <c r="U178" s="46"/>
    </row>
    <row r="179" spans="21:21" x14ac:dyDescent="0.35">
      <c r="U179" s="46"/>
    </row>
    <row r="180" spans="21:21" x14ac:dyDescent="0.35">
      <c r="U180" s="46"/>
    </row>
    <row r="181" spans="21:21" x14ac:dyDescent="0.35">
      <c r="U181" s="46"/>
    </row>
    <row r="182" spans="21:21" x14ac:dyDescent="0.35">
      <c r="U182" s="46"/>
    </row>
    <row r="183" spans="21:21" x14ac:dyDescent="0.35">
      <c r="U183" s="46"/>
    </row>
    <row r="184" spans="21:21" x14ac:dyDescent="0.35">
      <c r="U184" s="46"/>
    </row>
    <row r="185" spans="21:21" x14ac:dyDescent="0.35">
      <c r="U185" s="46"/>
    </row>
    <row r="186" spans="21:21" x14ac:dyDescent="0.35">
      <c r="U186" s="46"/>
    </row>
    <row r="187" spans="21:21" x14ac:dyDescent="0.35">
      <c r="U187" s="46"/>
    </row>
    <row r="188" spans="21:21" x14ac:dyDescent="0.35">
      <c r="U188" s="46"/>
    </row>
    <row r="189" spans="21:21" x14ac:dyDescent="0.35">
      <c r="U189" s="46"/>
    </row>
    <row r="190" spans="21:21" x14ac:dyDescent="0.35">
      <c r="U190" s="46"/>
    </row>
    <row r="191" spans="21:21" x14ac:dyDescent="0.35">
      <c r="U191" s="46"/>
    </row>
    <row r="192" spans="21:21" x14ac:dyDescent="0.35">
      <c r="U192" s="46"/>
    </row>
    <row r="193" spans="21:21" x14ac:dyDescent="0.35">
      <c r="U193" s="46"/>
    </row>
    <row r="194" spans="21:21" x14ac:dyDescent="0.35">
      <c r="U194" s="46"/>
    </row>
    <row r="195" spans="21:21" x14ac:dyDescent="0.35">
      <c r="U195" s="46"/>
    </row>
    <row r="196" spans="21:21" x14ac:dyDescent="0.35">
      <c r="U196" s="46"/>
    </row>
    <row r="197" spans="21:21" x14ac:dyDescent="0.35">
      <c r="U197" s="46"/>
    </row>
    <row r="198" spans="21:21" x14ac:dyDescent="0.35">
      <c r="U198" s="46"/>
    </row>
    <row r="199" spans="21:21" x14ac:dyDescent="0.35">
      <c r="U199" s="46"/>
    </row>
    <row r="200" spans="21:21" x14ac:dyDescent="0.35">
      <c r="U200" s="46"/>
    </row>
    <row r="201" spans="21:21" x14ac:dyDescent="0.35">
      <c r="U201" s="46"/>
    </row>
    <row r="202" spans="21:21" x14ac:dyDescent="0.35">
      <c r="U202" s="46"/>
    </row>
    <row r="203" spans="21:21" x14ac:dyDescent="0.35">
      <c r="U203" s="46"/>
    </row>
    <row r="204" spans="21:21" x14ac:dyDescent="0.35">
      <c r="U204" s="46"/>
    </row>
    <row r="205" spans="21:21" x14ac:dyDescent="0.35">
      <c r="U205" s="46"/>
    </row>
    <row r="206" spans="21:21" x14ac:dyDescent="0.35">
      <c r="U206" s="46"/>
    </row>
    <row r="207" spans="21:21" x14ac:dyDescent="0.35">
      <c r="U207" s="46"/>
    </row>
    <row r="208" spans="21:21" x14ac:dyDescent="0.35">
      <c r="U208" s="46"/>
    </row>
    <row r="209" spans="21:21" x14ac:dyDescent="0.35">
      <c r="U209" s="46"/>
    </row>
    <row r="210" spans="21:21" x14ac:dyDescent="0.35">
      <c r="U210" s="46"/>
    </row>
    <row r="211" spans="21:21" x14ac:dyDescent="0.35">
      <c r="U211" s="46"/>
    </row>
    <row r="212" spans="21:21" x14ac:dyDescent="0.35">
      <c r="U212" s="46"/>
    </row>
    <row r="213" spans="21:21" x14ac:dyDescent="0.35">
      <c r="U213" s="46"/>
    </row>
    <row r="214" spans="21:21" x14ac:dyDescent="0.35">
      <c r="U214" s="46"/>
    </row>
    <row r="215" spans="21:21" x14ac:dyDescent="0.35">
      <c r="U215" s="46"/>
    </row>
    <row r="216" spans="21:21" x14ac:dyDescent="0.35">
      <c r="U216" s="46"/>
    </row>
    <row r="217" spans="21:21" x14ac:dyDescent="0.35">
      <c r="U217" s="46"/>
    </row>
    <row r="218" spans="21:21" x14ac:dyDescent="0.35">
      <c r="U218" s="46"/>
    </row>
    <row r="219" spans="21:21" x14ac:dyDescent="0.35">
      <c r="U219" s="46"/>
    </row>
    <row r="220" spans="21:21" x14ac:dyDescent="0.35">
      <c r="U220" s="46"/>
    </row>
    <row r="221" spans="21:21" x14ac:dyDescent="0.35">
      <c r="U221" s="46"/>
    </row>
    <row r="222" spans="21:21" x14ac:dyDescent="0.35">
      <c r="U222" s="46"/>
    </row>
    <row r="223" spans="21:21" x14ac:dyDescent="0.35">
      <c r="U223" s="46"/>
    </row>
    <row r="224" spans="21:21" x14ac:dyDescent="0.35">
      <c r="U224" s="46"/>
    </row>
    <row r="225" spans="21:21" x14ac:dyDescent="0.35">
      <c r="U225" s="46"/>
    </row>
    <row r="226" spans="21:21" x14ac:dyDescent="0.35">
      <c r="U226" s="46"/>
    </row>
    <row r="227" spans="21:21" x14ac:dyDescent="0.35">
      <c r="U227" s="46"/>
    </row>
    <row r="228" spans="21:21" x14ac:dyDescent="0.35">
      <c r="U228" s="46"/>
    </row>
    <row r="229" spans="21:21" x14ac:dyDescent="0.35">
      <c r="U229" s="46"/>
    </row>
    <row r="230" spans="21:21" x14ac:dyDescent="0.35">
      <c r="U230" s="46"/>
    </row>
    <row r="231" spans="21:21" x14ac:dyDescent="0.35">
      <c r="U231" s="46"/>
    </row>
    <row r="232" spans="21:21" x14ac:dyDescent="0.35">
      <c r="U232" s="46"/>
    </row>
    <row r="233" spans="21:21" x14ac:dyDescent="0.35">
      <c r="U233" s="46"/>
    </row>
    <row r="234" spans="21:21" x14ac:dyDescent="0.35">
      <c r="U234" s="46"/>
    </row>
    <row r="235" spans="21:21" x14ac:dyDescent="0.35">
      <c r="U235" s="46"/>
    </row>
    <row r="236" spans="21:21" x14ac:dyDescent="0.35">
      <c r="U236" s="46"/>
    </row>
    <row r="237" spans="21:21" x14ac:dyDescent="0.35">
      <c r="U237" s="46"/>
    </row>
    <row r="238" spans="21:21" x14ac:dyDescent="0.35">
      <c r="U238" s="46"/>
    </row>
    <row r="239" spans="21:21" x14ac:dyDescent="0.35">
      <c r="U239" s="46"/>
    </row>
    <row r="240" spans="21:21" x14ac:dyDescent="0.35">
      <c r="U240" s="46"/>
    </row>
    <row r="241" spans="21:21" x14ac:dyDescent="0.35">
      <c r="U241" s="46"/>
    </row>
    <row r="242" spans="21:21" x14ac:dyDescent="0.35">
      <c r="U242" s="46"/>
    </row>
    <row r="243" spans="21:21" x14ac:dyDescent="0.35">
      <c r="U243" s="46"/>
    </row>
    <row r="244" spans="21:21" x14ac:dyDescent="0.35">
      <c r="U244" s="46"/>
    </row>
    <row r="245" spans="21:21" x14ac:dyDescent="0.35">
      <c r="U245" s="46"/>
    </row>
    <row r="246" spans="21:21" x14ac:dyDescent="0.35">
      <c r="U246" s="46"/>
    </row>
    <row r="247" spans="21:21" x14ac:dyDescent="0.35">
      <c r="U247" s="46"/>
    </row>
    <row r="248" spans="21:21" x14ac:dyDescent="0.35">
      <c r="U248" s="46"/>
    </row>
    <row r="249" spans="21:21" x14ac:dyDescent="0.35">
      <c r="U249" s="46"/>
    </row>
    <row r="250" spans="21:21" x14ac:dyDescent="0.35">
      <c r="U250" s="46"/>
    </row>
    <row r="251" spans="21:21" x14ac:dyDescent="0.35">
      <c r="U251" s="46"/>
    </row>
    <row r="252" spans="21:21" x14ac:dyDescent="0.35">
      <c r="U252" s="46"/>
    </row>
    <row r="253" spans="21:21" x14ac:dyDescent="0.35">
      <c r="U253" s="46"/>
    </row>
    <row r="254" spans="21:21" x14ac:dyDescent="0.35">
      <c r="U254" s="46"/>
    </row>
    <row r="255" spans="21:21" x14ac:dyDescent="0.35">
      <c r="U255" s="46"/>
    </row>
    <row r="256" spans="21:21" x14ac:dyDescent="0.35">
      <c r="U256" s="46"/>
    </row>
    <row r="257" spans="21:21" x14ac:dyDescent="0.35">
      <c r="U257" s="46"/>
    </row>
    <row r="258" spans="21:21" x14ac:dyDescent="0.35">
      <c r="U258" s="46"/>
    </row>
    <row r="259" spans="21:21" x14ac:dyDescent="0.35">
      <c r="U259" s="46"/>
    </row>
    <row r="260" spans="21:21" x14ac:dyDescent="0.35">
      <c r="U260" s="46"/>
    </row>
    <row r="261" spans="21:21" x14ac:dyDescent="0.35">
      <c r="U261" s="46"/>
    </row>
    <row r="262" spans="21:21" x14ac:dyDescent="0.35">
      <c r="U262" s="46"/>
    </row>
    <row r="263" spans="21:21" x14ac:dyDescent="0.35">
      <c r="U263" s="46"/>
    </row>
    <row r="264" spans="21:21" x14ac:dyDescent="0.35">
      <c r="U264" s="46"/>
    </row>
    <row r="265" spans="21:21" x14ac:dyDescent="0.35">
      <c r="U265" s="46"/>
    </row>
    <row r="266" spans="21:21" x14ac:dyDescent="0.35">
      <c r="U266" s="46"/>
    </row>
    <row r="267" spans="21:21" x14ac:dyDescent="0.35">
      <c r="U267" s="46"/>
    </row>
    <row r="268" spans="21:21" x14ac:dyDescent="0.35">
      <c r="U268" s="46"/>
    </row>
    <row r="269" spans="21:21" x14ac:dyDescent="0.35">
      <c r="U269" s="46"/>
    </row>
    <row r="270" spans="21:21" x14ac:dyDescent="0.35">
      <c r="U270" s="46"/>
    </row>
    <row r="271" spans="21:21" x14ac:dyDescent="0.35">
      <c r="U271" s="46"/>
    </row>
    <row r="272" spans="21:21" x14ac:dyDescent="0.35">
      <c r="U272" s="46"/>
    </row>
    <row r="273" spans="21:21" x14ac:dyDescent="0.35">
      <c r="U273" s="46"/>
    </row>
    <row r="274" spans="21:21" x14ac:dyDescent="0.35">
      <c r="U274" s="46"/>
    </row>
    <row r="275" spans="21:21" x14ac:dyDescent="0.35">
      <c r="U275" s="46"/>
    </row>
    <row r="276" spans="21:21" x14ac:dyDescent="0.35">
      <c r="U276" s="46"/>
    </row>
    <row r="277" spans="21:21" x14ac:dyDescent="0.35">
      <c r="U277" s="46"/>
    </row>
  </sheetData>
  <sheetProtection formatCells="0" formatColumns="0" formatRows="0" insertColumns="0" insertRows="0" selectLockedCells="1" sort="0" autoFilter="0"/>
  <mergeCells count="35">
    <mergeCell ref="A33:J33"/>
    <mergeCell ref="B29:C29"/>
    <mergeCell ref="B30:C30"/>
    <mergeCell ref="B19:D19"/>
    <mergeCell ref="B25:C25"/>
    <mergeCell ref="B26:C26"/>
    <mergeCell ref="B22:C22"/>
    <mergeCell ref="B23:C23"/>
    <mergeCell ref="B24:C24"/>
    <mergeCell ref="B27:C27"/>
    <mergeCell ref="B28:C28"/>
    <mergeCell ref="A46:F46"/>
    <mergeCell ref="B34:D34"/>
    <mergeCell ref="E34:J34"/>
    <mergeCell ref="G35:J36"/>
    <mergeCell ref="A34:A36"/>
    <mergeCell ref="G37:J37"/>
    <mergeCell ref="G38:J38"/>
    <mergeCell ref="G39:J39"/>
    <mergeCell ref="G40:J40"/>
    <mergeCell ref="B14:C14"/>
    <mergeCell ref="B15:C15"/>
    <mergeCell ref="B20:C20"/>
    <mergeCell ref="B21:C21"/>
    <mergeCell ref="B16:C16"/>
    <mergeCell ref="B1:O1"/>
    <mergeCell ref="B2:O2"/>
    <mergeCell ref="C7:E7"/>
    <mergeCell ref="C4:E5"/>
    <mergeCell ref="B4:B5"/>
    <mergeCell ref="G7:G9"/>
    <mergeCell ref="H7:J8"/>
    <mergeCell ref="C6:E6"/>
    <mergeCell ref="H9:J10"/>
    <mergeCell ref="B10:C10"/>
  </mergeCells>
  <dataValidations count="6">
    <dataValidation type="list" allowBlank="1" showInputMessage="1" showErrorMessage="1" sqref="JB65557 WVN4 WLR4 WBV4 VRZ4 VID4 UYH4 UOL4 UEP4 TUT4 TKX4 TBB4 SRF4 SHJ4 RXN4 RNR4 RDV4 QTZ4 QKD4 QAH4 PQL4 PGP4 OWT4 OMX4 ODB4 NTF4 NJJ4 MZN4 MPR4 MFV4 LVZ4 LMD4 LCH4 KSL4 KIP4 JYT4 JOX4 JFB4 IVF4 ILJ4 IBN4 HRR4 HHV4 GXZ4 GOD4 GEH4 FUL4 FKP4 FAT4 EQX4 EHB4 DXF4 DNJ4 DDN4 CTR4 CJV4 BZZ4 BQD4 BGH4 AWL4 AMP4 ACT4 SX4 JB4 G4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G983061 G917525 G851989 G786453 G720917 G655381 G589845 G524309 G458773 G393237 G327701 G262165 G196629 G131093 G65557" xr:uid="{00000000-0002-0000-0000-000000000000}">
      <formula1>"I, I-II, I-II-III, I-II-III-IV"</formula1>
    </dataValidation>
    <dataValidation type="list" allowBlank="1" showInputMessage="1" showErrorMessage="1" sqref="WVI983061:WVK983062 WLM983061:WLO983062 WBQ983061:WBS983062 VRU983061:VRW983062 VHY983061:VIA983062 UYC983061:UYE983062 UOG983061:UOI983062 UEK983061:UEM983062 TUO983061:TUQ983062 TKS983061:TKU983062 TAW983061:TAY983062 SRA983061:SRC983062 SHE983061:SHG983062 RXI983061:RXK983062 RNM983061:RNO983062 RDQ983061:RDS983062 QTU983061:QTW983062 QJY983061:QKA983062 QAC983061:QAE983062 PQG983061:PQI983062 PGK983061:PGM983062 OWO983061:OWQ983062 OMS983061:OMU983062 OCW983061:OCY983062 NTA983061:NTC983062 NJE983061:NJG983062 MZI983061:MZK983062 MPM983061:MPO983062 MFQ983061:MFS983062 LVU983061:LVW983062 LLY983061:LMA983062 LCC983061:LCE983062 KSG983061:KSI983062 KIK983061:KIM983062 JYO983061:JYQ983062 JOS983061:JOU983062 JEW983061:JEY983062 IVA983061:IVC983062 ILE983061:ILG983062 IBI983061:IBK983062 HRM983061:HRO983062 HHQ983061:HHS983062 GXU983061:GXW983062 GNY983061:GOA983062 GEC983061:GEE983062 FUG983061:FUI983062 FKK983061:FKM983062 FAO983061:FAQ983062 EQS983061:EQU983062 EGW983061:EGY983062 DXA983061:DXC983062 DNE983061:DNG983062 DDI983061:DDK983062 CTM983061:CTO983062 CJQ983061:CJS983062 BZU983061:BZW983062 BPY983061:BQA983062 BGC983061:BGE983062 AWG983061:AWI983062 AMK983061:AMM983062 ACO983061:ACQ983062 SS983061:SU983062 IW983061:IY983062 C983061:E983062 WVI917525:WVK917526 WLM917525:WLO917526 WBQ917525:WBS917526 VRU917525:VRW917526 VHY917525:VIA917526 UYC917525:UYE917526 UOG917525:UOI917526 UEK917525:UEM917526 TUO917525:TUQ917526 TKS917525:TKU917526 TAW917525:TAY917526 SRA917525:SRC917526 SHE917525:SHG917526 RXI917525:RXK917526 RNM917525:RNO917526 RDQ917525:RDS917526 QTU917525:QTW917526 QJY917525:QKA917526 QAC917525:QAE917526 PQG917525:PQI917526 PGK917525:PGM917526 OWO917525:OWQ917526 OMS917525:OMU917526 OCW917525:OCY917526 NTA917525:NTC917526 NJE917525:NJG917526 MZI917525:MZK917526 MPM917525:MPO917526 MFQ917525:MFS917526 LVU917525:LVW917526 LLY917525:LMA917526 LCC917525:LCE917526 KSG917525:KSI917526 KIK917525:KIM917526 JYO917525:JYQ917526 JOS917525:JOU917526 JEW917525:JEY917526 IVA917525:IVC917526 ILE917525:ILG917526 IBI917525:IBK917526 HRM917525:HRO917526 HHQ917525:HHS917526 GXU917525:GXW917526 GNY917525:GOA917526 GEC917525:GEE917526 FUG917525:FUI917526 FKK917525:FKM917526 FAO917525:FAQ917526 EQS917525:EQU917526 EGW917525:EGY917526 DXA917525:DXC917526 DNE917525:DNG917526 DDI917525:DDK917526 CTM917525:CTO917526 CJQ917525:CJS917526 BZU917525:BZW917526 BPY917525:BQA917526 BGC917525:BGE917526 AWG917525:AWI917526 AMK917525:AMM917526 ACO917525:ACQ917526 SS917525:SU917526 IW917525:IY917526 C917525:E917526 WVI851989:WVK851990 WLM851989:WLO851990 WBQ851989:WBS851990 VRU851989:VRW851990 VHY851989:VIA851990 UYC851989:UYE851990 UOG851989:UOI851990 UEK851989:UEM851990 TUO851989:TUQ851990 TKS851989:TKU851990 TAW851989:TAY851990 SRA851989:SRC851990 SHE851989:SHG851990 RXI851989:RXK851990 RNM851989:RNO851990 RDQ851989:RDS851990 QTU851989:QTW851990 QJY851989:QKA851990 QAC851989:QAE851990 PQG851989:PQI851990 PGK851989:PGM851990 OWO851989:OWQ851990 OMS851989:OMU851990 OCW851989:OCY851990 NTA851989:NTC851990 NJE851989:NJG851990 MZI851989:MZK851990 MPM851989:MPO851990 MFQ851989:MFS851990 LVU851989:LVW851990 LLY851989:LMA851990 LCC851989:LCE851990 KSG851989:KSI851990 KIK851989:KIM851990 JYO851989:JYQ851990 JOS851989:JOU851990 JEW851989:JEY851990 IVA851989:IVC851990 ILE851989:ILG851990 IBI851989:IBK851990 HRM851989:HRO851990 HHQ851989:HHS851990 GXU851989:GXW851990 GNY851989:GOA851990 GEC851989:GEE851990 FUG851989:FUI851990 FKK851989:FKM851990 FAO851989:FAQ851990 EQS851989:EQU851990 EGW851989:EGY851990 DXA851989:DXC851990 DNE851989:DNG851990 DDI851989:DDK851990 CTM851989:CTO851990 CJQ851989:CJS851990 BZU851989:BZW851990 BPY851989:BQA851990 BGC851989:BGE851990 AWG851989:AWI851990 AMK851989:AMM851990 ACO851989:ACQ851990 SS851989:SU851990 IW851989:IY851990 C851989:E851990 WVI786453:WVK786454 WLM786453:WLO786454 WBQ786453:WBS786454 VRU786453:VRW786454 VHY786453:VIA786454 UYC786453:UYE786454 UOG786453:UOI786454 UEK786453:UEM786454 TUO786453:TUQ786454 TKS786453:TKU786454 TAW786453:TAY786454 SRA786453:SRC786454 SHE786453:SHG786454 RXI786453:RXK786454 RNM786453:RNO786454 RDQ786453:RDS786454 QTU786453:QTW786454 QJY786453:QKA786454 QAC786453:QAE786454 PQG786453:PQI786454 PGK786453:PGM786454 OWO786453:OWQ786454 OMS786453:OMU786454 OCW786453:OCY786454 NTA786453:NTC786454 NJE786453:NJG786454 MZI786453:MZK786454 MPM786453:MPO786454 MFQ786453:MFS786454 LVU786453:LVW786454 LLY786453:LMA786454 LCC786453:LCE786454 KSG786453:KSI786454 KIK786453:KIM786454 JYO786453:JYQ786454 JOS786453:JOU786454 JEW786453:JEY786454 IVA786453:IVC786454 ILE786453:ILG786454 IBI786453:IBK786454 HRM786453:HRO786454 HHQ786453:HHS786454 GXU786453:GXW786454 GNY786453:GOA786454 GEC786453:GEE786454 FUG786453:FUI786454 FKK786453:FKM786454 FAO786453:FAQ786454 EQS786453:EQU786454 EGW786453:EGY786454 DXA786453:DXC786454 DNE786453:DNG786454 DDI786453:DDK786454 CTM786453:CTO786454 CJQ786453:CJS786454 BZU786453:BZW786454 BPY786453:BQA786454 BGC786453:BGE786454 AWG786453:AWI786454 AMK786453:AMM786454 ACO786453:ACQ786454 SS786453:SU786454 IW786453:IY786454 C786453:E786454 WVI720917:WVK720918 WLM720917:WLO720918 WBQ720917:WBS720918 VRU720917:VRW720918 VHY720917:VIA720918 UYC720917:UYE720918 UOG720917:UOI720918 UEK720917:UEM720918 TUO720917:TUQ720918 TKS720917:TKU720918 TAW720917:TAY720918 SRA720917:SRC720918 SHE720917:SHG720918 RXI720917:RXK720918 RNM720917:RNO720918 RDQ720917:RDS720918 QTU720917:QTW720918 QJY720917:QKA720918 QAC720917:QAE720918 PQG720917:PQI720918 PGK720917:PGM720918 OWO720917:OWQ720918 OMS720917:OMU720918 OCW720917:OCY720918 NTA720917:NTC720918 NJE720917:NJG720918 MZI720917:MZK720918 MPM720917:MPO720918 MFQ720917:MFS720918 LVU720917:LVW720918 LLY720917:LMA720918 LCC720917:LCE720918 KSG720917:KSI720918 KIK720917:KIM720918 JYO720917:JYQ720918 JOS720917:JOU720918 JEW720917:JEY720918 IVA720917:IVC720918 ILE720917:ILG720918 IBI720917:IBK720918 HRM720917:HRO720918 HHQ720917:HHS720918 GXU720917:GXW720918 GNY720917:GOA720918 GEC720917:GEE720918 FUG720917:FUI720918 FKK720917:FKM720918 FAO720917:FAQ720918 EQS720917:EQU720918 EGW720917:EGY720918 DXA720917:DXC720918 DNE720917:DNG720918 DDI720917:DDK720918 CTM720917:CTO720918 CJQ720917:CJS720918 BZU720917:BZW720918 BPY720917:BQA720918 BGC720917:BGE720918 AWG720917:AWI720918 AMK720917:AMM720918 ACO720917:ACQ720918 SS720917:SU720918 IW720917:IY720918 C720917:E720918 WVI655381:WVK655382 WLM655381:WLO655382 WBQ655381:WBS655382 VRU655381:VRW655382 VHY655381:VIA655382 UYC655381:UYE655382 UOG655381:UOI655382 UEK655381:UEM655382 TUO655381:TUQ655382 TKS655381:TKU655382 TAW655381:TAY655382 SRA655381:SRC655382 SHE655381:SHG655382 RXI655381:RXK655382 RNM655381:RNO655382 RDQ655381:RDS655382 QTU655381:QTW655382 QJY655381:QKA655382 QAC655381:QAE655382 PQG655381:PQI655382 PGK655381:PGM655382 OWO655381:OWQ655382 OMS655381:OMU655382 OCW655381:OCY655382 NTA655381:NTC655382 NJE655381:NJG655382 MZI655381:MZK655382 MPM655381:MPO655382 MFQ655381:MFS655382 LVU655381:LVW655382 LLY655381:LMA655382 LCC655381:LCE655382 KSG655381:KSI655382 KIK655381:KIM655382 JYO655381:JYQ655382 JOS655381:JOU655382 JEW655381:JEY655382 IVA655381:IVC655382 ILE655381:ILG655382 IBI655381:IBK655382 HRM655381:HRO655382 HHQ655381:HHS655382 GXU655381:GXW655382 GNY655381:GOA655382 GEC655381:GEE655382 FUG655381:FUI655382 FKK655381:FKM655382 FAO655381:FAQ655382 EQS655381:EQU655382 EGW655381:EGY655382 DXA655381:DXC655382 DNE655381:DNG655382 DDI655381:DDK655382 CTM655381:CTO655382 CJQ655381:CJS655382 BZU655381:BZW655382 BPY655381:BQA655382 BGC655381:BGE655382 AWG655381:AWI655382 AMK655381:AMM655382 ACO655381:ACQ655382 SS655381:SU655382 IW655381:IY655382 C655381:E655382 WVI589845:WVK589846 WLM589845:WLO589846 WBQ589845:WBS589846 VRU589845:VRW589846 VHY589845:VIA589846 UYC589845:UYE589846 UOG589845:UOI589846 UEK589845:UEM589846 TUO589845:TUQ589846 TKS589845:TKU589846 TAW589845:TAY589846 SRA589845:SRC589846 SHE589845:SHG589846 RXI589845:RXK589846 RNM589845:RNO589846 RDQ589845:RDS589846 QTU589845:QTW589846 QJY589845:QKA589846 QAC589845:QAE589846 PQG589845:PQI589846 PGK589845:PGM589846 OWO589845:OWQ589846 OMS589845:OMU589846 OCW589845:OCY589846 NTA589845:NTC589846 NJE589845:NJG589846 MZI589845:MZK589846 MPM589845:MPO589846 MFQ589845:MFS589846 LVU589845:LVW589846 LLY589845:LMA589846 LCC589845:LCE589846 KSG589845:KSI589846 KIK589845:KIM589846 JYO589845:JYQ589846 JOS589845:JOU589846 JEW589845:JEY589846 IVA589845:IVC589846 ILE589845:ILG589846 IBI589845:IBK589846 HRM589845:HRO589846 HHQ589845:HHS589846 GXU589845:GXW589846 GNY589845:GOA589846 GEC589845:GEE589846 FUG589845:FUI589846 FKK589845:FKM589846 FAO589845:FAQ589846 EQS589845:EQU589846 EGW589845:EGY589846 DXA589845:DXC589846 DNE589845:DNG589846 DDI589845:DDK589846 CTM589845:CTO589846 CJQ589845:CJS589846 BZU589845:BZW589846 BPY589845:BQA589846 BGC589845:BGE589846 AWG589845:AWI589846 AMK589845:AMM589846 ACO589845:ACQ589846 SS589845:SU589846 IW589845:IY589846 C589845:E589846 WVI524309:WVK524310 WLM524309:WLO524310 WBQ524309:WBS524310 VRU524309:VRW524310 VHY524309:VIA524310 UYC524309:UYE524310 UOG524309:UOI524310 UEK524309:UEM524310 TUO524309:TUQ524310 TKS524309:TKU524310 TAW524309:TAY524310 SRA524309:SRC524310 SHE524309:SHG524310 RXI524309:RXK524310 RNM524309:RNO524310 RDQ524309:RDS524310 QTU524309:QTW524310 QJY524309:QKA524310 QAC524309:QAE524310 PQG524309:PQI524310 PGK524309:PGM524310 OWO524309:OWQ524310 OMS524309:OMU524310 OCW524309:OCY524310 NTA524309:NTC524310 NJE524309:NJG524310 MZI524309:MZK524310 MPM524309:MPO524310 MFQ524309:MFS524310 LVU524309:LVW524310 LLY524309:LMA524310 LCC524309:LCE524310 KSG524309:KSI524310 KIK524309:KIM524310 JYO524309:JYQ524310 JOS524309:JOU524310 JEW524309:JEY524310 IVA524309:IVC524310 ILE524309:ILG524310 IBI524309:IBK524310 HRM524309:HRO524310 HHQ524309:HHS524310 GXU524309:GXW524310 GNY524309:GOA524310 GEC524309:GEE524310 FUG524309:FUI524310 FKK524309:FKM524310 FAO524309:FAQ524310 EQS524309:EQU524310 EGW524309:EGY524310 DXA524309:DXC524310 DNE524309:DNG524310 DDI524309:DDK524310 CTM524309:CTO524310 CJQ524309:CJS524310 BZU524309:BZW524310 BPY524309:BQA524310 BGC524309:BGE524310 AWG524309:AWI524310 AMK524309:AMM524310 ACO524309:ACQ524310 SS524309:SU524310 IW524309:IY524310 C524309:E524310 WVI458773:WVK458774 WLM458773:WLO458774 WBQ458773:WBS458774 VRU458773:VRW458774 VHY458773:VIA458774 UYC458773:UYE458774 UOG458773:UOI458774 UEK458773:UEM458774 TUO458773:TUQ458774 TKS458773:TKU458774 TAW458773:TAY458774 SRA458773:SRC458774 SHE458773:SHG458774 RXI458773:RXK458774 RNM458773:RNO458774 RDQ458773:RDS458774 QTU458773:QTW458774 QJY458773:QKA458774 QAC458773:QAE458774 PQG458773:PQI458774 PGK458773:PGM458774 OWO458773:OWQ458774 OMS458773:OMU458774 OCW458773:OCY458774 NTA458773:NTC458774 NJE458773:NJG458774 MZI458773:MZK458774 MPM458773:MPO458774 MFQ458773:MFS458774 LVU458773:LVW458774 LLY458773:LMA458774 LCC458773:LCE458774 KSG458773:KSI458774 KIK458773:KIM458774 JYO458773:JYQ458774 JOS458773:JOU458774 JEW458773:JEY458774 IVA458773:IVC458774 ILE458773:ILG458774 IBI458773:IBK458774 HRM458773:HRO458774 HHQ458773:HHS458774 GXU458773:GXW458774 GNY458773:GOA458774 GEC458773:GEE458774 FUG458773:FUI458774 FKK458773:FKM458774 FAO458773:FAQ458774 EQS458773:EQU458774 EGW458773:EGY458774 DXA458773:DXC458774 DNE458773:DNG458774 DDI458773:DDK458774 CTM458773:CTO458774 CJQ458773:CJS458774 BZU458773:BZW458774 BPY458773:BQA458774 BGC458773:BGE458774 AWG458773:AWI458774 AMK458773:AMM458774 ACO458773:ACQ458774 SS458773:SU458774 IW458773:IY458774 C458773:E458774 WVI393237:WVK393238 WLM393237:WLO393238 WBQ393237:WBS393238 VRU393237:VRW393238 VHY393237:VIA393238 UYC393237:UYE393238 UOG393237:UOI393238 UEK393237:UEM393238 TUO393237:TUQ393238 TKS393237:TKU393238 TAW393237:TAY393238 SRA393237:SRC393238 SHE393237:SHG393238 RXI393237:RXK393238 RNM393237:RNO393238 RDQ393237:RDS393238 QTU393237:QTW393238 QJY393237:QKA393238 QAC393237:QAE393238 PQG393237:PQI393238 PGK393237:PGM393238 OWO393237:OWQ393238 OMS393237:OMU393238 OCW393237:OCY393238 NTA393237:NTC393238 NJE393237:NJG393238 MZI393237:MZK393238 MPM393237:MPO393238 MFQ393237:MFS393238 LVU393237:LVW393238 LLY393237:LMA393238 LCC393237:LCE393238 KSG393237:KSI393238 KIK393237:KIM393238 JYO393237:JYQ393238 JOS393237:JOU393238 JEW393237:JEY393238 IVA393237:IVC393238 ILE393237:ILG393238 IBI393237:IBK393238 HRM393237:HRO393238 HHQ393237:HHS393238 GXU393237:GXW393238 GNY393237:GOA393238 GEC393237:GEE393238 FUG393237:FUI393238 FKK393237:FKM393238 FAO393237:FAQ393238 EQS393237:EQU393238 EGW393237:EGY393238 DXA393237:DXC393238 DNE393237:DNG393238 DDI393237:DDK393238 CTM393237:CTO393238 CJQ393237:CJS393238 BZU393237:BZW393238 BPY393237:BQA393238 BGC393237:BGE393238 AWG393237:AWI393238 AMK393237:AMM393238 ACO393237:ACQ393238 SS393237:SU393238 IW393237:IY393238 C393237:E393238 WVI327701:WVK327702 WLM327701:WLO327702 WBQ327701:WBS327702 VRU327701:VRW327702 VHY327701:VIA327702 UYC327701:UYE327702 UOG327701:UOI327702 UEK327701:UEM327702 TUO327701:TUQ327702 TKS327701:TKU327702 TAW327701:TAY327702 SRA327701:SRC327702 SHE327701:SHG327702 RXI327701:RXK327702 RNM327701:RNO327702 RDQ327701:RDS327702 QTU327701:QTW327702 QJY327701:QKA327702 QAC327701:QAE327702 PQG327701:PQI327702 PGK327701:PGM327702 OWO327701:OWQ327702 OMS327701:OMU327702 OCW327701:OCY327702 NTA327701:NTC327702 NJE327701:NJG327702 MZI327701:MZK327702 MPM327701:MPO327702 MFQ327701:MFS327702 LVU327701:LVW327702 LLY327701:LMA327702 LCC327701:LCE327702 KSG327701:KSI327702 KIK327701:KIM327702 JYO327701:JYQ327702 JOS327701:JOU327702 JEW327701:JEY327702 IVA327701:IVC327702 ILE327701:ILG327702 IBI327701:IBK327702 HRM327701:HRO327702 HHQ327701:HHS327702 GXU327701:GXW327702 GNY327701:GOA327702 GEC327701:GEE327702 FUG327701:FUI327702 FKK327701:FKM327702 FAO327701:FAQ327702 EQS327701:EQU327702 EGW327701:EGY327702 DXA327701:DXC327702 DNE327701:DNG327702 DDI327701:DDK327702 CTM327701:CTO327702 CJQ327701:CJS327702 BZU327701:BZW327702 BPY327701:BQA327702 BGC327701:BGE327702 AWG327701:AWI327702 AMK327701:AMM327702 ACO327701:ACQ327702 SS327701:SU327702 IW327701:IY327702 C327701:E327702 WVI262165:WVK262166 WLM262165:WLO262166 WBQ262165:WBS262166 VRU262165:VRW262166 VHY262165:VIA262166 UYC262165:UYE262166 UOG262165:UOI262166 UEK262165:UEM262166 TUO262165:TUQ262166 TKS262165:TKU262166 TAW262165:TAY262166 SRA262165:SRC262166 SHE262165:SHG262166 RXI262165:RXK262166 RNM262165:RNO262166 RDQ262165:RDS262166 QTU262165:QTW262166 QJY262165:QKA262166 QAC262165:QAE262166 PQG262165:PQI262166 PGK262165:PGM262166 OWO262165:OWQ262166 OMS262165:OMU262166 OCW262165:OCY262166 NTA262165:NTC262166 NJE262165:NJG262166 MZI262165:MZK262166 MPM262165:MPO262166 MFQ262165:MFS262166 LVU262165:LVW262166 LLY262165:LMA262166 LCC262165:LCE262166 KSG262165:KSI262166 KIK262165:KIM262166 JYO262165:JYQ262166 JOS262165:JOU262166 JEW262165:JEY262166 IVA262165:IVC262166 ILE262165:ILG262166 IBI262165:IBK262166 HRM262165:HRO262166 HHQ262165:HHS262166 GXU262165:GXW262166 GNY262165:GOA262166 GEC262165:GEE262166 FUG262165:FUI262166 FKK262165:FKM262166 FAO262165:FAQ262166 EQS262165:EQU262166 EGW262165:EGY262166 DXA262165:DXC262166 DNE262165:DNG262166 DDI262165:DDK262166 CTM262165:CTO262166 CJQ262165:CJS262166 BZU262165:BZW262166 BPY262165:BQA262166 BGC262165:BGE262166 AWG262165:AWI262166 AMK262165:AMM262166 ACO262165:ACQ262166 SS262165:SU262166 IW262165:IY262166 C262165:E262166 WVI196629:WVK196630 WLM196629:WLO196630 WBQ196629:WBS196630 VRU196629:VRW196630 VHY196629:VIA196630 UYC196629:UYE196630 UOG196629:UOI196630 UEK196629:UEM196630 TUO196629:TUQ196630 TKS196629:TKU196630 TAW196629:TAY196630 SRA196629:SRC196630 SHE196629:SHG196630 RXI196629:RXK196630 RNM196629:RNO196630 RDQ196629:RDS196630 QTU196629:QTW196630 QJY196629:QKA196630 QAC196629:QAE196630 PQG196629:PQI196630 PGK196629:PGM196630 OWO196629:OWQ196630 OMS196629:OMU196630 OCW196629:OCY196630 NTA196629:NTC196630 NJE196629:NJG196630 MZI196629:MZK196630 MPM196629:MPO196630 MFQ196629:MFS196630 LVU196629:LVW196630 LLY196629:LMA196630 LCC196629:LCE196630 KSG196629:KSI196630 KIK196629:KIM196630 JYO196629:JYQ196630 JOS196629:JOU196630 JEW196629:JEY196630 IVA196629:IVC196630 ILE196629:ILG196630 IBI196629:IBK196630 HRM196629:HRO196630 HHQ196629:HHS196630 GXU196629:GXW196630 GNY196629:GOA196630 GEC196629:GEE196630 FUG196629:FUI196630 FKK196629:FKM196630 FAO196629:FAQ196630 EQS196629:EQU196630 EGW196629:EGY196630 DXA196629:DXC196630 DNE196629:DNG196630 DDI196629:DDK196630 CTM196629:CTO196630 CJQ196629:CJS196630 BZU196629:BZW196630 BPY196629:BQA196630 BGC196629:BGE196630 AWG196629:AWI196630 AMK196629:AMM196630 ACO196629:ACQ196630 SS196629:SU196630 IW196629:IY196630 C196629:E196630 WVI131093:WVK131094 WLM131093:WLO131094 WBQ131093:WBS131094 VRU131093:VRW131094 VHY131093:VIA131094 UYC131093:UYE131094 UOG131093:UOI131094 UEK131093:UEM131094 TUO131093:TUQ131094 TKS131093:TKU131094 TAW131093:TAY131094 SRA131093:SRC131094 SHE131093:SHG131094 RXI131093:RXK131094 RNM131093:RNO131094 RDQ131093:RDS131094 QTU131093:QTW131094 QJY131093:QKA131094 QAC131093:QAE131094 PQG131093:PQI131094 PGK131093:PGM131094 OWO131093:OWQ131094 OMS131093:OMU131094 OCW131093:OCY131094 NTA131093:NTC131094 NJE131093:NJG131094 MZI131093:MZK131094 MPM131093:MPO131094 MFQ131093:MFS131094 LVU131093:LVW131094 LLY131093:LMA131094 LCC131093:LCE131094 KSG131093:KSI131094 KIK131093:KIM131094 JYO131093:JYQ131094 JOS131093:JOU131094 JEW131093:JEY131094 IVA131093:IVC131094 ILE131093:ILG131094 IBI131093:IBK131094 HRM131093:HRO131094 HHQ131093:HHS131094 GXU131093:GXW131094 GNY131093:GOA131094 GEC131093:GEE131094 FUG131093:FUI131094 FKK131093:FKM131094 FAO131093:FAQ131094 EQS131093:EQU131094 EGW131093:EGY131094 DXA131093:DXC131094 DNE131093:DNG131094 DDI131093:DDK131094 CTM131093:CTO131094 CJQ131093:CJS131094 BZU131093:BZW131094 BPY131093:BQA131094 BGC131093:BGE131094 AWG131093:AWI131094 AMK131093:AMM131094 ACO131093:ACQ131094 SS131093:SU131094 IW131093:IY131094 C131093:E131094 WVI65557:WVK65558 WLM65557:WLO65558 WBQ65557:WBS65558 VRU65557:VRW65558 VHY65557:VIA65558 UYC65557:UYE65558 UOG65557:UOI65558 UEK65557:UEM65558 TUO65557:TUQ65558 TKS65557:TKU65558 TAW65557:TAY65558 SRA65557:SRC65558 SHE65557:SHG65558 RXI65557:RXK65558 RNM65557:RNO65558 RDQ65557:RDS65558 QTU65557:QTW65558 QJY65557:QKA65558 QAC65557:QAE65558 PQG65557:PQI65558 PGK65557:PGM65558 OWO65557:OWQ65558 OMS65557:OMU65558 OCW65557:OCY65558 NTA65557:NTC65558 NJE65557:NJG65558 MZI65557:MZK65558 MPM65557:MPO65558 MFQ65557:MFS65558 LVU65557:LVW65558 LLY65557:LMA65558 LCC65557:LCE65558 KSG65557:KSI65558 KIK65557:KIM65558 JYO65557:JYQ65558 JOS65557:JOU65558 JEW65557:JEY65558 IVA65557:IVC65558 ILE65557:ILG65558 IBI65557:IBK65558 HRM65557:HRO65558 HHQ65557:HHS65558 GXU65557:GXW65558 GNY65557:GOA65558 GEC65557:GEE65558 FUG65557:FUI65558 FKK65557:FKM65558 FAO65557:FAQ65558 EQS65557:EQU65558 EGW65557:EGY65558 DXA65557:DXC65558 DNE65557:DNG65558 DDI65557:DDK65558 CTM65557:CTO65558 CJQ65557:CJS65558 BZU65557:BZW65558 BPY65557:BQA65558 BGC65557:BGE65558 AWG65557:AWI65558 AMK65557:AMM65558 ACO65557:ACQ65558 SS65557:SU65558 IW65557:IY65558 C65557:E65558 WVI4:WVK6 WLM4:WLO6 WBQ4:WBS6 VRU4:VRW6 VHY4:VIA6 UYC4:UYE6 UOG4:UOI6 UEK4:UEM6 TUO4:TUQ6 TKS4:TKU6 TAW4:TAY6 SRA4:SRC6 SHE4:SHG6 RXI4:RXK6 RNM4:RNO6 RDQ4:RDS6 QTU4:QTW6 QJY4:QKA6 QAC4:QAE6 PQG4:PQI6 PGK4:PGM6 OWO4:OWQ6 OMS4:OMU6 OCW4:OCY6 NTA4:NTC6 NJE4:NJG6 MZI4:MZK6 MPM4:MPO6 MFQ4:MFS6 LVU4:LVW6 LLY4:LMA6 LCC4:LCE6 KSG4:KSI6 KIK4:KIM6 JYO4:JYQ6 JOS4:JOU6 JEW4:JEY6 IVA4:IVC6 ILE4:ILG6 IBI4:IBK6 HRM4:HRO6 HHQ4:HHS6 GXU4:GXW6 GNY4:GOA6 GEC4:GEE6 FUG4:FUI6 FKK4:FKM6 FAO4:FAQ6 EQS4:EQU6 EGW4:EGY6 DXA4:DXC6 DNE4:DNG6 DDI4:DDK6 CTM4:CTO6 CJQ4:CJS6 BZU4:BZW6 BPY4:BQA6 BGC4:BGE6 AWG4:AWI6 AMK4:AMM6 ACO4:ACQ6 SS4:SU6 IW4:IY6" xr:uid="{00000000-0002-0000-0000-000001000000}">
      <formula1>$U$54:$U$164</formula1>
    </dataValidation>
    <dataValidation type="list" allowBlank="1" showInputMessage="1" showErrorMessage="1" sqref="JE65557 WVQ4 WLU4 WBY4 VSC4 VIG4 UYK4 UOO4 UES4 TUW4 TLA4 TBE4 SRI4 SHM4 RXQ4 RNU4 RDY4 QUC4 QKG4 QAK4 PQO4 PGS4 OWW4 ONA4 ODE4 NTI4 NJM4 MZQ4 MPU4 MFY4 LWC4 LMG4 LCK4 KSO4 KIS4 JYW4 JPA4 JFE4 IVI4 ILM4 IBQ4 HRU4 HHY4 GYC4 GOG4 GEK4 FUO4 FKS4 FAW4 ERA4 EHE4 DXI4 DNM4 DDQ4 CTU4 CJY4 CAC4 BQG4 BGK4 AWO4 AMS4 ACW4 TA4 JE4 J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J983061 J917525 J851989 J786453 J720917 J655381 J589845 J524309 J458773 J393237 J327701 J262165 J196629 J131093" xr:uid="{00000000-0002-0000-0000-000002000000}">
      <formula1>"2015, 2016, 2017, 2018, 2019, 2020, 2021, 2022"</formula1>
    </dataValidation>
    <dataValidation type="list" allowBlank="1" showInputMessage="1" showErrorMessage="1" sqref="JE65558 WVQ5:WVQ6 WLU5:WLU6 WBY5:WBY6 VSC5:VSC6 VIG5:VIG6 UYK5:UYK6 UOO5:UOO6 UES5:UES6 TUW5:TUW6 TLA5:TLA6 TBE5:TBE6 SRI5:SRI6 SHM5:SHM6 RXQ5:RXQ6 RNU5:RNU6 RDY5:RDY6 QUC5:QUC6 QKG5:QKG6 QAK5:QAK6 PQO5:PQO6 PGS5:PGS6 OWW5:OWW6 ONA5:ONA6 ODE5:ODE6 NTI5:NTI6 NJM5:NJM6 MZQ5:MZQ6 MPU5:MPU6 MFY5:MFY6 LWC5:LWC6 LMG5:LMG6 LCK5:LCK6 KSO5:KSO6 KIS5:KIS6 JYW5:JYW6 JPA5:JPA6 JFE5:JFE6 IVI5:IVI6 ILM5:ILM6 IBQ5:IBQ6 HRU5:HRU6 HHY5:HHY6 GYC5:GYC6 GOG5:GOG6 GEK5:GEK6 FUO5:FUO6 FKS5:FKS6 FAW5:FAW6 ERA5:ERA6 EHE5:EHE6 DXI5:DXI6 DNM5:DNM6 DDQ5:DDQ6 CTU5:CTU6 CJY5:CJY6 CAC5:CAC6 BQG5:BQG6 BGK5:BGK6 AWO5:AWO6 AMS5:AMS6 ACW5:ACW6 TA5:TA6 JE5:JE6 J5:J6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J983062 J917526 J851990 J786454 J720918 J655382 J589846 J524310 J458774 J393238 J327702 J262166 J196630 J131094 J65558" xr:uid="{00000000-0002-0000-0000-000003000000}">
      <formula1>"25%, 50%, 75%, 100%"</formula1>
    </dataValidation>
    <dataValidation type="list" allowBlank="1" showInputMessage="1" showErrorMessage="1" sqref="C4:E5" xr:uid="{00000000-0002-0000-0000-000004000000}">
      <formula1>$U$55:$U$97</formula1>
    </dataValidation>
    <dataValidation type="list" allowBlank="1" showInputMessage="1" showErrorMessage="1" sqref="J4" xr:uid="{00000000-0002-0000-0000-000005000000}">
      <formula1>$P$4:$P$11</formula1>
    </dataValidation>
  </dataValidations>
  <printOptions horizontalCentered="1" verticalCentered="1"/>
  <pageMargins left="0.70866141732283472" right="0.70866141732283472" top="0.74803149606299213" bottom="0.74803149606299213" header="0.31496062992125984" footer="0.31496062992125984"/>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966FF"/>
  </sheetPr>
  <dimension ref="A1:AN93"/>
  <sheetViews>
    <sheetView topLeftCell="U6" zoomScale="90" zoomScaleNormal="90" workbookViewId="0">
      <pane ySplit="1910" topLeftCell="A88" activePane="bottomLeft"/>
      <selection activeCell="F73" sqref="F73"/>
      <selection pane="bottomLeft" activeCell="E86" sqref="E86"/>
    </sheetView>
  </sheetViews>
  <sheetFormatPr baseColWidth="10" defaultColWidth="11.453125" defaultRowHeight="14" x14ac:dyDescent="0.3"/>
  <cols>
    <col min="1" max="1" width="11.453125" style="57"/>
    <col min="2" max="2" width="15.54296875" style="57" customWidth="1"/>
    <col min="3" max="3" width="31.6328125" style="57" customWidth="1"/>
    <col min="4" max="4" width="22.7265625" style="147" customWidth="1"/>
    <col min="5" max="5" width="28.453125" style="141" customWidth="1"/>
    <col min="6" max="6" width="15.08984375" style="147" customWidth="1"/>
    <col min="7" max="7" width="19.1796875" style="147" bestFit="1" customWidth="1"/>
    <col min="8" max="8" width="11.453125" style="84"/>
    <col min="9" max="11" width="11.453125" style="147"/>
    <col min="12" max="12" width="11.453125" style="57"/>
    <col min="13" max="13" width="13.453125" style="57" customWidth="1"/>
    <col min="14" max="14" width="17.26953125" style="57" customWidth="1"/>
    <col min="15" max="15" width="13.453125" style="57" customWidth="1"/>
    <col min="16" max="16" width="14" style="57" customWidth="1"/>
    <col min="17" max="17" width="15.1796875" style="57" customWidth="1"/>
    <col min="18" max="18" width="11.453125" style="147"/>
    <col min="19" max="19" width="12.54296875" style="147" customWidth="1"/>
    <col min="20" max="20" width="12.7265625" style="147" bestFit="1" customWidth="1"/>
    <col min="21" max="22" width="11.453125" style="147"/>
    <col min="23" max="23" width="12.453125" style="147" customWidth="1"/>
    <col min="24" max="24" width="11.453125" style="147"/>
    <col min="25" max="25" width="12.54296875" style="147" customWidth="1"/>
    <col min="26" max="28" width="11.453125" style="147"/>
    <col min="29" max="29" width="13.26953125" style="147" bestFit="1" customWidth="1"/>
    <col min="30" max="31" width="11.453125" style="147"/>
    <col min="32" max="16384" width="11.453125" style="57"/>
  </cols>
  <sheetData>
    <row r="1" spans="1:40" x14ac:dyDescent="0.3">
      <c r="A1" s="55"/>
      <c r="B1" s="55"/>
      <c r="C1" s="56"/>
      <c r="D1" s="141"/>
      <c r="F1" s="141"/>
      <c r="G1" s="141"/>
      <c r="H1" s="55"/>
      <c r="I1" s="141"/>
      <c r="J1" s="141"/>
      <c r="K1" s="141"/>
      <c r="L1" s="56"/>
      <c r="M1" s="56"/>
      <c r="N1" s="56"/>
      <c r="O1" s="56"/>
      <c r="P1" s="56"/>
      <c r="Q1" s="56"/>
      <c r="R1" s="141"/>
      <c r="S1" s="141"/>
      <c r="T1" s="141"/>
      <c r="U1" s="141"/>
      <c r="V1" s="141"/>
      <c r="W1" s="141"/>
      <c r="X1" s="141"/>
      <c r="Y1" s="141"/>
      <c r="Z1" s="141"/>
      <c r="AA1" s="141"/>
      <c r="AB1" s="141"/>
      <c r="AC1" s="141"/>
      <c r="AD1" s="141"/>
      <c r="AE1" s="141"/>
      <c r="AF1" s="56"/>
      <c r="AG1" s="56"/>
      <c r="AH1" s="56"/>
    </row>
    <row r="2" spans="1:40" ht="23" x14ac:dyDescent="0.3">
      <c r="A2" s="55"/>
      <c r="B2" s="55"/>
      <c r="C2" s="305" t="s">
        <v>0</v>
      </c>
      <c r="D2" s="305"/>
      <c r="E2" s="305"/>
      <c r="F2" s="305"/>
      <c r="G2" s="305"/>
      <c r="H2" s="305"/>
      <c r="I2" s="305"/>
      <c r="J2" s="305"/>
      <c r="K2" s="305"/>
      <c r="L2" s="305"/>
      <c r="M2" s="305"/>
      <c r="N2" s="305"/>
      <c r="O2" s="305"/>
      <c r="P2" s="305"/>
      <c r="Q2" s="305"/>
      <c r="R2" s="305"/>
      <c r="S2" s="151"/>
      <c r="T2" s="151"/>
      <c r="U2" s="151"/>
      <c r="V2" s="151"/>
      <c r="W2" s="151"/>
      <c r="X2" s="151"/>
      <c r="Y2" s="141"/>
      <c r="Z2" s="141"/>
      <c r="AA2" s="141"/>
      <c r="AB2" s="141"/>
      <c r="AC2" s="141"/>
      <c r="AD2" s="141"/>
      <c r="AE2" s="141"/>
      <c r="AF2" s="56"/>
      <c r="AG2" s="56"/>
      <c r="AH2" s="56"/>
      <c r="AJ2" s="85" t="s">
        <v>158</v>
      </c>
    </row>
    <row r="3" spans="1:40" ht="18" x14ac:dyDescent="0.4">
      <c r="A3" s="55"/>
      <c r="B3" s="55"/>
      <c r="C3" s="4" t="s">
        <v>120</v>
      </c>
      <c r="D3" s="146"/>
      <c r="E3" s="142"/>
      <c r="F3" s="148"/>
      <c r="G3" s="148"/>
      <c r="H3" s="2"/>
      <c r="I3" s="148"/>
      <c r="J3" s="148"/>
      <c r="K3" s="148"/>
      <c r="L3" s="5"/>
      <c r="M3" s="5"/>
      <c r="N3" s="5"/>
      <c r="O3" s="5"/>
      <c r="P3" s="5"/>
      <c r="Q3" s="5"/>
      <c r="R3" s="148"/>
      <c r="S3" s="148"/>
      <c r="T3" s="148"/>
      <c r="U3" s="148"/>
      <c r="V3" s="148"/>
      <c r="W3" s="148"/>
      <c r="X3" s="148"/>
      <c r="Y3" s="141"/>
      <c r="Z3" s="141"/>
      <c r="AA3" s="141"/>
      <c r="AB3" s="141"/>
      <c r="AC3" s="141"/>
      <c r="AD3" s="141"/>
      <c r="AE3" s="141"/>
      <c r="AF3" s="56"/>
      <c r="AG3" s="56"/>
      <c r="AH3" s="56"/>
      <c r="AJ3" s="85" t="s">
        <v>159</v>
      </c>
    </row>
    <row r="4" spans="1:40" ht="30.75" customHeight="1" x14ac:dyDescent="0.3">
      <c r="A4" s="58"/>
      <c r="B4" s="58"/>
      <c r="C4" s="280" t="s">
        <v>184</v>
      </c>
      <c r="D4" s="280"/>
      <c r="E4" s="280"/>
      <c r="F4" s="280"/>
      <c r="G4" s="280"/>
      <c r="H4" s="280"/>
      <c r="I4" s="280"/>
      <c r="J4" s="280"/>
      <c r="K4" s="280"/>
      <c r="L4" s="280"/>
      <c r="M4" s="280"/>
      <c r="N4" s="280"/>
      <c r="O4" s="280"/>
      <c r="P4" s="280"/>
      <c r="Q4" s="280"/>
      <c r="R4" s="280"/>
      <c r="S4" s="152"/>
      <c r="T4" s="152"/>
      <c r="U4" s="152"/>
      <c r="V4" s="152"/>
      <c r="W4" s="152"/>
      <c r="X4" s="152"/>
      <c r="Y4" s="141"/>
      <c r="Z4" s="141"/>
      <c r="AA4" s="141"/>
      <c r="AB4" s="141"/>
      <c r="AC4" s="141"/>
      <c r="AD4" s="141"/>
      <c r="AE4" s="141"/>
      <c r="AF4" s="56"/>
      <c r="AG4" s="56"/>
      <c r="AH4" s="56"/>
      <c r="AJ4" s="85" t="s">
        <v>160</v>
      </c>
    </row>
    <row r="5" spans="1:40" ht="15.75" customHeight="1" x14ac:dyDescent="0.3">
      <c r="A5" s="289" t="s">
        <v>90</v>
      </c>
      <c r="B5" s="289" t="s">
        <v>86</v>
      </c>
      <c r="C5" s="289" t="s">
        <v>83</v>
      </c>
      <c r="D5" s="289" t="s">
        <v>111</v>
      </c>
      <c r="E5" s="289" t="s">
        <v>157</v>
      </c>
      <c r="F5" s="289" t="s">
        <v>145</v>
      </c>
      <c r="G5" s="289" t="s">
        <v>146</v>
      </c>
      <c r="H5" s="289" t="s">
        <v>147</v>
      </c>
      <c r="I5" s="306" t="s">
        <v>148</v>
      </c>
      <c r="J5" s="307"/>
      <c r="K5" s="307"/>
      <c r="L5" s="307"/>
      <c r="M5" s="307"/>
      <c r="N5" s="307"/>
      <c r="O5" s="307"/>
      <c r="P5" s="307"/>
      <c r="Q5" s="307"/>
      <c r="R5" s="308"/>
      <c r="S5" s="299" t="s">
        <v>151</v>
      </c>
      <c r="T5" s="300"/>
      <c r="U5" s="300"/>
      <c r="V5" s="300"/>
      <c r="W5" s="300"/>
      <c r="X5" s="300"/>
      <c r="Y5" s="300"/>
      <c r="Z5" s="300"/>
      <c r="AA5" s="300"/>
      <c r="AB5" s="300"/>
      <c r="AC5" s="300"/>
      <c r="AD5" s="300"/>
      <c r="AE5" s="301"/>
      <c r="AF5" s="281" t="s">
        <v>155</v>
      </c>
      <c r="AG5" s="281" t="s">
        <v>156</v>
      </c>
      <c r="AH5" s="281" t="s">
        <v>161</v>
      </c>
    </row>
    <row r="6" spans="1:40" ht="36.75" customHeight="1" x14ac:dyDescent="0.3">
      <c r="A6" s="290"/>
      <c r="B6" s="290"/>
      <c r="C6" s="290"/>
      <c r="D6" s="290"/>
      <c r="E6" s="290"/>
      <c r="F6" s="290"/>
      <c r="G6" s="290"/>
      <c r="H6" s="290"/>
      <c r="I6" s="284" t="s">
        <v>149</v>
      </c>
      <c r="J6" s="284"/>
      <c r="K6" s="284"/>
      <c r="L6" s="285" t="s">
        <v>74</v>
      </c>
      <c r="M6" s="288" t="s">
        <v>150</v>
      </c>
      <c r="N6" s="288"/>
      <c r="O6" s="288"/>
      <c r="P6" s="288"/>
      <c r="Q6" s="288"/>
      <c r="R6" s="289" t="s">
        <v>15</v>
      </c>
      <c r="S6" s="289" t="s">
        <v>64</v>
      </c>
      <c r="T6" s="292" t="s">
        <v>152</v>
      </c>
      <c r="U6" s="293"/>
      <c r="V6" s="293"/>
      <c r="W6" s="293"/>
      <c r="X6" s="294"/>
      <c r="Y6" s="292" t="s">
        <v>153</v>
      </c>
      <c r="Z6" s="293"/>
      <c r="AA6" s="293"/>
      <c r="AB6" s="294"/>
      <c r="AC6" s="292" t="s">
        <v>154</v>
      </c>
      <c r="AD6" s="293"/>
      <c r="AE6" s="294"/>
      <c r="AF6" s="282"/>
      <c r="AG6" s="282"/>
      <c r="AH6" s="282"/>
      <c r="AM6" s="59" t="s">
        <v>4</v>
      </c>
      <c r="AN6" s="59"/>
    </row>
    <row r="7" spans="1:40" ht="30.75" customHeight="1" x14ac:dyDescent="0.3">
      <c r="A7" s="290"/>
      <c r="B7" s="290"/>
      <c r="C7" s="290"/>
      <c r="D7" s="290"/>
      <c r="E7" s="290"/>
      <c r="F7" s="290"/>
      <c r="G7" s="290"/>
      <c r="H7" s="290"/>
      <c r="I7" s="295" t="s">
        <v>69</v>
      </c>
      <c r="J7" s="295" t="s">
        <v>68</v>
      </c>
      <c r="K7" s="295" t="s">
        <v>67</v>
      </c>
      <c r="L7" s="286"/>
      <c r="M7" s="295" t="s">
        <v>66</v>
      </c>
      <c r="N7" s="311" t="s">
        <v>119</v>
      </c>
      <c r="O7" s="312"/>
      <c r="P7" s="313"/>
      <c r="Q7" s="309" t="s">
        <v>118</v>
      </c>
      <c r="R7" s="290"/>
      <c r="S7" s="290"/>
      <c r="T7" s="297" t="s">
        <v>102</v>
      </c>
      <c r="U7" s="297" t="s">
        <v>103</v>
      </c>
      <c r="V7" s="297" t="s">
        <v>104</v>
      </c>
      <c r="W7" s="297" t="s">
        <v>105</v>
      </c>
      <c r="X7" s="297" t="s">
        <v>106</v>
      </c>
      <c r="Y7" s="289" t="s">
        <v>64</v>
      </c>
      <c r="Z7" s="295" t="s">
        <v>63</v>
      </c>
      <c r="AA7" s="295" t="s">
        <v>62</v>
      </c>
      <c r="AB7" s="295" t="s">
        <v>131</v>
      </c>
      <c r="AC7" s="302" t="s">
        <v>64</v>
      </c>
      <c r="AD7" s="295" t="s">
        <v>112</v>
      </c>
      <c r="AE7" s="295" t="s">
        <v>113</v>
      </c>
      <c r="AF7" s="282"/>
      <c r="AG7" s="282"/>
      <c r="AH7" s="282"/>
      <c r="AM7" s="59" t="s">
        <v>21</v>
      </c>
      <c r="AN7" s="59">
        <v>2</v>
      </c>
    </row>
    <row r="8" spans="1:40" ht="24.75" customHeight="1" x14ac:dyDescent="0.3">
      <c r="A8" s="290"/>
      <c r="B8" s="290"/>
      <c r="C8" s="290"/>
      <c r="D8" s="290"/>
      <c r="E8" s="290"/>
      <c r="F8" s="290"/>
      <c r="G8" s="290"/>
      <c r="H8" s="290"/>
      <c r="I8" s="296"/>
      <c r="J8" s="296"/>
      <c r="K8" s="296"/>
      <c r="L8" s="286"/>
      <c r="M8" s="296"/>
      <c r="N8" s="75" t="s">
        <v>93</v>
      </c>
      <c r="O8" s="75" t="s">
        <v>94</v>
      </c>
      <c r="P8" s="76" t="s">
        <v>65</v>
      </c>
      <c r="Q8" s="310"/>
      <c r="R8" s="290"/>
      <c r="S8" s="290"/>
      <c r="T8" s="298"/>
      <c r="U8" s="298"/>
      <c r="V8" s="298"/>
      <c r="W8" s="298"/>
      <c r="X8" s="298"/>
      <c r="Y8" s="290"/>
      <c r="Z8" s="296"/>
      <c r="AA8" s="296"/>
      <c r="AB8" s="296"/>
      <c r="AC8" s="303"/>
      <c r="AD8" s="296"/>
      <c r="AE8" s="296"/>
      <c r="AF8" s="282"/>
      <c r="AG8" s="282"/>
      <c r="AH8" s="282"/>
      <c r="AM8" s="59" t="s">
        <v>22</v>
      </c>
      <c r="AN8" s="59">
        <v>3</v>
      </c>
    </row>
    <row r="9" spans="1:40" ht="33" customHeight="1" x14ac:dyDescent="0.3">
      <c r="A9" s="291"/>
      <c r="B9" s="291"/>
      <c r="C9" s="291"/>
      <c r="D9" s="291"/>
      <c r="E9" s="291"/>
      <c r="F9" s="291"/>
      <c r="G9" s="291"/>
      <c r="H9" s="291"/>
      <c r="I9" s="60">
        <f>I93/$L$93</f>
        <v>0.23448275862068965</v>
      </c>
      <c r="J9" s="60">
        <f>J93/$L$93</f>
        <v>0.15977011494252874</v>
      </c>
      <c r="K9" s="60">
        <f>K93/$L$93</f>
        <v>0.60574712643678164</v>
      </c>
      <c r="L9" s="287"/>
      <c r="M9" s="60">
        <f>M93/$L$93</f>
        <v>0.38505747126436779</v>
      </c>
      <c r="N9" s="60">
        <f>N93/$L$93</f>
        <v>0.51724137931034486</v>
      </c>
      <c r="O9" s="60">
        <f>O93/$L$93</f>
        <v>0</v>
      </c>
      <c r="P9" s="60">
        <f>P93/$L$93</f>
        <v>1.3793103448275862E-2</v>
      </c>
      <c r="Q9" s="60">
        <f>Q93/$L$93</f>
        <v>8.39080459770115E-2</v>
      </c>
      <c r="R9" s="291"/>
      <c r="S9" s="291"/>
      <c r="T9" s="61">
        <f>+(T93/$S$93)</f>
        <v>0.99375000000000002</v>
      </c>
      <c r="U9" s="61">
        <f t="shared" ref="U9:X9" si="0">+U93/$S$93</f>
        <v>6.2500000000000003E-3</v>
      </c>
      <c r="V9" s="61">
        <f t="shared" si="0"/>
        <v>0</v>
      </c>
      <c r="W9" s="61">
        <f t="shared" si="0"/>
        <v>0</v>
      </c>
      <c r="X9" s="61">
        <f t="shared" si="0"/>
        <v>0</v>
      </c>
      <c r="Y9" s="291"/>
      <c r="Z9" s="60">
        <f>+Z93/$Y$93</f>
        <v>0.5</v>
      </c>
      <c r="AA9" s="60">
        <f>+AA93/$Y$93</f>
        <v>0.5</v>
      </c>
      <c r="AB9" s="60">
        <f>+AB93/$Y$93</f>
        <v>0</v>
      </c>
      <c r="AC9" s="304"/>
      <c r="AD9" s="77">
        <f>+AD93/Y93</f>
        <v>0.96875</v>
      </c>
      <c r="AE9" s="77">
        <f>+AE93/Y93</f>
        <v>0</v>
      </c>
      <c r="AF9" s="283"/>
      <c r="AG9" s="283"/>
      <c r="AH9" s="283"/>
      <c r="AM9" s="59" t="s">
        <v>23</v>
      </c>
      <c r="AN9" s="59">
        <v>4</v>
      </c>
    </row>
    <row r="10" spans="1:40" s="115" customFormat="1" ht="42" x14ac:dyDescent="0.3">
      <c r="A10" s="128">
        <v>1</v>
      </c>
      <c r="B10" s="129"/>
      <c r="C10" s="130" t="s">
        <v>204</v>
      </c>
      <c r="D10" s="143">
        <v>4</v>
      </c>
      <c r="E10" s="143" t="s">
        <v>160</v>
      </c>
      <c r="F10" s="132">
        <v>45314</v>
      </c>
      <c r="G10" s="132">
        <v>45314</v>
      </c>
      <c r="H10" s="117" t="s">
        <v>4</v>
      </c>
      <c r="I10" s="149">
        <v>3</v>
      </c>
      <c r="J10" s="137"/>
      <c r="K10" s="137"/>
      <c r="L10" s="133">
        <f>SUM(I10:K10)</f>
        <v>3</v>
      </c>
      <c r="M10" s="134"/>
      <c r="N10" s="134">
        <v>3</v>
      </c>
      <c r="O10" s="134"/>
      <c r="P10" s="134"/>
      <c r="Q10" s="134"/>
      <c r="R10" s="138">
        <f>IF(SUM(M10:Q10)=SUM(I10:K10),L10,"VERIFIQUE DATOS INCORRECTOS")</f>
        <v>3</v>
      </c>
      <c r="S10" s="138">
        <f>SUM(T10:X10)</f>
        <v>1</v>
      </c>
      <c r="T10" s="139">
        <v>1</v>
      </c>
      <c r="U10" s="139"/>
      <c r="V10" s="139"/>
      <c r="W10" s="139"/>
      <c r="X10" s="139"/>
      <c r="Y10" s="138">
        <f>IF(SUM(Z10:AB10)=S10,S10,"verifique datos erroneos")</f>
        <v>1</v>
      </c>
      <c r="Z10" s="137">
        <v>1</v>
      </c>
      <c r="AA10" s="137"/>
      <c r="AB10" s="137"/>
      <c r="AC10" s="138">
        <f>+IF(SUM(AD10:AE10)=Y10, Y10,"verifique datos erroneos")</f>
        <v>1</v>
      </c>
      <c r="AD10" s="137">
        <v>1</v>
      </c>
      <c r="AE10" s="137"/>
      <c r="AF10" s="134"/>
      <c r="AG10" s="134"/>
      <c r="AH10" s="134"/>
    </row>
    <row r="11" spans="1:40" s="115" customFormat="1" ht="42" x14ac:dyDescent="0.3">
      <c r="A11" s="128">
        <v>2</v>
      </c>
      <c r="B11" s="129"/>
      <c r="C11" s="130" t="s">
        <v>204</v>
      </c>
      <c r="D11" s="143">
        <v>4</v>
      </c>
      <c r="E11" s="143" t="s">
        <v>160</v>
      </c>
      <c r="F11" s="135">
        <v>45315</v>
      </c>
      <c r="G11" s="135">
        <v>45315</v>
      </c>
      <c r="H11" s="140" t="s">
        <v>4</v>
      </c>
      <c r="I11" s="137">
        <v>3</v>
      </c>
      <c r="J11" s="137"/>
      <c r="K11" s="137"/>
      <c r="L11" s="133">
        <f>SUM(I11:K11)</f>
        <v>3</v>
      </c>
      <c r="M11" s="134"/>
      <c r="N11" s="134">
        <v>3</v>
      </c>
      <c r="O11" s="134"/>
      <c r="P11" s="134"/>
      <c r="Q11" s="134"/>
      <c r="R11" s="138">
        <f>IF(SUM(M11:Q11)=SUM(I11:K11),L11,"VERIFIQUE DATOS INCORRECTOS")</f>
        <v>3</v>
      </c>
      <c r="S11" s="138">
        <f>SUM(T11:X11)</f>
        <v>3</v>
      </c>
      <c r="T11" s="139">
        <v>3</v>
      </c>
      <c r="U11" s="139"/>
      <c r="V11" s="139"/>
      <c r="W11" s="139"/>
      <c r="X11" s="139"/>
      <c r="Y11" s="138">
        <f t="shared" ref="Y11" si="1">IF(SUM(Z11:AB11)=S11,S11,"verifique datos erroneos")</f>
        <v>3</v>
      </c>
      <c r="Z11" s="137"/>
      <c r="AA11" s="137">
        <v>3</v>
      </c>
      <c r="AB11" s="137"/>
      <c r="AC11" s="138">
        <f>+IF(SUM(AD11:AE11)=Y11, Y11,"verifique datos erroneos")</f>
        <v>3</v>
      </c>
      <c r="AD11" s="137">
        <v>3</v>
      </c>
      <c r="AE11" s="137"/>
      <c r="AF11" s="134"/>
      <c r="AG11" s="134"/>
      <c r="AH11" s="134"/>
    </row>
    <row r="12" spans="1:40" s="115" customFormat="1" ht="28" x14ac:dyDescent="0.3">
      <c r="A12" s="128">
        <v>3</v>
      </c>
      <c r="B12" s="129"/>
      <c r="C12" s="130" t="s">
        <v>205</v>
      </c>
      <c r="D12" s="143">
        <v>4</v>
      </c>
      <c r="E12" s="143" t="s">
        <v>160</v>
      </c>
      <c r="F12" s="132">
        <v>45369</v>
      </c>
      <c r="G12" s="132">
        <v>45370</v>
      </c>
      <c r="H12" s="140" t="s">
        <v>4</v>
      </c>
      <c r="I12" s="137"/>
      <c r="J12" s="137"/>
      <c r="K12" s="137">
        <v>15</v>
      </c>
      <c r="L12" s="133">
        <f t="shared" ref="L12:L17" si="2">SUM(I12:K12)</f>
        <v>15</v>
      </c>
      <c r="M12" s="134">
        <v>15</v>
      </c>
      <c r="N12" s="134"/>
      <c r="O12" s="134"/>
      <c r="P12" s="134"/>
      <c r="Q12" s="134"/>
      <c r="R12" s="138">
        <f t="shared" ref="R12:R17" si="3">IF(SUM(M12:Q12)=SUM(I12:K12),L12,"VERIFIQUE DATOS INCORRECTOS")</f>
        <v>15</v>
      </c>
      <c r="S12" s="138">
        <f t="shared" ref="S12:S17" si="4">SUM(T12:X12)</f>
        <v>1</v>
      </c>
      <c r="T12" s="139">
        <v>1</v>
      </c>
      <c r="U12" s="139"/>
      <c r="V12" s="139"/>
      <c r="W12" s="139"/>
      <c r="X12" s="139"/>
      <c r="Y12" s="138">
        <f t="shared" ref="Y12:Y17" si="5">IF(SUM(Z12:AB12)=S12,S12,"verifique datos erroneos")</f>
        <v>1</v>
      </c>
      <c r="Z12" s="137"/>
      <c r="AA12" s="137">
        <v>1</v>
      </c>
      <c r="AB12" s="137"/>
      <c r="AC12" s="138">
        <f t="shared" ref="AC12:AC17" si="6">+IF(SUM(AD12:AE12)=Y12, Y12,"verifique datos erroneos")</f>
        <v>1</v>
      </c>
      <c r="AD12" s="137">
        <v>1</v>
      </c>
      <c r="AE12" s="137"/>
      <c r="AF12" s="134"/>
      <c r="AG12" s="134"/>
      <c r="AH12" s="134"/>
    </row>
    <row r="13" spans="1:40" s="115" customFormat="1" ht="28" x14ac:dyDescent="0.3">
      <c r="A13" s="128">
        <v>4</v>
      </c>
      <c r="B13" s="129"/>
      <c r="C13" s="130" t="s">
        <v>206</v>
      </c>
      <c r="D13" s="143">
        <v>4</v>
      </c>
      <c r="E13" s="143"/>
      <c r="F13" s="132">
        <v>45328</v>
      </c>
      <c r="G13" s="132">
        <v>45328</v>
      </c>
      <c r="H13" s="140" t="s">
        <v>4</v>
      </c>
      <c r="I13" s="137">
        <v>2</v>
      </c>
      <c r="J13" s="137"/>
      <c r="K13" s="137"/>
      <c r="L13" s="133">
        <f t="shared" si="2"/>
        <v>2</v>
      </c>
      <c r="M13" s="134"/>
      <c r="N13" s="134">
        <v>2</v>
      </c>
      <c r="O13" s="134"/>
      <c r="P13" s="134"/>
      <c r="Q13" s="134"/>
      <c r="R13" s="138">
        <f t="shared" si="3"/>
        <v>2</v>
      </c>
      <c r="S13" s="138">
        <f t="shared" si="4"/>
        <v>1</v>
      </c>
      <c r="T13" s="139">
        <v>1</v>
      </c>
      <c r="U13" s="139"/>
      <c r="V13" s="139"/>
      <c r="W13" s="139"/>
      <c r="X13" s="139"/>
      <c r="Y13" s="138">
        <f t="shared" si="5"/>
        <v>1</v>
      </c>
      <c r="Z13" s="137">
        <v>1</v>
      </c>
      <c r="AA13" s="137"/>
      <c r="AB13" s="137"/>
      <c r="AC13" s="138">
        <f t="shared" si="6"/>
        <v>1</v>
      </c>
      <c r="AD13" s="137">
        <v>1</v>
      </c>
      <c r="AE13" s="137"/>
      <c r="AF13" s="134"/>
      <c r="AG13" s="134"/>
      <c r="AH13" s="134"/>
    </row>
    <row r="14" spans="1:40" s="115" customFormat="1" ht="42" x14ac:dyDescent="0.3">
      <c r="A14" s="128">
        <v>5</v>
      </c>
      <c r="B14" s="129"/>
      <c r="C14" s="130" t="s">
        <v>207</v>
      </c>
      <c r="D14" s="143">
        <v>4</v>
      </c>
      <c r="E14" s="143" t="s">
        <v>160</v>
      </c>
      <c r="F14" s="132">
        <v>45348</v>
      </c>
      <c r="G14" s="132">
        <v>45348</v>
      </c>
      <c r="H14" s="140" t="s">
        <v>4</v>
      </c>
      <c r="I14" s="137">
        <v>3</v>
      </c>
      <c r="J14" s="137"/>
      <c r="K14" s="137"/>
      <c r="L14" s="133">
        <f t="shared" si="2"/>
        <v>3</v>
      </c>
      <c r="M14" s="134">
        <v>3</v>
      </c>
      <c r="N14" s="134"/>
      <c r="O14" s="134"/>
      <c r="P14" s="134"/>
      <c r="Q14" s="134"/>
      <c r="R14" s="138">
        <f t="shared" si="3"/>
        <v>3</v>
      </c>
      <c r="S14" s="138">
        <f t="shared" si="4"/>
        <v>1</v>
      </c>
      <c r="T14" s="139"/>
      <c r="U14" s="139">
        <v>1</v>
      </c>
      <c r="V14" s="139"/>
      <c r="W14" s="139"/>
      <c r="X14" s="139"/>
      <c r="Y14" s="138">
        <f t="shared" si="5"/>
        <v>1</v>
      </c>
      <c r="Z14" s="137"/>
      <c r="AA14" s="137">
        <v>1</v>
      </c>
      <c r="AB14" s="137"/>
      <c r="AC14" s="138">
        <f t="shared" si="6"/>
        <v>1</v>
      </c>
      <c r="AD14" s="137">
        <v>1</v>
      </c>
      <c r="AE14" s="137"/>
      <c r="AF14" s="134"/>
      <c r="AG14" s="134"/>
      <c r="AH14" s="134"/>
    </row>
    <row r="15" spans="1:40" s="115" customFormat="1" ht="28" x14ac:dyDescent="0.3">
      <c r="A15" s="128">
        <v>6</v>
      </c>
      <c r="B15" s="129"/>
      <c r="C15" s="130" t="s">
        <v>208</v>
      </c>
      <c r="D15" s="143">
        <v>4</v>
      </c>
      <c r="E15" s="143" t="s">
        <v>160</v>
      </c>
      <c r="F15" s="132">
        <v>45329</v>
      </c>
      <c r="G15" s="132">
        <v>45331</v>
      </c>
      <c r="H15" s="140" t="s">
        <v>4</v>
      </c>
      <c r="I15" s="137"/>
      <c r="J15" s="137"/>
      <c r="K15" s="137">
        <v>24</v>
      </c>
      <c r="L15" s="133">
        <f t="shared" si="2"/>
        <v>24</v>
      </c>
      <c r="M15" s="134">
        <v>24</v>
      </c>
      <c r="N15" s="134"/>
      <c r="O15" s="134"/>
      <c r="P15" s="134"/>
      <c r="Q15" s="134"/>
      <c r="R15" s="138">
        <f t="shared" si="3"/>
        <v>24</v>
      </c>
      <c r="S15" s="138">
        <f t="shared" si="4"/>
        <v>1</v>
      </c>
      <c r="T15" s="139">
        <v>1</v>
      </c>
      <c r="U15" s="139"/>
      <c r="V15" s="139"/>
      <c r="W15" s="139"/>
      <c r="X15" s="139"/>
      <c r="Y15" s="138">
        <f t="shared" si="5"/>
        <v>1</v>
      </c>
      <c r="Z15" s="137"/>
      <c r="AA15" s="137">
        <v>1</v>
      </c>
      <c r="AB15" s="137"/>
      <c r="AC15" s="138">
        <f t="shared" si="6"/>
        <v>1</v>
      </c>
      <c r="AD15" s="137">
        <v>1</v>
      </c>
      <c r="AE15" s="137"/>
      <c r="AF15" s="134"/>
      <c r="AG15" s="134"/>
      <c r="AH15" s="134"/>
    </row>
    <row r="16" spans="1:40" s="115" customFormat="1" ht="28" x14ac:dyDescent="0.3">
      <c r="A16" s="128">
        <v>7</v>
      </c>
      <c r="B16" s="129"/>
      <c r="C16" s="130" t="s">
        <v>209</v>
      </c>
      <c r="D16" s="143">
        <v>4</v>
      </c>
      <c r="E16" s="143" t="s">
        <v>160</v>
      </c>
      <c r="F16" s="132">
        <v>45370</v>
      </c>
      <c r="G16" s="132">
        <v>45370</v>
      </c>
      <c r="H16" s="140" t="s">
        <v>4</v>
      </c>
      <c r="I16" s="137">
        <v>3</v>
      </c>
      <c r="J16" s="137"/>
      <c r="K16" s="137"/>
      <c r="L16" s="133">
        <f t="shared" si="2"/>
        <v>3</v>
      </c>
      <c r="M16" s="134"/>
      <c r="N16" s="134">
        <v>3</v>
      </c>
      <c r="O16" s="134"/>
      <c r="P16" s="134"/>
      <c r="Q16" s="134"/>
      <c r="R16" s="138">
        <f t="shared" si="3"/>
        <v>3</v>
      </c>
      <c r="S16" s="138">
        <f t="shared" si="4"/>
        <v>1</v>
      </c>
      <c r="T16" s="139">
        <v>1</v>
      </c>
      <c r="U16" s="139"/>
      <c r="V16" s="139"/>
      <c r="W16" s="139"/>
      <c r="X16" s="139"/>
      <c r="Y16" s="138">
        <f t="shared" si="5"/>
        <v>1</v>
      </c>
      <c r="Z16" s="137">
        <v>1</v>
      </c>
      <c r="AA16" s="137"/>
      <c r="AB16" s="137"/>
      <c r="AC16" s="138">
        <f t="shared" si="6"/>
        <v>1</v>
      </c>
      <c r="AD16" s="137">
        <v>1</v>
      </c>
      <c r="AE16" s="137"/>
      <c r="AF16" s="134"/>
      <c r="AG16" s="134"/>
      <c r="AH16" s="134"/>
    </row>
    <row r="17" spans="1:34" s="115" customFormat="1" ht="28" x14ac:dyDescent="0.3">
      <c r="A17" s="128">
        <v>8</v>
      </c>
      <c r="B17" s="129"/>
      <c r="C17" s="130" t="s">
        <v>209</v>
      </c>
      <c r="D17" s="143">
        <v>4</v>
      </c>
      <c r="E17" s="143" t="s">
        <v>160</v>
      </c>
      <c r="F17" s="132">
        <v>45371</v>
      </c>
      <c r="G17" s="132">
        <v>45371</v>
      </c>
      <c r="H17" s="140" t="s">
        <v>4</v>
      </c>
      <c r="I17" s="137">
        <v>3</v>
      </c>
      <c r="J17" s="137"/>
      <c r="K17" s="137"/>
      <c r="L17" s="133">
        <f t="shared" si="2"/>
        <v>3</v>
      </c>
      <c r="M17" s="134"/>
      <c r="N17" s="134">
        <v>3</v>
      </c>
      <c r="O17" s="134"/>
      <c r="P17" s="134"/>
      <c r="Q17" s="134"/>
      <c r="R17" s="138">
        <f t="shared" si="3"/>
        <v>3</v>
      </c>
      <c r="S17" s="138">
        <f t="shared" si="4"/>
        <v>2</v>
      </c>
      <c r="T17" s="139">
        <v>2</v>
      </c>
      <c r="U17" s="139"/>
      <c r="V17" s="139"/>
      <c r="W17" s="139"/>
      <c r="X17" s="139"/>
      <c r="Y17" s="138">
        <f t="shared" si="5"/>
        <v>2</v>
      </c>
      <c r="Z17" s="137"/>
      <c r="AA17" s="137">
        <v>2</v>
      </c>
      <c r="AB17" s="137"/>
      <c r="AC17" s="138">
        <f t="shared" si="6"/>
        <v>2</v>
      </c>
      <c r="AD17" s="137">
        <v>2</v>
      </c>
      <c r="AE17" s="137"/>
      <c r="AF17" s="134"/>
      <c r="AG17" s="134"/>
      <c r="AH17" s="134"/>
    </row>
    <row r="18" spans="1:34" s="115" customFormat="1" ht="98" x14ac:dyDescent="0.3">
      <c r="A18" s="128">
        <v>9</v>
      </c>
      <c r="B18" s="129"/>
      <c r="C18" s="130" t="s">
        <v>326</v>
      </c>
      <c r="D18" s="143">
        <v>4</v>
      </c>
      <c r="E18" s="143" t="s">
        <v>160</v>
      </c>
      <c r="F18" s="135">
        <v>45342</v>
      </c>
      <c r="G18" s="135">
        <v>45344</v>
      </c>
      <c r="H18" s="136" t="s">
        <v>4</v>
      </c>
      <c r="I18" s="137"/>
      <c r="J18" s="137"/>
      <c r="K18" s="137">
        <v>22</v>
      </c>
      <c r="L18" s="138">
        <f>SUM(I18:K18)</f>
        <v>22</v>
      </c>
      <c r="M18" s="137">
        <v>22</v>
      </c>
      <c r="N18" s="134"/>
      <c r="O18" s="134"/>
      <c r="P18" s="134"/>
      <c r="Q18" s="134"/>
      <c r="R18" s="138">
        <f t="shared" ref="R18:R21" si="7">IF(SUM(M18:Q18)=SUM(I18:K18),L18,"VERIFIQUE DATOS INCORRECTOS")</f>
        <v>22</v>
      </c>
      <c r="S18" s="138">
        <f>SUM(T18:X18)</f>
        <v>1</v>
      </c>
      <c r="T18" s="139">
        <v>1</v>
      </c>
      <c r="U18" s="139"/>
      <c r="V18" s="139"/>
      <c r="W18" s="139"/>
      <c r="X18" s="139"/>
      <c r="Y18" s="138">
        <f>IF(SUM(Z18:AB18)=S18,S18,"verifique datos erroneos")</f>
        <v>1</v>
      </c>
      <c r="Z18" s="137">
        <v>1</v>
      </c>
      <c r="AA18" s="137"/>
      <c r="AB18" s="137"/>
      <c r="AC18" s="138">
        <f>+IF(SUM(AD18:AE18)=Y18, Y18,"verifique datos erroneos")</f>
        <v>1</v>
      </c>
      <c r="AD18" s="137">
        <v>1</v>
      </c>
      <c r="AE18" s="137"/>
      <c r="AF18" s="134"/>
      <c r="AG18" s="134"/>
      <c r="AH18" s="134"/>
    </row>
    <row r="19" spans="1:34" s="115" customFormat="1" ht="28" x14ac:dyDescent="0.3">
      <c r="A19" s="128">
        <v>10</v>
      </c>
      <c r="B19" s="129"/>
      <c r="C19" s="130" t="s">
        <v>217</v>
      </c>
      <c r="D19" s="143">
        <v>4</v>
      </c>
      <c r="E19" s="143" t="s">
        <v>160</v>
      </c>
      <c r="F19" s="135">
        <v>45370</v>
      </c>
      <c r="G19" s="135">
        <v>45370</v>
      </c>
      <c r="H19" s="140" t="s">
        <v>4</v>
      </c>
      <c r="I19" s="137">
        <v>4</v>
      </c>
      <c r="J19" s="137"/>
      <c r="K19" s="137"/>
      <c r="L19" s="133">
        <f>SUM(I19:K19)</f>
        <v>4</v>
      </c>
      <c r="M19" s="134">
        <v>4</v>
      </c>
      <c r="N19" s="134"/>
      <c r="O19" s="134"/>
      <c r="P19" s="134"/>
      <c r="Q19" s="134"/>
      <c r="R19" s="138">
        <f t="shared" si="7"/>
        <v>4</v>
      </c>
      <c r="S19" s="138">
        <f>SUM(T19:X19)</f>
        <v>3</v>
      </c>
      <c r="T19" s="139">
        <v>3</v>
      </c>
      <c r="U19" s="139"/>
      <c r="V19" s="139"/>
      <c r="W19" s="139"/>
      <c r="X19" s="139"/>
      <c r="Y19" s="138">
        <f>IF(SUM(Z19:AB19)=S19,S19,"verifique datos erroneos")</f>
        <v>3</v>
      </c>
      <c r="Z19" s="137">
        <v>2</v>
      </c>
      <c r="AA19" s="137">
        <v>1</v>
      </c>
      <c r="AB19" s="137"/>
      <c r="AC19" s="138">
        <f>+IF(SUM(AD19:AE19)=Y19, Y19,"verifique datos erroneos")</f>
        <v>3</v>
      </c>
      <c r="AD19" s="137">
        <v>3</v>
      </c>
      <c r="AE19" s="137"/>
      <c r="AF19" s="134"/>
      <c r="AG19" s="134"/>
      <c r="AH19" s="134"/>
    </row>
    <row r="20" spans="1:34" s="115" customFormat="1" ht="56" x14ac:dyDescent="0.3">
      <c r="A20" s="128">
        <v>11</v>
      </c>
      <c r="B20" s="129"/>
      <c r="C20" s="130" t="s">
        <v>294</v>
      </c>
      <c r="D20" s="143">
        <v>4</v>
      </c>
      <c r="E20" s="143" t="s">
        <v>160</v>
      </c>
      <c r="F20" s="135">
        <v>45328</v>
      </c>
      <c r="G20" s="135">
        <v>45330</v>
      </c>
      <c r="H20" s="140" t="s">
        <v>4</v>
      </c>
      <c r="I20" s="137"/>
      <c r="J20" s="137"/>
      <c r="K20" s="137">
        <v>27</v>
      </c>
      <c r="L20" s="133">
        <f>SUM(I20:K20)</f>
        <v>27</v>
      </c>
      <c r="M20" s="134">
        <v>27</v>
      </c>
      <c r="N20" s="134"/>
      <c r="O20" s="134"/>
      <c r="P20" s="134"/>
      <c r="Q20" s="134"/>
      <c r="R20" s="138">
        <f t="shared" si="7"/>
        <v>27</v>
      </c>
      <c r="S20" s="138">
        <f>SUM(T20:X20)</f>
        <v>1</v>
      </c>
      <c r="T20" s="139">
        <v>1</v>
      </c>
      <c r="U20" s="139"/>
      <c r="V20" s="139"/>
      <c r="W20" s="139"/>
      <c r="X20" s="139"/>
      <c r="Y20" s="138">
        <f>IF(SUM(Z20:AB20)=S20,S20,"verifique datos erroneos")</f>
        <v>1</v>
      </c>
      <c r="Z20" s="137">
        <v>1</v>
      </c>
      <c r="AA20" s="137"/>
      <c r="AB20" s="137"/>
      <c r="AC20" s="138">
        <f>+IF(SUM(AD20:AE20)=Y20, Y20,"verifique datos erroneos")</f>
        <v>1</v>
      </c>
      <c r="AD20" s="137">
        <v>1</v>
      </c>
      <c r="AE20" s="137"/>
      <c r="AF20" s="134"/>
      <c r="AG20" s="134"/>
      <c r="AH20" s="134"/>
    </row>
    <row r="21" spans="1:34" s="115" customFormat="1" ht="42" x14ac:dyDescent="0.3">
      <c r="A21" s="128">
        <v>12</v>
      </c>
      <c r="B21" s="129"/>
      <c r="C21" s="130" t="s">
        <v>295</v>
      </c>
      <c r="D21" s="143">
        <v>4</v>
      </c>
      <c r="E21" s="143" t="s">
        <v>160</v>
      </c>
      <c r="F21" s="135">
        <v>45348</v>
      </c>
      <c r="G21" s="135">
        <v>45351</v>
      </c>
      <c r="H21" s="140" t="s">
        <v>4</v>
      </c>
      <c r="I21" s="137"/>
      <c r="J21" s="137"/>
      <c r="K21" s="137">
        <v>37</v>
      </c>
      <c r="L21" s="133">
        <f>SUM(I21:K21)</f>
        <v>37</v>
      </c>
      <c r="M21" s="134">
        <v>37</v>
      </c>
      <c r="N21" s="134"/>
      <c r="O21" s="134"/>
      <c r="P21" s="134"/>
      <c r="Q21" s="134"/>
      <c r="R21" s="138">
        <f t="shared" si="7"/>
        <v>37</v>
      </c>
      <c r="S21" s="138">
        <f t="shared" ref="S21" si="8">SUM(T21:X21)</f>
        <v>1</v>
      </c>
      <c r="T21" s="139">
        <v>1</v>
      </c>
      <c r="U21" s="139"/>
      <c r="V21" s="139"/>
      <c r="W21" s="139"/>
      <c r="X21" s="139"/>
      <c r="Y21" s="138">
        <f>IF(SUM(Z21:AB21)=S21,S21,"verifique datos erroneos")</f>
        <v>1</v>
      </c>
      <c r="Z21" s="137">
        <v>1</v>
      </c>
      <c r="AA21" s="137"/>
      <c r="AB21" s="137"/>
      <c r="AC21" s="138">
        <f t="shared" ref="AC21" si="9">+IF(SUM(AD21:AE21)=Y21, Y21,"verifique datos erroneos")</f>
        <v>1</v>
      </c>
      <c r="AD21" s="137">
        <v>1</v>
      </c>
      <c r="AE21" s="137"/>
      <c r="AF21" s="134"/>
      <c r="AG21" s="134"/>
      <c r="AH21" s="134"/>
    </row>
    <row r="22" spans="1:34" s="115" customFormat="1" ht="28" x14ac:dyDescent="0.3">
      <c r="A22" s="128">
        <v>13</v>
      </c>
      <c r="B22" s="129"/>
      <c r="C22" s="130" t="s">
        <v>296</v>
      </c>
      <c r="D22" s="143">
        <v>4</v>
      </c>
      <c r="E22" s="143" t="s">
        <v>160</v>
      </c>
      <c r="F22" s="135">
        <v>45370</v>
      </c>
      <c r="G22" s="135">
        <v>45370</v>
      </c>
      <c r="H22" s="140" t="s">
        <v>4</v>
      </c>
      <c r="I22" s="137">
        <v>4</v>
      </c>
      <c r="J22" s="137"/>
      <c r="K22" s="137"/>
      <c r="L22" s="133">
        <f>SUM(I22:K22)</f>
        <v>4</v>
      </c>
      <c r="M22" s="134">
        <v>4</v>
      </c>
      <c r="N22" s="134"/>
      <c r="O22" s="134"/>
      <c r="P22" s="134"/>
      <c r="Q22" s="134"/>
      <c r="R22" s="138">
        <f t="shared" ref="R22" si="10">IF(SUM(M22:Q22)=SUM(I22:K22),L22,"VERIFIQUE DATOS INCORRECTOS")</f>
        <v>4</v>
      </c>
      <c r="S22" s="138">
        <f>SUM(T22:X22)</f>
        <v>2</v>
      </c>
      <c r="T22" s="139">
        <v>2</v>
      </c>
      <c r="U22" s="139"/>
      <c r="V22" s="139"/>
      <c r="W22" s="139"/>
      <c r="X22" s="139"/>
      <c r="Y22" s="138">
        <f>IF(SUM(Z22:AB22)=S22,S22,"verifique datos erroneos")</f>
        <v>2</v>
      </c>
      <c r="Z22" s="137">
        <v>1</v>
      </c>
      <c r="AA22" s="137">
        <v>1</v>
      </c>
      <c r="AB22" s="137"/>
      <c r="AC22" s="138">
        <f>+IF(SUM(AD22:AE22)=Y22, Y22,"verifique datos erroneos")</f>
        <v>2</v>
      </c>
      <c r="AD22" s="137">
        <v>2</v>
      </c>
      <c r="AE22" s="137"/>
      <c r="AF22" s="134"/>
      <c r="AG22" s="134"/>
      <c r="AH22" s="134"/>
    </row>
    <row r="23" spans="1:34" s="115" customFormat="1" ht="56" x14ac:dyDescent="0.3">
      <c r="A23" s="128">
        <v>14</v>
      </c>
      <c r="B23" s="129"/>
      <c r="C23" s="130" t="s">
        <v>297</v>
      </c>
      <c r="D23" s="143">
        <v>4</v>
      </c>
      <c r="E23" s="143" t="s">
        <v>160</v>
      </c>
      <c r="F23" s="135">
        <v>45371</v>
      </c>
      <c r="G23" s="135">
        <v>45371</v>
      </c>
      <c r="H23" s="140" t="s">
        <v>4</v>
      </c>
      <c r="I23" s="137">
        <v>3</v>
      </c>
      <c r="J23" s="137"/>
      <c r="K23" s="137"/>
      <c r="L23" s="133">
        <f t="shared" ref="L23:L24" si="11">SUM(I23:K23)</f>
        <v>3</v>
      </c>
      <c r="M23" s="134"/>
      <c r="N23" s="134">
        <v>3</v>
      </c>
      <c r="O23" s="134"/>
      <c r="P23" s="134"/>
      <c r="Q23" s="134"/>
      <c r="R23" s="138">
        <f t="shared" ref="R23:R24" si="12">IF(SUM(M23:Q23)=SUM(I23:K23),L23,"VERIFIQUE DATOS INCORRECTOS")</f>
        <v>3</v>
      </c>
      <c r="S23" s="138">
        <f t="shared" ref="S23:S24" si="13">SUM(T23:X23)</f>
        <v>2</v>
      </c>
      <c r="T23" s="139">
        <v>2</v>
      </c>
      <c r="U23" s="139"/>
      <c r="V23" s="139"/>
      <c r="W23" s="139"/>
      <c r="X23" s="139"/>
      <c r="Y23" s="138">
        <f t="shared" ref="Y23:Y43" si="14">IF(SUM(Z23:AB23)=S23,S23,"verifique datos erroneos")</f>
        <v>2</v>
      </c>
      <c r="Z23" s="137"/>
      <c r="AA23" s="137">
        <v>2</v>
      </c>
      <c r="AB23" s="137"/>
      <c r="AC23" s="138">
        <f>+IF(SUM(AD23:AE23)=Y23, Y23,"verifique datos erroneos")</f>
        <v>2</v>
      </c>
      <c r="AD23" s="137">
        <v>2</v>
      </c>
      <c r="AE23" s="137"/>
      <c r="AF23" s="134"/>
      <c r="AG23" s="134"/>
      <c r="AH23" s="134"/>
    </row>
    <row r="24" spans="1:34" s="115" customFormat="1" ht="70" x14ac:dyDescent="0.3">
      <c r="A24" s="128">
        <v>15</v>
      </c>
      <c r="B24" s="129"/>
      <c r="C24" s="130" t="s">
        <v>298</v>
      </c>
      <c r="D24" s="143">
        <v>4</v>
      </c>
      <c r="E24" s="143" t="s">
        <v>160</v>
      </c>
      <c r="F24" s="135">
        <v>45372</v>
      </c>
      <c r="G24" s="135">
        <v>45372</v>
      </c>
      <c r="H24" s="140" t="s">
        <v>4</v>
      </c>
      <c r="I24" s="137">
        <v>3</v>
      </c>
      <c r="J24" s="137"/>
      <c r="K24" s="137"/>
      <c r="L24" s="133">
        <f t="shared" si="11"/>
        <v>3</v>
      </c>
      <c r="M24" s="134"/>
      <c r="N24" s="134">
        <v>3</v>
      </c>
      <c r="O24" s="134"/>
      <c r="P24" s="134"/>
      <c r="Q24" s="134"/>
      <c r="R24" s="138">
        <f t="shared" si="12"/>
        <v>3</v>
      </c>
      <c r="S24" s="138">
        <f t="shared" si="13"/>
        <v>3</v>
      </c>
      <c r="T24" s="139">
        <v>3</v>
      </c>
      <c r="U24" s="139"/>
      <c r="V24" s="139"/>
      <c r="W24" s="139"/>
      <c r="X24" s="139"/>
      <c r="Y24" s="138">
        <f t="shared" si="14"/>
        <v>3</v>
      </c>
      <c r="Z24" s="137"/>
      <c r="AA24" s="137">
        <v>3</v>
      </c>
      <c r="AB24" s="137"/>
      <c r="AC24" s="138">
        <f t="shared" ref="AC24" si="15">+IF(SUM(AD24:AE24)=Y24, Y24,"verifique datos erroneos")</f>
        <v>3</v>
      </c>
      <c r="AD24" s="137">
        <v>3</v>
      </c>
      <c r="AE24" s="137"/>
      <c r="AF24" s="134"/>
      <c r="AG24" s="134"/>
      <c r="AH24" s="134"/>
    </row>
    <row r="25" spans="1:34" s="115" customFormat="1" ht="42" x14ac:dyDescent="0.3">
      <c r="A25" s="128">
        <v>16</v>
      </c>
      <c r="B25" s="129"/>
      <c r="C25" s="130" t="s">
        <v>342</v>
      </c>
      <c r="D25" s="131">
        <v>4</v>
      </c>
      <c r="E25" s="131" t="s">
        <v>158</v>
      </c>
      <c r="F25" s="132">
        <v>45446</v>
      </c>
      <c r="G25" s="132">
        <v>45446</v>
      </c>
      <c r="H25" s="140" t="s">
        <v>21</v>
      </c>
      <c r="I25" s="134">
        <v>2</v>
      </c>
      <c r="J25" s="134"/>
      <c r="K25" s="134"/>
      <c r="L25" s="133">
        <f t="shared" ref="L25:L43" si="16">SUM(I25:K25)</f>
        <v>2</v>
      </c>
      <c r="M25" s="134"/>
      <c r="N25" s="134">
        <v>2</v>
      </c>
      <c r="O25" s="134"/>
      <c r="P25" s="134"/>
      <c r="Q25" s="134"/>
      <c r="R25" s="133">
        <f t="shared" ref="R25:R43" si="17">IF(SUM(M25:Q25)=SUM(I25:K25),L25,"VERIFIQUE DATOS INCORRECTOS")</f>
        <v>2</v>
      </c>
      <c r="S25" s="133">
        <f t="shared" ref="S25:S43" si="18">SUM(T25:X25)</f>
        <v>1</v>
      </c>
      <c r="T25" s="185">
        <v>1</v>
      </c>
      <c r="U25" s="185"/>
      <c r="V25" s="185"/>
      <c r="W25" s="185"/>
      <c r="X25" s="185"/>
      <c r="Y25" s="133">
        <f t="shared" si="14"/>
        <v>1</v>
      </c>
      <c r="Z25" s="134"/>
      <c r="AA25" s="134">
        <v>1</v>
      </c>
      <c r="AB25" s="134"/>
      <c r="AC25" s="133">
        <f t="shared" ref="AC25:AC43" si="19">+IF(SUM(AD25:AE25)=Y25, Y25,"verifique datos erroneos")</f>
        <v>1</v>
      </c>
      <c r="AD25" s="134">
        <v>1</v>
      </c>
      <c r="AE25" s="134"/>
      <c r="AF25" s="134"/>
      <c r="AG25" s="134"/>
      <c r="AH25" s="134"/>
    </row>
    <row r="26" spans="1:34" s="115" customFormat="1" x14ac:dyDescent="0.3">
      <c r="A26" s="128">
        <v>17</v>
      </c>
      <c r="B26" s="129"/>
      <c r="C26" s="130" t="s">
        <v>343</v>
      </c>
      <c r="D26" s="131">
        <v>4</v>
      </c>
      <c r="E26" s="131" t="s">
        <v>158</v>
      </c>
      <c r="F26" s="132">
        <v>45432</v>
      </c>
      <c r="G26" s="132">
        <v>45432</v>
      </c>
      <c r="H26" s="140" t="s">
        <v>21</v>
      </c>
      <c r="I26" s="134">
        <v>3</v>
      </c>
      <c r="J26" s="134"/>
      <c r="K26" s="134"/>
      <c r="L26" s="133">
        <f t="shared" si="16"/>
        <v>3</v>
      </c>
      <c r="M26" s="134"/>
      <c r="N26" s="134">
        <v>3</v>
      </c>
      <c r="O26" s="134"/>
      <c r="P26" s="134"/>
      <c r="Q26" s="134"/>
      <c r="R26" s="133">
        <f t="shared" si="17"/>
        <v>3</v>
      </c>
      <c r="S26" s="133">
        <f t="shared" si="18"/>
        <v>3</v>
      </c>
      <c r="T26" s="185">
        <v>3</v>
      </c>
      <c r="U26" s="185"/>
      <c r="V26" s="185"/>
      <c r="W26" s="185"/>
      <c r="X26" s="185"/>
      <c r="Y26" s="133">
        <f t="shared" si="14"/>
        <v>3</v>
      </c>
      <c r="Z26" s="134">
        <v>1</v>
      </c>
      <c r="AA26" s="134">
        <v>2</v>
      </c>
      <c r="AB26" s="134"/>
      <c r="AC26" s="133">
        <f t="shared" si="19"/>
        <v>3</v>
      </c>
      <c r="AD26" s="134">
        <v>3</v>
      </c>
      <c r="AE26" s="134"/>
      <c r="AF26" s="134"/>
      <c r="AG26" s="134"/>
      <c r="AH26" s="134"/>
    </row>
    <row r="27" spans="1:34" s="115" customFormat="1" x14ac:dyDescent="0.3">
      <c r="A27" s="128">
        <v>18</v>
      </c>
      <c r="B27" s="129"/>
      <c r="C27" s="186" t="s">
        <v>344</v>
      </c>
      <c r="D27" s="131">
        <v>4</v>
      </c>
      <c r="E27" s="131" t="s">
        <v>158</v>
      </c>
      <c r="F27" s="132">
        <v>45463</v>
      </c>
      <c r="G27" s="132">
        <v>45463</v>
      </c>
      <c r="H27" s="140" t="s">
        <v>21</v>
      </c>
      <c r="I27" s="134">
        <v>2</v>
      </c>
      <c r="J27" s="134"/>
      <c r="K27" s="134"/>
      <c r="L27" s="133">
        <f t="shared" si="16"/>
        <v>2</v>
      </c>
      <c r="M27" s="134"/>
      <c r="N27" s="134">
        <v>2</v>
      </c>
      <c r="O27" s="134"/>
      <c r="P27" s="134"/>
      <c r="Q27" s="134"/>
      <c r="R27" s="133">
        <f t="shared" si="17"/>
        <v>2</v>
      </c>
      <c r="S27" s="133">
        <f t="shared" si="18"/>
        <v>2</v>
      </c>
      <c r="T27" s="185">
        <v>2</v>
      </c>
      <c r="U27" s="185"/>
      <c r="V27" s="185"/>
      <c r="W27" s="185"/>
      <c r="X27" s="185"/>
      <c r="Y27" s="133">
        <f t="shared" si="14"/>
        <v>2</v>
      </c>
      <c r="Z27" s="134">
        <v>1</v>
      </c>
      <c r="AA27" s="134">
        <v>1</v>
      </c>
      <c r="AB27" s="134"/>
      <c r="AC27" s="133">
        <f t="shared" si="19"/>
        <v>2</v>
      </c>
      <c r="AD27" s="134">
        <v>2</v>
      </c>
      <c r="AE27" s="134"/>
      <c r="AF27" s="134"/>
      <c r="AG27" s="134"/>
      <c r="AH27" s="134"/>
    </row>
    <row r="28" spans="1:34" s="115" customFormat="1" ht="28" x14ac:dyDescent="0.3">
      <c r="A28" s="128">
        <v>19</v>
      </c>
      <c r="B28" s="129"/>
      <c r="C28" s="130" t="s">
        <v>345</v>
      </c>
      <c r="D28" s="131">
        <v>4</v>
      </c>
      <c r="E28" s="131" t="s">
        <v>160</v>
      </c>
      <c r="F28" s="187">
        <v>45418</v>
      </c>
      <c r="G28" s="187">
        <v>45444</v>
      </c>
      <c r="H28" s="140" t="s">
        <v>21</v>
      </c>
      <c r="I28" s="134"/>
      <c r="J28" s="134"/>
      <c r="K28" s="134">
        <v>15</v>
      </c>
      <c r="L28" s="133">
        <f t="shared" si="16"/>
        <v>15</v>
      </c>
      <c r="M28" s="134"/>
      <c r="N28" s="134">
        <v>15</v>
      </c>
      <c r="O28" s="134"/>
      <c r="P28" s="134"/>
      <c r="Q28" s="134"/>
      <c r="R28" s="133">
        <f t="shared" si="17"/>
        <v>15</v>
      </c>
      <c r="S28" s="133">
        <f t="shared" si="18"/>
        <v>1</v>
      </c>
      <c r="T28" s="185">
        <v>1</v>
      </c>
      <c r="U28" s="185"/>
      <c r="V28" s="185"/>
      <c r="W28" s="185"/>
      <c r="X28" s="185"/>
      <c r="Y28" s="133">
        <f t="shared" si="14"/>
        <v>1</v>
      </c>
      <c r="Z28" s="134"/>
      <c r="AA28" s="134">
        <v>1</v>
      </c>
      <c r="AB28" s="134"/>
      <c r="AC28" s="133">
        <f t="shared" si="19"/>
        <v>1</v>
      </c>
      <c r="AD28" s="134">
        <v>1</v>
      </c>
      <c r="AE28" s="134"/>
      <c r="AF28" s="134"/>
      <c r="AG28" s="134"/>
      <c r="AH28" s="134"/>
    </row>
    <row r="29" spans="1:34" s="115" customFormat="1" ht="42" x14ac:dyDescent="0.3">
      <c r="A29" s="128">
        <v>20</v>
      </c>
      <c r="B29" s="129"/>
      <c r="C29" s="167" t="s">
        <v>346</v>
      </c>
      <c r="D29" s="131">
        <v>4</v>
      </c>
      <c r="E29" s="131" t="s">
        <v>158</v>
      </c>
      <c r="F29" s="132">
        <v>45384</v>
      </c>
      <c r="G29" s="132">
        <v>45386</v>
      </c>
      <c r="H29" s="140" t="s">
        <v>21</v>
      </c>
      <c r="I29" s="134">
        <v>11</v>
      </c>
      <c r="J29" s="134"/>
      <c r="K29" s="134"/>
      <c r="L29" s="133">
        <f t="shared" si="16"/>
        <v>11</v>
      </c>
      <c r="M29" s="134"/>
      <c r="N29" s="134"/>
      <c r="O29" s="134"/>
      <c r="P29" s="134"/>
      <c r="Q29" s="134">
        <v>11</v>
      </c>
      <c r="R29" s="133">
        <f t="shared" si="17"/>
        <v>11</v>
      </c>
      <c r="S29" s="133">
        <f t="shared" si="18"/>
        <v>1</v>
      </c>
      <c r="T29" s="185">
        <v>1</v>
      </c>
      <c r="U29" s="185"/>
      <c r="V29" s="185"/>
      <c r="W29" s="185"/>
      <c r="X29" s="185"/>
      <c r="Y29" s="133">
        <f t="shared" si="14"/>
        <v>1</v>
      </c>
      <c r="Z29" s="134">
        <v>1</v>
      </c>
      <c r="AA29" s="134"/>
      <c r="AB29" s="134"/>
      <c r="AC29" s="133">
        <f t="shared" si="19"/>
        <v>1</v>
      </c>
      <c r="AD29" s="134">
        <v>1</v>
      </c>
      <c r="AE29" s="134"/>
      <c r="AF29" s="134"/>
      <c r="AG29" s="134"/>
      <c r="AH29" s="134"/>
    </row>
    <row r="30" spans="1:34" s="115" customFormat="1" ht="42" x14ac:dyDescent="0.3">
      <c r="A30" s="128">
        <v>21</v>
      </c>
      <c r="B30" s="129"/>
      <c r="C30" s="167" t="s">
        <v>346</v>
      </c>
      <c r="D30" s="131">
        <v>4</v>
      </c>
      <c r="E30" s="131" t="s">
        <v>158</v>
      </c>
      <c r="F30" s="132">
        <v>45412</v>
      </c>
      <c r="G30" s="132">
        <v>45414</v>
      </c>
      <c r="H30" s="140" t="s">
        <v>21</v>
      </c>
      <c r="I30" s="134">
        <v>11</v>
      </c>
      <c r="J30" s="134"/>
      <c r="K30" s="134"/>
      <c r="L30" s="133">
        <f t="shared" si="16"/>
        <v>11</v>
      </c>
      <c r="M30" s="134"/>
      <c r="N30" s="134"/>
      <c r="O30" s="134"/>
      <c r="P30" s="134"/>
      <c r="Q30" s="134">
        <v>11</v>
      </c>
      <c r="R30" s="133">
        <f t="shared" si="17"/>
        <v>11</v>
      </c>
      <c r="S30" s="133">
        <f t="shared" si="18"/>
        <v>1</v>
      </c>
      <c r="T30" s="185">
        <v>1</v>
      </c>
      <c r="U30" s="185"/>
      <c r="V30" s="185"/>
      <c r="W30" s="185"/>
      <c r="X30" s="185"/>
      <c r="Y30" s="133">
        <f t="shared" si="14"/>
        <v>1</v>
      </c>
      <c r="Z30" s="134"/>
      <c r="AA30" s="134">
        <v>1</v>
      </c>
      <c r="AB30" s="134"/>
      <c r="AC30" s="133">
        <f t="shared" si="19"/>
        <v>1</v>
      </c>
      <c r="AD30" s="134">
        <v>1</v>
      </c>
      <c r="AE30" s="134"/>
      <c r="AF30" s="134"/>
      <c r="AG30" s="134"/>
      <c r="AH30" s="134"/>
    </row>
    <row r="31" spans="1:34" s="115" customFormat="1" ht="42" x14ac:dyDescent="0.3">
      <c r="A31" s="128">
        <v>22</v>
      </c>
      <c r="B31" s="129"/>
      <c r="C31" s="167" t="s">
        <v>346</v>
      </c>
      <c r="D31" s="131">
        <v>4</v>
      </c>
      <c r="E31" s="131" t="s">
        <v>158</v>
      </c>
      <c r="F31" s="132">
        <v>45420</v>
      </c>
      <c r="G31" s="132">
        <v>45421</v>
      </c>
      <c r="H31" s="140" t="s">
        <v>21</v>
      </c>
      <c r="I31" s="134">
        <v>11</v>
      </c>
      <c r="J31" s="134"/>
      <c r="K31" s="134"/>
      <c r="L31" s="133">
        <f t="shared" si="16"/>
        <v>11</v>
      </c>
      <c r="M31" s="134"/>
      <c r="N31" s="134"/>
      <c r="O31" s="134"/>
      <c r="P31" s="134"/>
      <c r="Q31" s="134">
        <v>11</v>
      </c>
      <c r="R31" s="133">
        <f t="shared" si="17"/>
        <v>11</v>
      </c>
      <c r="S31" s="133">
        <f t="shared" si="18"/>
        <v>1</v>
      </c>
      <c r="T31" s="185">
        <v>1</v>
      </c>
      <c r="U31" s="185"/>
      <c r="V31" s="185"/>
      <c r="W31" s="185"/>
      <c r="X31" s="185"/>
      <c r="Y31" s="133">
        <f t="shared" si="14"/>
        <v>1</v>
      </c>
      <c r="Z31" s="134">
        <v>1</v>
      </c>
      <c r="AA31" s="134"/>
      <c r="AB31" s="134"/>
      <c r="AC31" s="133">
        <f t="shared" si="19"/>
        <v>1</v>
      </c>
      <c r="AD31" s="134">
        <v>1</v>
      </c>
      <c r="AE31" s="134"/>
      <c r="AF31" s="134"/>
      <c r="AG31" s="134"/>
      <c r="AH31" s="134"/>
    </row>
    <row r="32" spans="1:34" s="115" customFormat="1" ht="42" x14ac:dyDescent="0.3">
      <c r="A32" s="128">
        <v>23</v>
      </c>
      <c r="B32" s="129"/>
      <c r="C32" s="167" t="s">
        <v>346</v>
      </c>
      <c r="D32" s="131">
        <v>4</v>
      </c>
      <c r="E32" s="131" t="s">
        <v>158</v>
      </c>
      <c r="F32" s="132">
        <v>45426</v>
      </c>
      <c r="G32" s="132">
        <v>45427</v>
      </c>
      <c r="H32" s="140" t="s">
        <v>21</v>
      </c>
      <c r="I32" s="134">
        <v>11</v>
      </c>
      <c r="J32" s="134"/>
      <c r="K32" s="134"/>
      <c r="L32" s="133">
        <f t="shared" si="16"/>
        <v>11</v>
      </c>
      <c r="M32" s="134"/>
      <c r="N32" s="134"/>
      <c r="O32" s="134"/>
      <c r="P32" s="134"/>
      <c r="Q32" s="134">
        <v>11</v>
      </c>
      <c r="R32" s="133">
        <f t="shared" si="17"/>
        <v>11</v>
      </c>
      <c r="S32" s="133">
        <f t="shared" si="18"/>
        <v>1</v>
      </c>
      <c r="T32" s="185">
        <v>1</v>
      </c>
      <c r="U32" s="185"/>
      <c r="V32" s="185"/>
      <c r="W32" s="185"/>
      <c r="X32" s="185"/>
      <c r="Y32" s="133">
        <f t="shared" si="14"/>
        <v>1</v>
      </c>
      <c r="Z32" s="134"/>
      <c r="AA32" s="134">
        <v>1</v>
      </c>
      <c r="AB32" s="134"/>
      <c r="AC32" s="133">
        <f t="shared" si="19"/>
        <v>1</v>
      </c>
      <c r="AD32" s="134">
        <v>1</v>
      </c>
      <c r="AE32" s="134"/>
      <c r="AF32" s="134"/>
      <c r="AG32" s="134"/>
      <c r="AH32" s="134"/>
    </row>
    <row r="33" spans="1:34" s="115" customFormat="1" ht="42" x14ac:dyDescent="0.3">
      <c r="A33" s="128">
        <v>24</v>
      </c>
      <c r="B33" s="129"/>
      <c r="C33" s="167" t="s">
        <v>346</v>
      </c>
      <c r="D33" s="131">
        <v>4</v>
      </c>
      <c r="E33" s="131" t="s">
        <v>158</v>
      </c>
      <c r="F33" s="132">
        <v>45433</v>
      </c>
      <c r="G33" s="132">
        <v>45434</v>
      </c>
      <c r="H33" s="140" t="s">
        <v>21</v>
      </c>
      <c r="I33" s="134">
        <v>11</v>
      </c>
      <c r="J33" s="134"/>
      <c r="K33" s="134"/>
      <c r="L33" s="133">
        <f t="shared" si="16"/>
        <v>11</v>
      </c>
      <c r="M33" s="134"/>
      <c r="N33" s="134"/>
      <c r="O33" s="134"/>
      <c r="P33" s="134"/>
      <c r="Q33" s="134">
        <v>11</v>
      </c>
      <c r="R33" s="133">
        <f t="shared" si="17"/>
        <v>11</v>
      </c>
      <c r="S33" s="133">
        <f t="shared" si="18"/>
        <v>1</v>
      </c>
      <c r="T33" s="185">
        <v>1</v>
      </c>
      <c r="U33" s="185"/>
      <c r="V33" s="185"/>
      <c r="W33" s="185"/>
      <c r="X33" s="185"/>
      <c r="Y33" s="133">
        <f t="shared" si="14"/>
        <v>1</v>
      </c>
      <c r="Z33" s="134">
        <v>1</v>
      </c>
      <c r="AA33" s="134"/>
      <c r="AB33" s="134"/>
      <c r="AC33" s="133">
        <f t="shared" si="19"/>
        <v>1</v>
      </c>
      <c r="AD33" s="134">
        <v>1</v>
      </c>
      <c r="AE33" s="134"/>
      <c r="AF33" s="134"/>
      <c r="AG33" s="134"/>
      <c r="AH33" s="134"/>
    </row>
    <row r="34" spans="1:34" s="115" customFormat="1" ht="42" x14ac:dyDescent="0.3">
      <c r="A34" s="128">
        <v>25</v>
      </c>
      <c r="B34" s="129"/>
      <c r="C34" s="130" t="s">
        <v>347</v>
      </c>
      <c r="D34" s="131">
        <v>4</v>
      </c>
      <c r="E34" s="131" t="s">
        <v>160</v>
      </c>
      <c r="F34" s="188">
        <v>45334</v>
      </c>
      <c r="G34" s="188">
        <v>45450</v>
      </c>
      <c r="H34" s="140" t="s">
        <v>21</v>
      </c>
      <c r="I34" s="134"/>
      <c r="J34" s="134"/>
      <c r="K34" s="134">
        <v>46</v>
      </c>
      <c r="L34" s="133">
        <f t="shared" si="16"/>
        <v>46</v>
      </c>
      <c r="M34" s="134"/>
      <c r="N34" s="134">
        <v>46</v>
      </c>
      <c r="O34" s="134"/>
      <c r="P34" s="134"/>
      <c r="Q34" s="134"/>
      <c r="R34" s="133">
        <f t="shared" si="17"/>
        <v>46</v>
      </c>
      <c r="S34" s="133">
        <f t="shared" si="18"/>
        <v>2</v>
      </c>
      <c r="T34" s="185">
        <v>2</v>
      </c>
      <c r="U34" s="185"/>
      <c r="V34" s="185"/>
      <c r="W34" s="185"/>
      <c r="X34" s="185"/>
      <c r="Y34" s="133">
        <f t="shared" si="14"/>
        <v>2</v>
      </c>
      <c r="Z34" s="134"/>
      <c r="AA34" s="134">
        <v>2</v>
      </c>
      <c r="AB34" s="134"/>
      <c r="AC34" s="133">
        <f t="shared" si="19"/>
        <v>2</v>
      </c>
      <c r="AD34" s="134">
        <v>2</v>
      </c>
      <c r="AE34" s="134"/>
      <c r="AF34" s="134"/>
      <c r="AG34" s="134"/>
      <c r="AH34" s="134"/>
    </row>
    <row r="35" spans="1:34" s="115" customFormat="1" x14ac:dyDescent="0.3">
      <c r="A35" s="128">
        <v>26</v>
      </c>
      <c r="B35" s="129"/>
      <c r="C35" s="130" t="s">
        <v>322</v>
      </c>
      <c r="D35" s="131">
        <v>4</v>
      </c>
      <c r="E35" s="131" t="s">
        <v>158</v>
      </c>
      <c r="F35" s="132">
        <v>45420</v>
      </c>
      <c r="G35" s="132">
        <v>45420</v>
      </c>
      <c r="H35" s="140" t="s">
        <v>21</v>
      </c>
      <c r="I35" s="134">
        <v>2</v>
      </c>
      <c r="J35" s="134"/>
      <c r="K35" s="134"/>
      <c r="L35" s="133">
        <f t="shared" si="16"/>
        <v>2</v>
      </c>
      <c r="M35" s="134"/>
      <c r="N35" s="134">
        <v>2</v>
      </c>
      <c r="O35" s="134"/>
      <c r="P35" s="134"/>
      <c r="Q35" s="134"/>
      <c r="R35" s="133">
        <f t="shared" si="17"/>
        <v>2</v>
      </c>
      <c r="S35" s="133">
        <f t="shared" si="18"/>
        <v>9</v>
      </c>
      <c r="T35" s="185">
        <v>9</v>
      </c>
      <c r="U35" s="185"/>
      <c r="V35" s="185"/>
      <c r="W35" s="185"/>
      <c r="X35" s="185"/>
      <c r="Y35" s="133">
        <f t="shared" si="14"/>
        <v>9</v>
      </c>
      <c r="Z35" s="134">
        <v>6</v>
      </c>
      <c r="AA35" s="134">
        <v>3</v>
      </c>
      <c r="AB35" s="134"/>
      <c r="AC35" s="133">
        <f t="shared" si="19"/>
        <v>9</v>
      </c>
      <c r="AD35" s="134">
        <v>9</v>
      </c>
      <c r="AE35" s="134"/>
      <c r="AF35" s="134"/>
      <c r="AG35" s="134"/>
      <c r="AH35" s="134"/>
    </row>
    <row r="36" spans="1:34" s="115" customFormat="1" ht="42" x14ac:dyDescent="0.3">
      <c r="A36" s="128">
        <v>27</v>
      </c>
      <c r="B36" s="129"/>
      <c r="C36" s="130" t="s">
        <v>348</v>
      </c>
      <c r="D36" s="131">
        <v>4</v>
      </c>
      <c r="E36" s="131" t="s">
        <v>160</v>
      </c>
      <c r="F36" s="132">
        <v>45456</v>
      </c>
      <c r="G36" s="132">
        <v>45456</v>
      </c>
      <c r="H36" s="140" t="s">
        <v>21</v>
      </c>
      <c r="I36" s="134">
        <v>2</v>
      </c>
      <c r="J36" s="134"/>
      <c r="K36" s="134"/>
      <c r="L36" s="133">
        <f t="shared" si="16"/>
        <v>2</v>
      </c>
      <c r="M36" s="134"/>
      <c r="N36" s="134">
        <v>2</v>
      </c>
      <c r="O36" s="134"/>
      <c r="P36" s="134"/>
      <c r="Q36" s="134"/>
      <c r="R36" s="133">
        <f t="shared" si="17"/>
        <v>2</v>
      </c>
      <c r="S36" s="133">
        <f t="shared" si="18"/>
        <v>1</v>
      </c>
      <c r="T36" s="185">
        <v>1</v>
      </c>
      <c r="U36" s="185"/>
      <c r="V36" s="185"/>
      <c r="W36" s="185"/>
      <c r="X36" s="185"/>
      <c r="Y36" s="133">
        <f t="shared" si="14"/>
        <v>1</v>
      </c>
      <c r="Z36" s="134"/>
      <c r="AA36" s="134">
        <v>1</v>
      </c>
      <c r="AB36" s="134"/>
      <c r="AC36" s="133">
        <f t="shared" si="19"/>
        <v>1</v>
      </c>
      <c r="AD36" s="134">
        <v>1</v>
      </c>
      <c r="AE36" s="134"/>
      <c r="AF36" s="134"/>
      <c r="AG36" s="134"/>
      <c r="AH36" s="134"/>
    </row>
    <row r="37" spans="1:34" s="115" customFormat="1" ht="42" x14ac:dyDescent="0.3">
      <c r="A37" s="128">
        <v>28</v>
      </c>
      <c r="B37" s="129"/>
      <c r="C37" s="130" t="s">
        <v>349</v>
      </c>
      <c r="D37" s="131">
        <v>4</v>
      </c>
      <c r="E37" s="131" t="s">
        <v>158</v>
      </c>
      <c r="F37" s="132">
        <v>45422</v>
      </c>
      <c r="G37" s="132">
        <v>45449</v>
      </c>
      <c r="H37" s="140" t="s">
        <v>21</v>
      </c>
      <c r="I37" s="134">
        <v>8</v>
      </c>
      <c r="J37" s="134"/>
      <c r="K37" s="134"/>
      <c r="L37" s="133">
        <f t="shared" si="16"/>
        <v>8</v>
      </c>
      <c r="M37" s="134"/>
      <c r="N37" s="134">
        <v>8</v>
      </c>
      <c r="O37" s="134"/>
      <c r="P37" s="134"/>
      <c r="Q37" s="134"/>
      <c r="R37" s="133">
        <f t="shared" si="17"/>
        <v>8</v>
      </c>
      <c r="S37" s="133">
        <f t="shared" si="18"/>
        <v>2</v>
      </c>
      <c r="T37" s="185">
        <v>2</v>
      </c>
      <c r="U37" s="185"/>
      <c r="V37" s="185"/>
      <c r="W37" s="185"/>
      <c r="X37" s="185"/>
      <c r="Y37" s="133">
        <f t="shared" si="14"/>
        <v>2</v>
      </c>
      <c r="Z37" s="134">
        <v>1</v>
      </c>
      <c r="AA37" s="134">
        <v>1</v>
      </c>
      <c r="AB37" s="134"/>
      <c r="AC37" s="133">
        <f t="shared" si="19"/>
        <v>2</v>
      </c>
      <c r="AD37" s="134">
        <v>2</v>
      </c>
      <c r="AE37" s="134"/>
      <c r="AF37" s="134"/>
      <c r="AG37" s="134"/>
      <c r="AH37" s="134"/>
    </row>
    <row r="38" spans="1:34" s="115" customFormat="1" ht="56" x14ac:dyDescent="0.3">
      <c r="A38" s="128">
        <v>29</v>
      </c>
      <c r="B38" s="129"/>
      <c r="C38" s="189" t="s">
        <v>211</v>
      </c>
      <c r="D38" s="131">
        <v>4</v>
      </c>
      <c r="E38" s="131" t="s">
        <v>158</v>
      </c>
      <c r="F38" s="132">
        <v>45427</v>
      </c>
      <c r="G38" s="132">
        <v>45427</v>
      </c>
      <c r="H38" s="140" t="s">
        <v>21</v>
      </c>
      <c r="I38" s="134">
        <v>2</v>
      </c>
      <c r="J38" s="134"/>
      <c r="K38" s="134"/>
      <c r="L38" s="133">
        <f t="shared" si="16"/>
        <v>2</v>
      </c>
      <c r="M38" s="134"/>
      <c r="N38" s="134">
        <v>2</v>
      </c>
      <c r="O38" s="134"/>
      <c r="P38" s="134"/>
      <c r="Q38" s="134"/>
      <c r="R38" s="133">
        <f t="shared" si="17"/>
        <v>2</v>
      </c>
      <c r="S38" s="133">
        <f t="shared" si="18"/>
        <v>1</v>
      </c>
      <c r="T38" s="185">
        <v>1</v>
      </c>
      <c r="U38" s="185"/>
      <c r="V38" s="185"/>
      <c r="W38" s="185"/>
      <c r="X38" s="185"/>
      <c r="Y38" s="133">
        <f t="shared" si="14"/>
        <v>1</v>
      </c>
      <c r="Z38" s="134">
        <v>1</v>
      </c>
      <c r="AA38" s="134"/>
      <c r="AB38" s="134"/>
      <c r="AC38" s="133">
        <f t="shared" si="19"/>
        <v>1</v>
      </c>
      <c r="AD38" s="134">
        <v>1</v>
      </c>
      <c r="AE38" s="134"/>
      <c r="AF38" s="134"/>
      <c r="AG38" s="134"/>
      <c r="AH38" s="134"/>
    </row>
    <row r="39" spans="1:34" s="115" customFormat="1" ht="28" x14ac:dyDescent="0.3">
      <c r="A39" s="128">
        <v>30</v>
      </c>
      <c r="B39" s="129"/>
      <c r="C39" s="167" t="s">
        <v>350</v>
      </c>
      <c r="D39" s="131">
        <v>4</v>
      </c>
      <c r="E39" s="131" t="s">
        <v>160</v>
      </c>
      <c r="F39" s="132">
        <v>45369</v>
      </c>
      <c r="G39" s="132">
        <v>45392</v>
      </c>
      <c r="H39" s="140" t="s">
        <v>21</v>
      </c>
      <c r="I39" s="134"/>
      <c r="J39" s="134"/>
      <c r="K39" s="134">
        <v>37</v>
      </c>
      <c r="L39" s="133">
        <f t="shared" si="16"/>
        <v>37</v>
      </c>
      <c r="M39" s="134"/>
      <c r="N39" s="134">
        <v>37</v>
      </c>
      <c r="O39" s="134"/>
      <c r="P39" s="134"/>
      <c r="Q39" s="134"/>
      <c r="R39" s="133">
        <f t="shared" si="17"/>
        <v>37</v>
      </c>
      <c r="S39" s="133">
        <f t="shared" si="18"/>
        <v>2</v>
      </c>
      <c r="T39" s="185">
        <v>2</v>
      </c>
      <c r="U39" s="185"/>
      <c r="V39" s="185"/>
      <c r="W39" s="185"/>
      <c r="X39" s="185"/>
      <c r="Y39" s="133">
        <f t="shared" si="14"/>
        <v>2</v>
      </c>
      <c r="Z39" s="134">
        <v>1</v>
      </c>
      <c r="AA39" s="134">
        <v>1</v>
      </c>
      <c r="AB39" s="134"/>
      <c r="AC39" s="133">
        <f t="shared" si="19"/>
        <v>2</v>
      </c>
      <c r="AD39" s="134">
        <v>2</v>
      </c>
      <c r="AE39" s="134"/>
      <c r="AF39" s="134"/>
      <c r="AG39" s="134"/>
      <c r="AH39" s="134"/>
    </row>
    <row r="40" spans="1:34" s="115" customFormat="1" ht="42" x14ac:dyDescent="0.3">
      <c r="A40" s="128">
        <v>31</v>
      </c>
      <c r="B40" s="129"/>
      <c r="C40" s="190" t="s">
        <v>352</v>
      </c>
      <c r="D40" s="131">
        <v>4</v>
      </c>
      <c r="E40" s="131" t="s">
        <v>158</v>
      </c>
      <c r="F40" s="132">
        <v>45455</v>
      </c>
      <c r="G40" s="132">
        <v>45456</v>
      </c>
      <c r="H40" s="140" t="s">
        <v>21</v>
      </c>
      <c r="I40" s="134"/>
      <c r="J40" s="134"/>
      <c r="K40" s="134">
        <v>17</v>
      </c>
      <c r="L40" s="133">
        <f t="shared" si="16"/>
        <v>17</v>
      </c>
      <c r="M40" s="134">
        <v>17</v>
      </c>
      <c r="N40" s="134"/>
      <c r="O40" s="134"/>
      <c r="P40" s="134"/>
      <c r="Q40" s="134"/>
      <c r="R40" s="133">
        <f t="shared" si="17"/>
        <v>17</v>
      </c>
      <c r="S40" s="133">
        <f t="shared" si="18"/>
        <v>3</v>
      </c>
      <c r="T40" s="185">
        <v>3</v>
      </c>
      <c r="U40" s="185"/>
      <c r="V40" s="185"/>
      <c r="W40" s="185"/>
      <c r="X40" s="185"/>
      <c r="Y40" s="133">
        <f t="shared" si="14"/>
        <v>3</v>
      </c>
      <c r="Z40" s="134">
        <v>2</v>
      </c>
      <c r="AA40" s="134">
        <v>1</v>
      </c>
      <c r="AB40" s="134"/>
      <c r="AC40" s="133">
        <f t="shared" si="19"/>
        <v>3</v>
      </c>
      <c r="AD40" s="134">
        <v>3</v>
      </c>
      <c r="AE40" s="134"/>
      <c r="AF40" s="134"/>
      <c r="AG40" s="134"/>
      <c r="AH40" s="134"/>
    </row>
    <row r="41" spans="1:34" s="115" customFormat="1" ht="28" x14ac:dyDescent="0.3">
      <c r="A41" s="128">
        <v>32</v>
      </c>
      <c r="B41" s="129"/>
      <c r="C41" s="191" t="s">
        <v>353</v>
      </c>
      <c r="D41" s="131">
        <v>4</v>
      </c>
      <c r="E41" s="131" t="s">
        <v>160</v>
      </c>
      <c r="F41" s="132">
        <v>45397</v>
      </c>
      <c r="G41" s="132">
        <v>45401</v>
      </c>
      <c r="H41" s="140" t="s">
        <v>21</v>
      </c>
      <c r="I41" s="134"/>
      <c r="J41" s="134"/>
      <c r="K41" s="134">
        <v>41</v>
      </c>
      <c r="L41" s="133">
        <f t="shared" si="16"/>
        <v>41</v>
      </c>
      <c r="M41" s="134">
        <v>41</v>
      </c>
      <c r="N41" s="134"/>
      <c r="O41" s="134"/>
      <c r="P41" s="134"/>
      <c r="Q41" s="134"/>
      <c r="R41" s="133">
        <f t="shared" si="17"/>
        <v>41</v>
      </c>
      <c r="S41" s="133">
        <f t="shared" si="18"/>
        <v>1</v>
      </c>
      <c r="T41" s="185">
        <v>1</v>
      </c>
      <c r="U41" s="185"/>
      <c r="V41" s="185"/>
      <c r="W41" s="185"/>
      <c r="X41" s="185"/>
      <c r="Y41" s="133">
        <f t="shared" si="14"/>
        <v>1</v>
      </c>
      <c r="Z41" s="134">
        <v>1</v>
      </c>
      <c r="AA41" s="134"/>
      <c r="AB41" s="134"/>
      <c r="AC41" s="133">
        <f t="shared" si="19"/>
        <v>1</v>
      </c>
      <c r="AD41" s="134">
        <v>1</v>
      </c>
      <c r="AE41" s="134"/>
      <c r="AF41" s="134"/>
      <c r="AG41" s="134"/>
      <c r="AH41" s="134"/>
    </row>
    <row r="42" spans="1:34" s="115" customFormat="1" x14ac:dyDescent="0.3">
      <c r="A42" s="128">
        <v>33</v>
      </c>
      <c r="B42" s="129"/>
      <c r="C42" s="130" t="s">
        <v>354</v>
      </c>
      <c r="D42" s="131">
        <v>4</v>
      </c>
      <c r="E42" s="131" t="s">
        <v>158</v>
      </c>
      <c r="F42" s="132">
        <v>45471</v>
      </c>
      <c r="G42" s="132">
        <v>45471</v>
      </c>
      <c r="H42" s="140" t="s">
        <v>21</v>
      </c>
      <c r="I42" s="134">
        <v>2</v>
      </c>
      <c r="J42" s="134"/>
      <c r="K42" s="134"/>
      <c r="L42" s="133">
        <f t="shared" si="16"/>
        <v>2</v>
      </c>
      <c r="M42" s="134"/>
      <c r="N42" s="134">
        <v>2</v>
      </c>
      <c r="O42" s="134"/>
      <c r="P42" s="134"/>
      <c r="Q42" s="134"/>
      <c r="R42" s="133">
        <f t="shared" si="17"/>
        <v>2</v>
      </c>
      <c r="S42" s="133">
        <f t="shared" si="18"/>
        <v>6</v>
      </c>
      <c r="T42" s="185">
        <v>6</v>
      </c>
      <c r="U42" s="185"/>
      <c r="V42" s="185"/>
      <c r="W42" s="185"/>
      <c r="X42" s="185"/>
      <c r="Y42" s="133">
        <f t="shared" si="14"/>
        <v>6</v>
      </c>
      <c r="Z42" s="134">
        <v>1</v>
      </c>
      <c r="AA42" s="134">
        <v>5</v>
      </c>
      <c r="AB42" s="134"/>
      <c r="AC42" s="133">
        <f t="shared" si="19"/>
        <v>6</v>
      </c>
      <c r="AD42" s="134">
        <v>6</v>
      </c>
      <c r="AE42" s="134"/>
      <c r="AF42" s="134"/>
      <c r="AG42" s="134"/>
      <c r="AH42" s="134"/>
    </row>
    <row r="43" spans="1:34" s="115" customFormat="1" ht="28" x14ac:dyDescent="0.3">
      <c r="A43" s="128">
        <v>34</v>
      </c>
      <c r="B43" s="129"/>
      <c r="C43" s="167" t="s">
        <v>355</v>
      </c>
      <c r="D43" s="131">
        <v>4</v>
      </c>
      <c r="E43" s="131" t="s">
        <v>160</v>
      </c>
      <c r="F43" s="132">
        <v>45470</v>
      </c>
      <c r="G43" s="132">
        <v>45470</v>
      </c>
      <c r="H43" s="140" t="s">
        <v>21</v>
      </c>
      <c r="I43" s="134">
        <v>3</v>
      </c>
      <c r="J43" s="134"/>
      <c r="K43" s="134"/>
      <c r="L43" s="133">
        <f t="shared" si="16"/>
        <v>3</v>
      </c>
      <c r="M43" s="134"/>
      <c r="N43" s="134">
        <v>3</v>
      </c>
      <c r="O43" s="134"/>
      <c r="P43" s="134"/>
      <c r="Q43" s="134"/>
      <c r="R43" s="133">
        <f t="shared" si="17"/>
        <v>3</v>
      </c>
      <c r="S43" s="133">
        <f t="shared" si="18"/>
        <v>1</v>
      </c>
      <c r="T43" s="185">
        <v>1</v>
      </c>
      <c r="U43" s="185"/>
      <c r="V43" s="185"/>
      <c r="W43" s="185"/>
      <c r="X43" s="185"/>
      <c r="Y43" s="133">
        <f t="shared" si="14"/>
        <v>1</v>
      </c>
      <c r="Z43" s="134">
        <v>1</v>
      </c>
      <c r="AA43" s="134"/>
      <c r="AB43" s="134"/>
      <c r="AC43" s="133">
        <f t="shared" si="19"/>
        <v>1</v>
      </c>
      <c r="AD43" s="134">
        <v>1</v>
      </c>
      <c r="AE43" s="134"/>
      <c r="AF43" s="134"/>
      <c r="AG43" s="134"/>
      <c r="AH43" s="134"/>
    </row>
    <row r="44" spans="1:34" s="115" customFormat="1" ht="50.15" customHeight="1" x14ac:dyDescent="0.3">
      <c r="A44" s="128">
        <v>35</v>
      </c>
      <c r="B44" s="129"/>
      <c r="C44" s="175" t="s">
        <v>401</v>
      </c>
      <c r="D44" s="131">
        <v>4</v>
      </c>
      <c r="E44" s="145" t="s">
        <v>160</v>
      </c>
      <c r="F44" s="135">
        <v>45425</v>
      </c>
      <c r="G44" s="135">
        <v>45440</v>
      </c>
      <c r="H44" s="140" t="s">
        <v>21</v>
      </c>
      <c r="I44" s="137"/>
      <c r="J44" s="137"/>
      <c r="K44" s="137">
        <v>15</v>
      </c>
      <c r="L44" s="138">
        <f t="shared" ref="L44:L45" si="20">SUM(I44:K44)</f>
        <v>15</v>
      </c>
      <c r="M44" s="137"/>
      <c r="N44" s="137">
        <v>15</v>
      </c>
      <c r="O44" s="134"/>
      <c r="P44" s="134"/>
      <c r="Q44" s="134"/>
      <c r="R44" s="138">
        <f t="shared" ref="R44:R45" si="21">IF(SUM(M44:Q44)=SUM(I44:K44),L44,"VERIFIQUE DATOS INCORRECTOS")</f>
        <v>15</v>
      </c>
      <c r="S44" s="138">
        <f t="shared" ref="S44:S45" si="22">SUM(T44:X44)</f>
        <v>6</v>
      </c>
      <c r="T44" s="139">
        <v>6</v>
      </c>
      <c r="U44" s="139"/>
      <c r="V44" s="139"/>
      <c r="W44" s="139"/>
      <c r="X44" s="185"/>
      <c r="Y44" s="138">
        <f t="shared" ref="Y44:Y48" si="23">IF(SUM(Z44:AB44)=S44,S44,"verifique datos erroneos")</f>
        <v>6</v>
      </c>
      <c r="Z44" s="137">
        <v>5</v>
      </c>
      <c r="AA44" s="137">
        <v>1</v>
      </c>
      <c r="AB44" s="134"/>
      <c r="AC44" s="133">
        <f>+IF(SUM(AD44:AE44)=Y44, Y44,"verifique datos erroneos")</f>
        <v>6</v>
      </c>
      <c r="AD44" s="134">
        <v>6</v>
      </c>
      <c r="AE44" s="134"/>
      <c r="AF44" s="134"/>
      <c r="AG44" s="134"/>
      <c r="AH44" s="134"/>
    </row>
    <row r="45" spans="1:34" s="115" customFormat="1" ht="50.15" customHeight="1" x14ac:dyDescent="0.3">
      <c r="A45" s="128">
        <v>36</v>
      </c>
      <c r="B45" s="129"/>
      <c r="C45" s="175" t="s">
        <v>356</v>
      </c>
      <c r="D45" s="131">
        <v>4</v>
      </c>
      <c r="E45" s="145" t="s">
        <v>160</v>
      </c>
      <c r="F45" s="135">
        <v>45441</v>
      </c>
      <c r="G45" s="135">
        <v>45469</v>
      </c>
      <c r="H45" s="140" t="s">
        <v>21</v>
      </c>
      <c r="I45" s="137"/>
      <c r="J45" s="137">
        <v>35</v>
      </c>
      <c r="K45" s="137"/>
      <c r="L45" s="138">
        <f t="shared" si="20"/>
        <v>35</v>
      </c>
      <c r="M45" s="137"/>
      <c r="N45" s="137">
        <v>35</v>
      </c>
      <c r="O45" s="134"/>
      <c r="P45" s="134"/>
      <c r="Q45" s="134"/>
      <c r="R45" s="138">
        <f t="shared" si="21"/>
        <v>35</v>
      </c>
      <c r="S45" s="138">
        <f t="shared" si="22"/>
        <v>2</v>
      </c>
      <c r="T45" s="139">
        <v>2</v>
      </c>
      <c r="U45" s="185"/>
      <c r="V45" s="185"/>
      <c r="W45" s="185"/>
      <c r="X45" s="185"/>
      <c r="Y45" s="138">
        <f t="shared" si="23"/>
        <v>2</v>
      </c>
      <c r="Z45" s="137">
        <v>2</v>
      </c>
      <c r="AA45" s="134"/>
      <c r="AB45" s="134"/>
      <c r="AC45" s="133">
        <f t="shared" ref="AC45" si="24">+IF(SUM(AD45:AE45)=Y45, Y45,"verifique datos erroneos")</f>
        <v>2</v>
      </c>
      <c r="AD45" s="134">
        <v>2</v>
      </c>
      <c r="AE45" s="134"/>
      <c r="AF45" s="134"/>
      <c r="AG45" s="134"/>
      <c r="AH45" s="134"/>
    </row>
    <row r="46" spans="1:34" s="115" customFormat="1" x14ac:dyDescent="0.3">
      <c r="A46" s="128">
        <v>37</v>
      </c>
      <c r="B46" s="129"/>
      <c r="C46" s="130" t="s">
        <v>444</v>
      </c>
      <c r="D46" s="131">
        <v>4</v>
      </c>
      <c r="E46" s="131" t="s">
        <v>159</v>
      </c>
      <c r="F46" s="140">
        <v>45412</v>
      </c>
      <c r="G46" s="140">
        <v>45432</v>
      </c>
      <c r="H46" s="140" t="s">
        <v>21</v>
      </c>
      <c r="I46" s="134"/>
      <c r="J46" s="134"/>
      <c r="K46" s="134">
        <v>32</v>
      </c>
      <c r="L46" s="133">
        <f t="shared" ref="L46:L48" si="25">SUM(I46:K46)</f>
        <v>32</v>
      </c>
      <c r="M46" s="134"/>
      <c r="N46" s="134">
        <v>32</v>
      </c>
      <c r="O46" s="134"/>
      <c r="P46" s="134"/>
      <c r="Q46" s="134"/>
      <c r="R46" s="133">
        <f t="shared" ref="R46:R48" si="26">IF(SUM(M46:Q46)=SUM(I46:K46),L46,"VERIFIQUE DATOS INCORRECTOS")</f>
        <v>32</v>
      </c>
      <c r="S46" s="133">
        <f t="shared" ref="S46:S48" si="27">SUM(T46:X46)</f>
        <v>1</v>
      </c>
      <c r="T46" s="185">
        <v>1</v>
      </c>
      <c r="U46" s="185"/>
      <c r="V46" s="185"/>
      <c r="W46" s="185"/>
      <c r="X46" s="185"/>
      <c r="Y46" s="133">
        <f t="shared" si="23"/>
        <v>1</v>
      </c>
      <c r="Z46" s="134"/>
      <c r="AA46" s="134">
        <v>1</v>
      </c>
      <c r="AB46" s="134"/>
      <c r="AC46" s="133">
        <f>+IF(SUM(AD46:AE46)=Y46, Y46,"verifique datos erroneos")</f>
        <v>1</v>
      </c>
      <c r="AD46" s="134">
        <v>1</v>
      </c>
      <c r="AE46" s="134"/>
      <c r="AF46" s="134"/>
      <c r="AG46" s="134"/>
      <c r="AH46" s="134"/>
    </row>
    <row r="47" spans="1:34" s="115" customFormat="1" ht="42" x14ac:dyDescent="0.3">
      <c r="A47" s="128">
        <v>38</v>
      </c>
      <c r="B47" s="129"/>
      <c r="C47" s="130" t="s">
        <v>351</v>
      </c>
      <c r="D47" s="131">
        <v>4</v>
      </c>
      <c r="E47" s="131" t="s">
        <v>160</v>
      </c>
      <c r="F47" s="140">
        <v>45383</v>
      </c>
      <c r="G47" s="140">
        <v>45384</v>
      </c>
      <c r="H47" s="140" t="s">
        <v>21</v>
      </c>
      <c r="I47" s="134">
        <v>8</v>
      </c>
      <c r="J47" s="134"/>
      <c r="K47" s="134"/>
      <c r="L47" s="133">
        <f t="shared" si="25"/>
        <v>8</v>
      </c>
      <c r="M47" s="134"/>
      <c r="N47" s="134">
        <v>8</v>
      </c>
      <c r="O47" s="134"/>
      <c r="P47" s="134"/>
      <c r="Q47" s="134"/>
      <c r="R47" s="133">
        <f t="shared" si="26"/>
        <v>8</v>
      </c>
      <c r="S47" s="133">
        <f t="shared" si="27"/>
        <v>16</v>
      </c>
      <c r="T47" s="185">
        <v>16</v>
      </c>
      <c r="U47" s="185"/>
      <c r="V47" s="185"/>
      <c r="W47" s="185"/>
      <c r="X47" s="185"/>
      <c r="Y47" s="133">
        <f t="shared" si="23"/>
        <v>16</v>
      </c>
      <c r="Z47" s="134">
        <v>12</v>
      </c>
      <c r="AA47" s="134">
        <v>4</v>
      </c>
      <c r="AB47" s="134"/>
      <c r="AC47" s="133">
        <f t="shared" ref="AC47:AC48" si="28">+IF(SUM(AD47:AE47)=Y47, Y47,"verifique datos erroneos")</f>
        <v>16</v>
      </c>
      <c r="AD47" s="134">
        <v>16</v>
      </c>
      <c r="AE47" s="134"/>
      <c r="AF47" s="134"/>
      <c r="AG47" s="134"/>
      <c r="AH47" s="134"/>
    </row>
    <row r="48" spans="1:34" s="115" customFormat="1" ht="28" x14ac:dyDescent="0.3">
      <c r="A48" s="128">
        <v>39</v>
      </c>
      <c r="B48" s="129"/>
      <c r="C48" s="130" t="s">
        <v>445</v>
      </c>
      <c r="D48" s="131">
        <v>4</v>
      </c>
      <c r="E48" s="131" t="s">
        <v>160</v>
      </c>
      <c r="F48" s="140">
        <v>45400</v>
      </c>
      <c r="G48" s="140">
        <v>45400</v>
      </c>
      <c r="H48" s="140" t="s">
        <v>21</v>
      </c>
      <c r="I48" s="134">
        <v>2</v>
      </c>
      <c r="J48" s="134"/>
      <c r="K48" s="134"/>
      <c r="L48" s="133">
        <f t="shared" si="25"/>
        <v>2</v>
      </c>
      <c r="M48" s="134"/>
      <c r="N48" s="134">
        <v>2</v>
      </c>
      <c r="O48" s="134"/>
      <c r="P48" s="134"/>
      <c r="Q48" s="134"/>
      <c r="R48" s="133">
        <f t="shared" si="26"/>
        <v>2</v>
      </c>
      <c r="S48" s="133">
        <f t="shared" si="27"/>
        <v>1</v>
      </c>
      <c r="T48" s="185">
        <v>1</v>
      </c>
      <c r="U48" s="185"/>
      <c r="V48" s="185"/>
      <c r="W48" s="185"/>
      <c r="X48" s="185"/>
      <c r="Y48" s="133">
        <f t="shared" si="23"/>
        <v>1</v>
      </c>
      <c r="Z48" s="134"/>
      <c r="AA48" s="134">
        <v>1</v>
      </c>
      <c r="AB48" s="134"/>
      <c r="AC48" s="133">
        <f t="shared" si="28"/>
        <v>1</v>
      </c>
      <c r="AD48" s="134">
        <v>1</v>
      </c>
      <c r="AE48" s="134"/>
      <c r="AF48" s="134"/>
      <c r="AG48" s="134"/>
      <c r="AH48" s="134"/>
    </row>
    <row r="49" spans="1:34" s="115" customFormat="1" ht="28" x14ac:dyDescent="0.3">
      <c r="A49" s="128">
        <v>40</v>
      </c>
      <c r="B49" s="129"/>
      <c r="C49" s="130" t="s">
        <v>486</v>
      </c>
      <c r="D49" s="131">
        <v>4</v>
      </c>
      <c r="E49" s="131" t="s">
        <v>160</v>
      </c>
      <c r="F49" s="140">
        <v>45404</v>
      </c>
      <c r="G49" s="140">
        <v>45406</v>
      </c>
      <c r="H49" s="140" t="s">
        <v>21</v>
      </c>
      <c r="I49" s="134"/>
      <c r="J49" s="134"/>
      <c r="K49" s="134">
        <v>22</v>
      </c>
      <c r="L49" s="133">
        <f t="shared" ref="L49:L56" si="29">SUM(I49:K49)</f>
        <v>22</v>
      </c>
      <c r="M49" s="134">
        <v>22</v>
      </c>
      <c r="N49" s="134"/>
      <c r="O49" s="134"/>
      <c r="P49" s="134"/>
      <c r="Q49" s="134"/>
      <c r="R49" s="133">
        <f t="shared" ref="R49:R56" si="30">IF(SUM(M49:Q49)=SUM(I49:K49),L49,"VERIFIQUE DATOS INCORRECTOS")</f>
        <v>22</v>
      </c>
      <c r="S49" s="133">
        <f t="shared" ref="S49:S56" si="31">SUM(T49:X49)</f>
        <v>2</v>
      </c>
      <c r="T49" s="185">
        <v>2</v>
      </c>
      <c r="U49" s="185"/>
      <c r="V49" s="185"/>
      <c r="W49" s="185"/>
      <c r="X49" s="185"/>
      <c r="Y49" s="133">
        <f t="shared" ref="Y49:Y64" si="32">IF(SUM(Z49:AB49)=S49,S49,"verifique datos erroneos")</f>
        <v>2</v>
      </c>
      <c r="Z49" s="134">
        <v>1</v>
      </c>
      <c r="AA49" s="134">
        <v>1</v>
      </c>
      <c r="AB49" s="134"/>
      <c r="AC49" s="133">
        <f t="shared" ref="AC49:AC56" si="33">+IF(SUM(AD49:AE49)=Y49, Y49,"verifique datos erroneos")</f>
        <v>2</v>
      </c>
      <c r="AD49" s="134">
        <v>2</v>
      </c>
      <c r="AE49" s="134"/>
      <c r="AF49" s="134"/>
      <c r="AG49" s="134"/>
      <c r="AH49" s="134"/>
    </row>
    <row r="50" spans="1:34" s="115" customFormat="1" ht="28" x14ac:dyDescent="0.3">
      <c r="A50" s="128">
        <v>41</v>
      </c>
      <c r="B50" s="129"/>
      <c r="C50" s="130" t="s">
        <v>487</v>
      </c>
      <c r="D50" s="131">
        <v>4</v>
      </c>
      <c r="E50" s="131" t="s">
        <v>160</v>
      </c>
      <c r="F50" s="140">
        <v>45433</v>
      </c>
      <c r="G50" s="140">
        <v>45435</v>
      </c>
      <c r="H50" s="140" t="s">
        <v>21</v>
      </c>
      <c r="I50" s="134"/>
      <c r="J50" s="134"/>
      <c r="K50" s="134">
        <v>28</v>
      </c>
      <c r="L50" s="133">
        <f t="shared" si="29"/>
        <v>28</v>
      </c>
      <c r="M50" s="134">
        <v>28</v>
      </c>
      <c r="N50" s="134"/>
      <c r="O50" s="134"/>
      <c r="P50" s="134"/>
      <c r="Q50" s="134"/>
      <c r="R50" s="133">
        <f t="shared" si="30"/>
        <v>28</v>
      </c>
      <c r="S50" s="133">
        <f t="shared" si="31"/>
        <v>1</v>
      </c>
      <c r="T50" s="185">
        <v>1</v>
      </c>
      <c r="U50" s="185"/>
      <c r="V50" s="185"/>
      <c r="W50" s="185"/>
      <c r="X50" s="185"/>
      <c r="Y50" s="133">
        <f t="shared" si="32"/>
        <v>1</v>
      </c>
      <c r="Z50" s="134">
        <v>1</v>
      </c>
      <c r="AA50" s="134"/>
      <c r="AB50" s="134"/>
      <c r="AC50" s="133">
        <f t="shared" si="33"/>
        <v>1</v>
      </c>
      <c r="AD50" s="134">
        <v>1</v>
      </c>
      <c r="AE50" s="134"/>
      <c r="AF50" s="134"/>
      <c r="AG50" s="134"/>
      <c r="AH50" s="134"/>
    </row>
    <row r="51" spans="1:34" s="115" customFormat="1" ht="28" x14ac:dyDescent="0.3">
      <c r="A51" s="128">
        <v>42</v>
      </c>
      <c r="B51" s="129"/>
      <c r="C51" s="130" t="s">
        <v>488</v>
      </c>
      <c r="D51" s="131">
        <v>4</v>
      </c>
      <c r="E51" s="131" t="s">
        <v>160</v>
      </c>
      <c r="F51" s="140">
        <v>45394</v>
      </c>
      <c r="G51" s="140">
        <v>45394</v>
      </c>
      <c r="H51" s="140" t="s">
        <v>21</v>
      </c>
      <c r="I51" s="134">
        <v>2</v>
      </c>
      <c r="J51" s="134"/>
      <c r="K51" s="134"/>
      <c r="L51" s="133">
        <f t="shared" si="29"/>
        <v>2</v>
      </c>
      <c r="M51" s="134"/>
      <c r="N51" s="134">
        <v>2</v>
      </c>
      <c r="O51" s="134"/>
      <c r="P51" s="134"/>
      <c r="Q51" s="134"/>
      <c r="R51" s="133">
        <f t="shared" si="30"/>
        <v>2</v>
      </c>
      <c r="S51" s="133">
        <f t="shared" si="31"/>
        <v>1</v>
      </c>
      <c r="T51" s="185">
        <v>1</v>
      </c>
      <c r="U51" s="185"/>
      <c r="V51" s="185"/>
      <c r="W51" s="185"/>
      <c r="X51" s="185"/>
      <c r="Y51" s="133">
        <f t="shared" si="32"/>
        <v>1</v>
      </c>
      <c r="Z51" s="134"/>
      <c r="AA51" s="134">
        <v>1</v>
      </c>
      <c r="AB51" s="134"/>
      <c r="AC51" s="133">
        <f t="shared" si="33"/>
        <v>1</v>
      </c>
      <c r="AD51" s="134">
        <v>1</v>
      </c>
      <c r="AE51" s="134"/>
      <c r="AF51" s="134"/>
      <c r="AG51" s="134"/>
      <c r="AH51" s="134"/>
    </row>
    <row r="52" spans="1:34" s="115" customFormat="1" ht="84" x14ac:dyDescent="0.3">
      <c r="A52" s="128">
        <v>43</v>
      </c>
      <c r="B52" s="129"/>
      <c r="C52" s="130" t="s">
        <v>489</v>
      </c>
      <c r="D52" s="131">
        <v>4</v>
      </c>
      <c r="E52" s="131" t="s">
        <v>160</v>
      </c>
      <c r="F52" s="140">
        <v>45399</v>
      </c>
      <c r="G52" s="140">
        <v>45399</v>
      </c>
      <c r="H52" s="140" t="s">
        <v>21</v>
      </c>
      <c r="I52" s="134">
        <v>6</v>
      </c>
      <c r="J52" s="134"/>
      <c r="K52" s="134"/>
      <c r="L52" s="133">
        <f t="shared" si="29"/>
        <v>6</v>
      </c>
      <c r="M52" s="134"/>
      <c r="N52" s="134">
        <v>6</v>
      </c>
      <c r="O52" s="134"/>
      <c r="P52" s="134"/>
      <c r="Q52" s="134"/>
      <c r="R52" s="133">
        <f t="shared" si="30"/>
        <v>6</v>
      </c>
      <c r="S52" s="133">
        <f t="shared" si="31"/>
        <v>2</v>
      </c>
      <c r="T52" s="185">
        <v>2</v>
      </c>
      <c r="U52" s="185"/>
      <c r="V52" s="185"/>
      <c r="W52" s="185"/>
      <c r="X52" s="185"/>
      <c r="Y52" s="133">
        <f t="shared" si="32"/>
        <v>2</v>
      </c>
      <c r="Z52" s="134"/>
      <c r="AA52" s="134">
        <v>2</v>
      </c>
      <c r="AB52" s="134"/>
      <c r="AC52" s="133">
        <f t="shared" si="33"/>
        <v>2</v>
      </c>
      <c r="AD52" s="134">
        <v>2</v>
      </c>
      <c r="AE52" s="134"/>
      <c r="AF52" s="134"/>
      <c r="AG52" s="134"/>
      <c r="AH52" s="134"/>
    </row>
    <row r="53" spans="1:34" s="115" customFormat="1" ht="84" x14ac:dyDescent="0.3">
      <c r="A53" s="128">
        <v>44</v>
      </c>
      <c r="B53" s="129"/>
      <c r="C53" s="130" t="s">
        <v>490</v>
      </c>
      <c r="D53" s="131">
        <v>4</v>
      </c>
      <c r="E53" s="131" t="s">
        <v>160</v>
      </c>
      <c r="F53" s="140">
        <v>45400</v>
      </c>
      <c r="G53" s="140">
        <v>45400</v>
      </c>
      <c r="H53" s="140" t="s">
        <v>21</v>
      </c>
      <c r="I53" s="134">
        <v>6</v>
      </c>
      <c r="J53" s="134"/>
      <c r="K53" s="134"/>
      <c r="L53" s="133">
        <f t="shared" si="29"/>
        <v>6</v>
      </c>
      <c r="M53" s="134"/>
      <c r="N53" s="134">
        <v>6</v>
      </c>
      <c r="O53" s="134"/>
      <c r="P53" s="134"/>
      <c r="Q53" s="134"/>
      <c r="R53" s="133">
        <f t="shared" si="30"/>
        <v>6</v>
      </c>
      <c r="S53" s="133">
        <f t="shared" si="31"/>
        <v>2</v>
      </c>
      <c r="T53" s="185">
        <v>2</v>
      </c>
      <c r="U53" s="185"/>
      <c r="V53" s="185"/>
      <c r="W53" s="185"/>
      <c r="X53" s="185"/>
      <c r="Y53" s="133">
        <f t="shared" si="32"/>
        <v>2</v>
      </c>
      <c r="Z53" s="134"/>
      <c r="AA53" s="134">
        <v>2</v>
      </c>
      <c r="AB53" s="134"/>
      <c r="AC53" s="133">
        <f t="shared" si="33"/>
        <v>2</v>
      </c>
      <c r="AD53" s="134">
        <v>2</v>
      </c>
      <c r="AE53" s="134"/>
      <c r="AF53" s="134"/>
      <c r="AG53" s="134"/>
      <c r="AH53" s="134"/>
    </row>
    <row r="54" spans="1:34" s="115" customFormat="1" ht="28" x14ac:dyDescent="0.3">
      <c r="A54" s="128">
        <v>45</v>
      </c>
      <c r="B54" s="129"/>
      <c r="C54" s="130" t="s">
        <v>491</v>
      </c>
      <c r="D54" s="131">
        <v>4</v>
      </c>
      <c r="E54" s="131" t="s">
        <v>160</v>
      </c>
      <c r="F54" s="140">
        <v>45439</v>
      </c>
      <c r="G54" s="140">
        <v>45443</v>
      </c>
      <c r="H54" s="140" t="s">
        <v>21</v>
      </c>
      <c r="I54" s="134"/>
      <c r="J54" s="134"/>
      <c r="K54" s="134">
        <v>42</v>
      </c>
      <c r="L54" s="133">
        <f t="shared" si="29"/>
        <v>42</v>
      </c>
      <c r="M54" s="134">
        <v>42</v>
      </c>
      <c r="N54" s="134"/>
      <c r="O54" s="134"/>
      <c r="P54" s="134"/>
      <c r="Q54" s="134"/>
      <c r="R54" s="133">
        <f t="shared" si="30"/>
        <v>42</v>
      </c>
      <c r="S54" s="133">
        <f t="shared" si="31"/>
        <v>2</v>
      </c>
      <c r="T54" s="185">
        <v>2</v>
      </c>
      <c r="U54" s="185"/>
      <c r="V54" s="185"/>
      <c r="W54" s="185"/>
      <c r="X54" s="185"/>
      <c r="Y54" s="133">
        <f t="shared" si="32"/>
        <v>2</v>
      </c>
      <c r="Z54" s="134">
        <v>1</v>
      </c>
      <c r="AA54" s="134">
        <v>1</v>
      </c>
      <c r="AB54" s="134"/>
      <c r="AC54" s="133">
        <f t="shared" si="33"/>
        <v>2</v>
      </c>
      <c r="AD54" s="134">
        <v>2</v>
      </c>
      <c r="AE54" s="134"/>
      <c r="AF54" s="134"/>
      <c r="AG54" s="134"/>
      <c r="AH54" s="134"/>
    </row>
    <row r="55" spans="1:34" s="115" customFormat="1" ht="56" x14ac:dyDescent="0.3">
      <c r="A55" s="128">
        <v>46</v>
      </c>
      <c r="B55" s="129"/>
      <c r="C55" s="130" t="s">
        <v>492</v>
      </c>
      <c r="D55" s="131">
        <v>4</v>
      </c>
      <c r="E55" s="131" t="s">
        <v>160</v>
      </c>
      <c r="F55" s="140">
        <v>45428</v>
      </c>
      <c r="G55" s="140">
        <v>45428</v>
      </c>
      <c r="H55" s="140" t="s">
        <v>21</v>
      </c>
      <c r="I55" s="134">
        <v>2</v>
      </c>
      <c r="J55" s="134"/>
      <c r="K55" s="134"/>
      <c r="L55" s="133">
        <f t="shared" si="29"/>
        <v>2</v>
      </c>
      <c r="M55" s="134"/>
      <c r="N55" s="134">
        <v>2</v>
      </c>
      <c r="O55" s="134"/>
      <c r="P55" s="134"/>
      <c r="Q55" s="134"/>
      <c r="R55" s="133">
        <f t="shared" si="30"/>
        <v>2</v>
      </c>
      <c r="S55" s="133">
        <f t="shared" si="31"/>
        <v>1</v>
      </c>
      <c r="T55" s="185">
        <v>1</v>
      </c>
      <c r="U55" s="185"/>
      <c r="V55" s="185"/>
      <c r="W55" s="185"/>
      <c r="X55" s="185"/>
      <c r="Y55" s="133">
        <f t="shared" si="32"/>
        <v>1</v>
      </c>
      <c r="Z55" s="134"/>
      <c r="AA55" s="134">
        <v>1</v>
      </c>
      <c r="AB55" s="134"/>
      <c r="AC55" s="133">
        <f t="shared" si="33"/>
        <v>1</v>
      </c>
      <c r="AD55" s="134">
        <v>1</v>
      </c>
      <c r="AE55" s="134"/>
      <c r="AF55" s="134"/>
      <c r="AG55" s="134"/>
      <c r="AH55" s="134"/>
    </row>
    <row r="56" spans="1:34" s="115" customFormat="1" ht="42" x14ac:dyDescent="0.3">
      <c r="A56" s="128">
        <v>47</v>
      </c>
      <c r="B56" s="129"/>
      <c r="C56" s="130" t="s">
        <v>493</v>
      </c>
      <c r="D56" s="131">
        <v>4</v>
      </c>
      <c r="E56" s="131" t="s">
        <v>160</v>
      </c>
      <c r="F56" s="140">
        <v>45462</v>
      </c>
      <c r="G56" s="140">
        <v>45462</v>
      </c>
      <c r="H56" s="140" t="s">
        <v>21</v>
      </c>
      <c r="I56" s="134">
        <v>6</v>
      </c>
      <c r="J56" s="134"/>
      <c r="K56" s="134"/>
      <c r="L56" s="133">
        <f t="shared" si="29"/>
        <v>6</v>
      </c>
      <c r="M56" s="134"/>
      <c r="N56" s="134">
        <v>6</v>
      </c>
      <c r="O56" s="134"/>
      <c r="P56" s="134"/>
      <c r="Q56" s="134"/>
      <c r="R56" s="133">
        <f t="shared" si="30"/>
        <v>6</v>
      </c>
      <c r="S56" s="133">
        <f t="shared" si="31"/>
        <v>2</v>
      </c>
      <c r="T56" s="185">
        <v>2</v>
      </c>
      <c r="U56" s="185"/>
      <c r="V56" s="185"/>
      <c r="W56" s="185"/>
      <c r="X56" s="185"/>
      <c r="Y56" s="133">
        <f t="shared" si="32"/>
        <v>2</v>
      </c>
      <c r="Z56" s="134"/>
      <c r="AA56" s="134">
        <v>2</v>
      </c>
      <c r="AB56" s="134"/>
      <c r="AC56" s="133">
        <f t="shared" si="33"/>
        <v>2</v>
      </c>
      <c r="AD56" s="134">
        <v>2</v>
      </c>
      <c r="AE56" s="134"/>
      <c r="AF56" s="134"/>
      <c r="AG56" s="134"/>
      <c r="AH56" s="134"/>
    </row>
    <row r="57" spans="1:34" s="115" customFormat="1" ht="42" x14ac:dyDescent="0.3">
      <c r="A57" s="128">
        <v>48</v>
      </c>
      <c r="B57" s="129"/>
      <c r="C57" s="167" t="s">
        <v>342</v>
      </c>
      <c r="D57" s="131">
        <v>4</v>
      </c>
      <c r="E57" s="131" t="s">
        <v>158</v>
      </c>
      <c r="F57" s="132">
        <v>45527</v>
      </c>
      <c r="G57" s="132">
        <v>45527</v>
      </c>
      <c r="H57" s="140" t="s">
        <v>22</v>
      </c>
      <c r="I57" s="134">
        <v>2</v>
      </c>
      <c r="J57" s="134"/>
      <c r="K57" s="134"/>
      <c r="L57" s="133">
        <f t="shared" ref="L57:L64" si="34">SUM(I57:K57)</f>
        <v>2</v>
      </c>
      <c r="M57" s="134">
        <v>2</v>
      </c>
      <c r="N57" s="134"/>
      <c r="O57" s="134"/>
      <c r="P57" s="134"/>
      <c r="Q57" s="134"/>
      <c r="R57" s="133">
        <f t="shared" ref="R57:R64" si="35">IF(SUM(M57:Q57)=SUM(I57:K57),L57,"VERIFIQUE DATOS INCORRECTOS")</f>
        <v>2</v>
      </c>
      <c r="S57" s="133">
        <f t="shared" ref="S57:S64" si="36">SUM(T57:X57)</f>
        <v>1</v>
      </c>
      <c r="T57" s="185">
        <v>1</v>
      </c>
      <c r="U57" s="185"/>
      <c r="V57" s="185"/>
      <c r="W57" s="185"/>
      <c r="X57" s="185"/>
      <c r="Y57" s="133">
        <f t="shared" si="32"/>
        <v>1</v>
      </c>
      <c r="Z57" s="134">
        <v>1</v>
      </c>
      <c r="AA57" s="134"/>
      <c r="AB57" s="134"/>
      <c r="AC57" s="133">
        <f t="shared" ref="AC57:AC64" si="37">+IF(SUM(AD57:AE57)=Y57, Y57,"verifique datos erroneos")</f>
        <v>1</v>
      </c>
      <c r="AD57" s="134">
        <v>1</v>
      </c>
      <c r="AE57" s="134"/>
      <c r="AF57" s="134"/>
      <c r="AG57" s="134"/>
      <c r="AH57" s="134"/>
    </row>
    <row r="58" spans="1:34" s="115" customFormat="1" ht="42" x14ac:dyDescent="0.3">
      <c r="A58" s="128">
        <v>49</v>
      </c>
      <c r="B58" s="129"/>
      <c r="C58" s="167" t="s">
        <v>342</v>
      </c>
      <c r="D58" s="131">
        <v>4</v>
      </c>
      <c r="E58" s="131" t="s">
        <v>158</v>
      </c>
      <c r="F58" s="132">
        <v>45532</v>
      </c>
      <c r="G58" s="132">
        <v>45532</v>
      </c>
      <c r="H58" s="140" t="s">
        <v>22</v>
      </c>
      <c r="I58" s="134">
        <v>2</v>
      </c>
      <c r="J58" s="134"/>
      <c r="K58" s="134"/>
      <c r="L58" s="133">
        <f t="shared" si="34"/>
        <v>2</v>
      </c>
      <c r="M58" s="134"/>
      <c r="N58" s="134">
        <v>2</v>
      </c>
      <c r="O58" s="134"/>
      <c r="P58" s="134"/>
      <c r="Q58" s="134"/>
      <c r="R58" s="133">
        <f t="shared" si="35"/>
        <v>2</v>
      </c>
      <c r="S58" s="133">
        <f t="shared" si="36"/>
        <v>1</v>
      </c>
      <c r="T58" s="185">
        <v>1</v>
      </c>
      <c r="U58" s="185"/>
      <c r="V58" s="185"/>
      <c r="W58" s="185"/>
      <c r="X58" s="185"/>
      <c r="Y58" s="133">
        <f t="shared" si="32"/>
        <v>1</v>
      </c>
      <c r="Z58" s="134">
        <v>1</v>
      </c>
      <c r="AA58" s="134"/>
      <c r="AB58" s="134"/>
      <c r="AC58" s="133">
        <f t="shared" si="37"/>
        <v>1</v>
      </c>
      <c r="AD58" s="134">
        <v>1</v>
      </c>
      <c r="AE58" s="134"/>
      <c r="AF58" s="134"/>
      <c r="AG58" s="134"/>
      <c r="AH58" s="134"/>
    </row>
    <row r="59" spans="1:34" s="115" customFormat="1" ht="28" x14ac:dyDescent="0.3">
      <c r="A59" s="128">
        <v>50</v>
      </c>
      <c r="B59" s="129"/>
      <c r="C59" s="167" t="s">
        <v>556</v>
      </c>
      <c r="D59" s="131">
        <v>4</v>
      </c>
      <c r="E59" s="131" t="s">
        <v>159</v>
      </c>
      <c r="F59" s="132">
        <v>45533</v>
      </c>
      <c r="G59" s="132">
        <v>45534</v>
      </c>
      <c r="H59" s="140" t="s">
        <v>22</v>
      </c>
      <c r="I59" s="134"/>
      <c r="J59" s="134"/>
      <c r="K59" s="134">
        <v>18</v>
      </c>
      <c r="L59" s="133">
        <f t="shared" si="34"/>
        <v>18</v>
      </c>
      <c r="M59" s="134"/>
      <c r="N59" s="134"/>
      <c r="O59" s="134"/>
      <c r="P59" s="134"/>
      <c r="Q59" s="134">
        <v>18</v>
      </c>
      <c r="R59" s="133">
        <f t="shared" si="35"/>
        <v>18</v>
      </c>
      <c r="S59" s="133">
        <f t="shared" si="36"/>
        <v>2</v>
      </c>
      <c r="T59" s="185">
        <v>2</v>
      </c>
      <c r="U59" s="185"/>
      <c r="V59" s="185"/>
      <c r="W59" s="185"/>
      <c r="X59" s="185"/>
      <c r="Y59" s="133">
        <f t="shared" si="32"/>
        <v>2</v>
      </c>
      <c r="Z59" s="134"/>
      <c r="AA59" s="134">
        <v>2</v>
      </c>
      <c r="AB59" s="134"/>
      <c r="AC59" s="133">
        <f t="shared" si="37"/>
        <v>2</v>
      </c>
      <c r="AD59" s="134">
        <v>2</v>
      </c>
      <c r="AE59" s="134"/>
      <c r="AF59" s="134"/>
      <c r="AG59" s="134"/>
      <c r="AH59" s="134"/>
    </row>
    <row r="60" spans="1:34" s="115" customFormat="1" ht="28" x14ac:dyDescent="0.3">
      <c r="A60" s="128">
        <v>51</v>
      </c>
      <c r="B60" s="129"/>
      <c r="C60" s="167" t="s">
        <v>557</v>
      </c>
      <c r="D60" s="131">
        <v>4</v>
      </c>
      <c r="E60" s="131" t="s">
        <v>160</v>
      </c>
      <c r="F60" s="132">
        <v>45531</v>
      </c>
      <c r="G60" s="132">
        <v>45538</v>
      </c>
      <c r="H60" s="140" t="s">
        <v>22</v>
      </c>
      <c r="I60" s="134"/>
      <c r="J60" s="134"/>
      <c r="K60" s="134">
        <v>12</v>
      </c>
      <c r="L60" s="133">
        <f t="shared" si="34"/>
        <v>12</v>
      </c>
      <c r="M60" s="134"/>
      <c r="N60" s="134"/>
      <c r="O60" s="134"/>
      <c r="P60" s="134">
        <v>12</v>
      </c>
      <c r="Q60" s="134"/>
      <c r="R60" s="133">
        <f t="shared" si="35"/>
        <v>12</v>
      </c>
      <c r="S60" s="133">
        <f t="shared" si="36"/>
        <v>1</v>
      </c>
      <c r="T60" s="185">
        <v>1</v>
      </c>
      <c r="U60" s="185"/>
      <c r="V60" s="185"/>
      <c r="W60" s="185"/>
      <c r="X60" s="185"/>
      <c r="Y60" s="133">
        <f t="shared" si="32"/>
        <v>1</v>
      </c>
      <c r="Z60" s="134">
        <v>1</v>
      </c>
      <c r="AA60" s="134"/>
      <c r="AB60" s="134"/>
      <c r="AC60" s="133">
        <f t="shared" si="37"/>
        <v>1</v>
      </c>
      <c r="AD60" s="134">
        <v>1</v>
      </c>
      <c r="AE60" s="134"/>
      <c r="AF60" s="134"/>
      <c r="AG60" s="134"/>
      <c r="AH60" s="134"/>
    </row>
    <row r="61" spans="1:34" s="115" customFormat="1" ht="28" x14ac:dyDescent="0.3">
      <c r="A61" s="128">
        <v>52</v>
      </c>
      <c r="B61" s="129"/>
      <c r="C61" s="167" t="s">
        <v>558</v>
      </c>
      <c r="D61" s="131">
        <v>4</v>
      </c>
      <c r="E61" s="131" t="s">
        <v>160</v>
      </c>
      <c r="F61" s="132">
        <v>45544</v>
      </c>
      <c r="G61" s="132">
        <v>45545</v>
      </c>
      <c r="H61" s="140" t="s">
        <v>22</v>
      </c>
      <c r="I61" s="134">
        <v>9</v>
      </c>
      <c r="J61" s="134"/>
      <c r="K61" s="134"/>
      <c r="L61" s="133">
        <f t="shared" si="34"/>
        <v>9</v>
      </c>
      <c r="M61" s="134"/>
      <c r="N61" s="134">
        <v>9</v>
      </c>
      <c r="O61" s="134"/>
      <c r="P61" s="134"/>
      <c r="Q61" s="134"/>
      <c r="R61" s="133">
        <f t="shared" si="35"/>
        <v>9</v>
      </c>
      <c r="S61" s="133">
        <f t="shared" si="36"/>
        <v>1</v>
      </c>
      <c r="T61" s="185">
        <v>1</v>
      </c>
      <c r="U61" s="185"/>
      <c r="V61" s="185"/>
      <c r="W61" s="185"/>
      <c r="X61" s="185"/>
      <c r="Y61" s="133">
        <f t="shared" si="32"/>
        <v>1</v>
      </c>
      <c r="Z61" s="134"/>
      <c r="AA61" s="134">
        <v>1</v>
      </c>
      <c r="AB61" s="134"/>
      <c r="AC61" s="133">
        <f t="shared" si="37"/>
        <v>1</v>
      </c>
      <c r="AD61" s="134">
        <v>1</v>
      </c>
      <c r="AE61" s="134"/>
      <c r="AF61" s="134"/>
      <c r="AG61" s="134"/>
      <c r="AH61" s="134"/>
    </row>
    <row r="62" spans="1:34" s="115" customFormat="1" ht="28" x14ac:dyDescent="0.3">
      <c r="A62" s="128">
        <v>53</v>
      </c>
      <c r="B62" s="129"/>
      <c r="C62" s="167" t="s">
        <v>559</v>
      </c>
      <c r="D62" s="131">
        <v>4</v>
      </c>
      <c r="E62" s="131" t="s">
        <v>160</v>
      </c>
      <c r="F62" s="132">
        <v>45555</v>
      </c>
      <c r="G62" s="132">
        <v>45555</v>
      </c>
      <c r="H62" s="140" t="s">
        <v>22</v>
      </c>
      <c r="I62" s="134">
        <v>2</v>
      </c>
      <c r="J62" s="134"/>
      <c r="K62" s="134"/>
      <c r="L62" s="133">
        <f t="shared" si="34"/>
        <v>2</v>
      </c>
      <c r="M62" s="134"/>
      <c r="N62" s="134">
        <v>2</v>
      </c>
      <c r="O62" s="134"/>
      <c r="P62" s="134"/>
      <c r="Q62" s="134"/>
      <c r="R62" s="133">
        <f t="shared" si="35"/>
        <v>2</v>
      </c>
      <c r="S62" s="133">
        <f t="shared" si="36"/>
        <v>1</v>
      </c>
      <c r="T62" s="185">
        <v>1</v>
      </c>
      <c r="U62" s="185"/>
      <c r="V62" s="185"/>
      <c r="W62" s="185"/>
      <c r="X62" s="185"/>
      <c r="Y62" s="133">
        <f t="shared" si="32"/>
        <v>1</v>
      </c>
      <c r="Z62" s="134">
        <v>1</v>
      </c>
      <c r="AA62" s="134"/>
      <c r="AB62" s="134"/>
      <c r="AC62" s="133">
        <f t="shared" si="37"/>
        <v>1</v>
      </c>
      <c r="AD62" s="134">
        <v>1</v>
      </c>
      <c r="AE62" s="134"/>
      <c r="AF62" s="134"/>
      <c r="AG62" s="134"/>
      <c r="AH62" s="134"/>
    </row>
    <row r="63" spans="1:34" s="115" customFormat="1" x14ac:dyDescent="0.3">
      <c r="A63" s="128">
        <v>54</v>
      </c>
      <c r="B63" s="129"/>
      <c r="C63" s="167" t="s">
        <v>560</v>
      </c>
      <c r="D63" s="131">
        <v>4</v>
      </c>
      <c r="E63" s="131" t="s">
        <v>158</v>
      </c>
      <c r="F63" s="132" t="s">
        <v>561</v>
      </c>
      <c r="G63" s="132">
        <v>45516</v>
      </c>
      <c r="H63" s="140" t="s">
        <v>22</v>
      </c>
      <c r="I63" s="134">
        <v>4</v>
      </c>
      <c r="J63" s="134"/>
      <c r="K63" s="134"/>
      <c r="L63" s="133">
        <f t="shared" si="34"/>
        <v>4</v>
      </c>
      <c r="M63" s="134"/>
      <c r="N63" s="134">
        <v>4</v>
      </c>
      <c r="O63" s="134"/>
      <c r="P63" s="134"/>
      <c r="Q63" s="134"/>
      <c r="R63" s="133">
        <f t="shared" si="35"/>
        <v>4</v>
      </c>
      <c r="S63" s="133">
        <f t="shared" si="36"/>
        <v>20</v>
      </c>
      <c r="T63" s="185">
        <v>20</v>
      </c>
      <c r="U63" s="185"/>
      <c r="V63" s="185"/>
      <c r="W63" s="185"/>
      <c r="X63" s="185"/>
      <c r="Y63" s="133">
        <f t="shared" si="32"/>
        <v>20</v>
      </c>
      <c r="Z63" s="134">
        <v>15</v>
      </c>
      <c r="AA63" s="134">
        <v>5</v>
      </c>
      <c r="AB63" s="134"/>
      <c r="AC63" s="133">
        <f t="shared" si="37"/>
        <v>20</v>
      </c>
      <c r="AD63" s="134">
        <v>20</v>
      </c>
      <c r="AE63" s="134"/>
      <c r="AF63" s="134"/>
      <c r="AG63" s="134"/>
      <c r="AH63" s="134"/>
    </row>
    <row r="64" spans="1:34" s="115" customFormat="1" ht="42" x14ac:dyDescent="0.3">
      <c r="A64" s="128">
        <v>55</v>
      </c>
      <c r="B64" s="129"/>
      <c r="C64" s="167" t="s">
        <v>562</v>
      </c>
      <c r="D64" s="131">
        <v>4</v>
      </c>
      <c r="E64" s="131" t="s">
        <v>160</v>
      </c>
      <c r="F64" s="132" t="s">
        <v>563</v>
      </c>
      <c r="G64" s="132" t="s">
        <v>564</v>
      </c>
      <c r="H64" s="140" t="s">
        <v>22</v>
      </c>
      <c r="I64" s="134">
        <v>9</v>
      </c>
      <c r="J64" s="134"/>
      <c r="K64" s="134"/>
      <c r="L64" s="133">
        <f t="shared" si="34"/>
        <v>9</v>
      </c>
      <c r="M64" s="134">
        <v>9</v>
      </c>
      <c r="N64" s="134"/>
      <c r="O64" s="134"/>
      <c r="P64" s="134"/>
      <c r="Q64" s="134"/>
      <c r="R64" s="133">
        <f t="shared" si="35"/>
        <v>9</v>
      </c>
      <c r="S64" s="133">
        <f t="shared" si="36"/>
        <v>3</v>
      </c>
      <c r="T64" s="185">
        <v>3</v>
      </c>
      <c r="U64" s="185"/>
      <c r="V64" s="185"/>
      <c r="W64" s="185"/>
      <c r="X64" s="185"/>
      <c r="Y64" s="133">
        <f t="shared" si="32"/>
        <v>3</v>
      </c>
      <c r="Z64" s="134">
        <v>2</v>
      </c>
      <c r="AA64" s="134">
        <v>1</v>
      </c>
      <c r="AB64" s="134"/>
      <c r="AC64" s="133">
        <f t="shared" si="37"/>
        <v>3</v>
      </c>
      <c r="AD64" s="134">
        <v>3</v>
      </c>
      <c r="AE64" s="134"/>
      <c r="AF64" s="134"/>
      <c r="AG64" s="134"/>
      <c r="AH64" s="134"/>
    </row>
    <row r="65" spans="1:34" s="115" customFormat="1" x14ac:dyDescent="0.3">
      <c r="A65" s="128">
        <v>56</v>
      </c>
      <c r="B65" s="129"/>
      <c r="C65" s="167" t="s">
        <v>227</v>
      </c>
      <c r="D65" s="131"/>
      <c r="E65" s="131" t="s">
        <v>160</v>
      </c>
      <c r="F65" s="132">
        <v>45544</v>
      </c>
      <c r="G65" s="132">
        <v>45565</v>
      </c>
      <c r="H65" s="140" t="s">
        <v>22</v>
      </c>
      <c r="I65" s="134"/>
      <c r="J65" s="134"/>
      <c r="K65" s="134">
        <v>19</v>
      </c>
      <c r="L65" s="133">
        <f>SUM(I65:K65)</f>
        <v>19</v>
      </c>
      <c r="M65" s="134"/>
      <c r="N65" s="134">
        <v>19</v>
      </c>
      <c r="O65" s="134"/>
      <c r="P65" s="134"/>
      <c r="Q65" s="134"/>
      <c r="R65" s="133">
        <f t="shared" ref="R65:R66" si="38">IF(SUM(M65:Q65)=SUM(I65:K65),L65,"VERIFIQUE DATOS INCORRECTOS")</f>
        <v>19</v>
      </c>
      <c r="S65" s="133">
        <f>SUM(T65:X65)</f>
        <v>1</v>
      </c>
      <c r="T65" s="185">
        <v>1</v>
      </c>
      <c r="U65" s="185"/>
      <c r="V65" s="185"/>
      <c r="W65" s="185"/>
      <c r="X65" s="185"/>
      <c r="Y65" s="133">
        <f>IF(SUM(Z65:AB65)=S65,S65,"verifique datos erroneos")</f>
        <v>1</v>
      </c>
      <c r="Z65" s="134">
        <v>1</v>
      </c>
      <c r="AA65" s="134"/>
      <c r="AB65" s="134"/>
      <c r="AC65" s="133">
        <f>+IF(SUM(AD65:AE65)=Y65, Y65,"verifique datos erroneos")</f>
        <v>1</v>
      </c>
      <c r="AD65" s="134">
        <v>1</v>
      </c>
      <c r="AE65" s="134"/>
      <c r="AF65" s="134"/>
      <c r="AG65" s="134"/>
      <c r="AH65" s="134"/>
    </row>
    <row r="66" spans="1:34" s="115" customFormat="1" ht="42" x14ac:dyDescent="0.3">
      <c r="A66" s="128">
        <v>57</v>
      </c>
      <c r="B66" s="129"/>
      <c r="C66" s="167" t="s">
        <v>604</v>
      </c>
      <c r="D66" s="131">
        <v>4</v>
      </c>
      <c r="E66" s="131" t="s">
        <v>160</v>
      </c>
      <c r="F66" s="132">
        <v>45512</v>
      </c>
      <c r="G66" s="132">
        <v>45513</v>
      </c>
      <c r="H66" s="140" t="s">
        <v>22</v>
      </c>
      <c r="I66" s="134"/>
      <c r="J66" s="134"/>
      <c r="K66" s="134">
        <v>14</v>
      </c>
      <c r="L66" s="133">
        <f>SUM(I66:K66)</f>
        <v>14</v>
      </c>
      <c r="M66" s="134">
        <v>14</v>
      </c>
      <c r="N66" s="134"/>
      <c r="O66" s="134"/>
      <c r="P66" s="134"/>
      <c r="Q66" s="134"/>
      <c r="R66" s="133">
        <f t="shared" si="38"/>
        <v>14</v>
      </c>
      <c r="S66" s="133">
        <f>SUM(T66:X66)</f>
        <v>2</v>
      </c>
      <c r="T66" s="185">
        <v>2</v>
      </c>
      <c r="U66" s="185"/>
      <c r="V66" s="185"/>
      <c r="W66" s="185"/>
      <c r="X66" s="185"/>
      <c r="Y66" s="133">
        <f>IF(SUM(Z66:AB66)=S66,S66,"verifique datos erroneos")</f>
        <v>2</v>
      </c>
      <c r="Z66" s="134">
        <v>2</v>
      </c>
      <c r="AA66" s="134"/>
      <c r="AB66" s="134"/>
      <c r="AC66" s="133">
        <f>+IF(SUM(AD66:AE66)=Y66, Y66,"verifique datos erroneos")</f>
        <v>2</v>
      </c>
      <c r="AD66" s="134">
        <v>2</v>
      </c>
      <c r="AE66" s="134"/>
      <c r="AF66" s="134"/>
      <c r="AG66" s="134"/>
      <c r="AH66" s="134"/>
    </row>
    <row r="67" spans="1:34" s="115" customFormat="1" x14ac:dyDescent="0.3">
      <c r="A67" s="128">
        <v>58</v>
      </c>
      <c r="B67" s="129"/>
      <c r="C67" s="167" t="s">
        <v>645</v>
      </c>
      <c r="D67" s="131">
        <v>4</v>
      </c>
      <c r="E67" s="131" t="s">
        <v>158</v>
      </c>
      <c r="F67" s="132">
        <v>45517</v>
      </c>
      <c r="G67" s="132">
        <v>45544</v>
      </c>
      <c r="H67" s="140" t="s">
        <v>22</v>
      </c>
      <c r="I67" s="134"/>
      <c r="J67" s="134">
        <v>40</v>
      </c>
      <c r="K67" s="134"/>
      <c r="L67" s="133">
        <f t="shared" ref="L67" si="39">SUM(I67:K67)</f>
        <v>40</v>
      </c>
      <c r="M67" s="134"/>
      <c r="N67" s="134">
        <v>40</v>
      </c>
      <c r="O67" s="134"/>
      <c r="P67" s="134"/>
      <c r="Q67" s="134"/>
      <c r="R67" s="133">
        <f t="shared" ref="R67" si="40">IF(SUM(M67:Q67)=SUM(I67:K67),L67,"VERIFIQUE DATOS INCORRECTOS")</f>
        <v>40</v>
      </c>
      <c r="S67" s="133">
        <f t="shared" ref="S67" si="41">SUM(T67:X67)</f>
        <v>2</v>
      </c>
      <c r="T67" s="185">
        <v>2</v>
      </c>
      <c r="U67" s="185"/>
      <c r="V67" s="185"/>
      <c r="W67" s="185"/>
      <c r="X67" s="185"/>
      <c r="Y67" s="133">
        <f t="shared" ref="Y67:Y73" si="42">IF(SUM(Z67:AB67)=S67,S67,"verifique datos erroneos")</f>
        <v>2</v>
      </c>
      <c r="Z67" s="134">
        <v>1</v>
      </c>
      <c r="AA67" s="134">
        <v>1</v>
      </c>
      <c r="AB67" s="134"/>
      <c r="AC67" s="133">
        <f t="shared" ref="AC67" si="43">+IF(SUM(AD67:AE67)=Y67, Y67,"verifique datos erroneos")</f>
        <v>2</v>
      </c>
      <c r="AD67" s="134">
        <v>2</v>
      </c>
      <c r="AE67" s="134"/>
      <c r="AF67" s="134">
        <v>100</v>
      </c>
      <c r="AG67" s="134"/>
      <c r="AH67" s="134"/>
    </row>
    <row r="68" spans="1:34" s="115" customFormat="1" ht="28" x14ac:dyDescent="0.3">
      <c r="A68" s="128">
        <v>59</v>
      </c>
      <c r="B68" s="129"/>
      <c r="C68" s="167" t="s">
        <v>665</v>
      </c>
      <c r="D68" s="131">
        <v>4</v>
      </c>
      <c r="E68" s="131" t="s">
        <v>160</v>
      </c>
      <c r="F68" s="132">
        <v>45524</v>
      </c>
      <c r="G68" s="132">
        <v>45533</v>
      </c>
      <c r="H68" s="140" t="s">
        <v>22</v>
      </c>
      <c r="I68" s="134"/>
      <c r="J68" s="134"/>
      <c r="K68" s="134">
        <v>16</v>
      </c>
      <c r="L68" s="133">
        <f t="shared" ref="L68:L72" si="44">SUM(I68:K68)</f>
        <v>16</v>
      </c>
      <c r="M68" s="134"/>
      <c r="N68" s="134">
        <v>16</v>
      </c>
      <c r="O68" s="134"/>
      <c r="P68" s="134"/>
      <c r="Q68" s="134"/>
      <c r="R68" s="133">
        <f t="shared" ref="R68:R72" si="45">IF(SUM(M68:Q68)=SUM(I68:K68),L68,"VERIFIQUE DATOS INCORRECTOS")</f>
        <v>16</v>
      </c>
      <c r="S68" s="133">
        <f t="shared" ref="S68:S73" si="46">SUM(T68:X68)</f>
        <v>1</v>
      </c>
      <c r="T68" s="185">
        <v>1</v>
      </c>
      <c r="U68" s="185"/>
      <c r="V68" s="185"/>
      <c r="W68" s="185"/>
      <c r="X68" s="185"/>
      <c r="Y68" s="133">
        <f t="shared" si="42"/>
        <v>1</v>
      </c>
      <c r="Z68" s="134"/>
      <c r="AA68" s="134">
        <v>1</v>
      </c>
      <c r="AB68" s="134"/>
      <c r="AC68" s="133">
        <f t="shared" ref="AC68:AC72" si="47">+IF(SUM(AD68:AE68)=Y68, Y68,"verifique datos erroneos")</f>
        <v>1</v>
      </c>
      <c r="AD68" s="134">
        <v>1</v>
      </c>
      <c r="AE68" s="134"/>
      <c r="AF68" s="134"/>
      <c r="AG68" s="134"/>
      <c r="AH68" s="134"/>
    </row>
    <row r="69" spans="1:34" s="115" customFormat="1" ht="42" x14ac:dyDescent="0.3">
      <c r="A69" s="128">
        <v>60</v>
      </c>
      <c r="B69" s="129"/>
      <c r="C69" s="167" t="s">
        <v>666</v>
      </c>
      <c r="D69" s="131">
        <v>4</v>
      </c>
      <c r="E69" s="131" t="s">
        <v>160</v>
      </c>
      <c r="F69" s="132">
        <v>45525</v>
      </c>
      <c r="G69" s="132">
        <v>45525</v>
      </c>
      <c r="H69" s="140" t="s">
        <v>22</v>
      </c>
      <c r="I69" s="134">
        <v>3</v>
      </c>
      <c r="J69" s="134"/>
      <c r="K69" s="134"/>
      <c r="L69" s="133">
        <f t="shared" si="44"/>
        <v>3</v>
      </c>
      <c r="M69" s="134"/>
      <c r="N69" s="134">
        <v>3</v>
      </c>
      <c r="O69" s="134"/>
      <c r="P69" s="134"/>
      <c r="Q69" s="134"/>
      <c r="R69" s="133">
        <f t="shared" si="45"/>
        <v>3</v>
      </c>
      <c r="S69" s="133">
        <f t="shared" si="46"/>
        <v>2</v>
      </c>
      <c r="T69" s="185">
        <v>2</v>
      </c>
      <c r="U69" s="185"/>
      <c r="V69" s="185"/>
      <c r="W69" s="185"/>
      <c r="X69" s="185"/>
      <c r="Y69" s="133">
        <f t="shared" si="42"/>
        <v>2</v>
      </c>
      <c r="Z69" s="134"/>
      <c r="AA69" s="134">
        <v>2</v>
      </c>
      <c r="AB69" s="134"/>
      <c r="AC69" s="133">
        <f t="shared" si="47"/>
        <v>2</v>
      </c>
      <c r="AD69" s="134">
        <v>2</v>
      </c>
      <c r="AE69" s="134"/>
      <c r="AF69" s="134"/>
      <c r="AG69" s="134"/>
      <c r="AH69" s="134"/>
    </row>
    <row r="70" spans="1:34" s="115" customFormat="1" ht="56" x14ac:dyDescent="0.3">
      <c r="A70" s="128">
        <v>61</v>
      </c>
      <c r="B70" s="129"/>
      <c r="C70" s="167" t="s">
        <v>667</v>
      </c>
      <c r="D70" s="131">
        <v>4</v>
      </c>
      <c r="E70" s="131" t="s">
        <v>160</v>
      </c>
      <c r="F70" s="132">
        <v>45552</v>
      </c>
      <c r="G70" s="132">
        <v>45552</v>
      </c>
      <c r="H70" s="140" t="s">
        <v>22</v>
      </c>
      <c r="I70" s="134">
        <v>3</v>
      </c>
      <c r="J70" s="134"/>
      <c r="K70" s="134"/>
      <c r="L70" s="133">
        <f t="shared" si="44"/>
        <v>3</v>
      </c>
      <c r="M70" s="134"/>
      <c r="N70" s="134">
        <v>3</v>
      </c>
      <c r="O70" s="134"/>
      <c r="P70" s="134"/>
      <c r="Q70" s="134"/>
      <c r="R70" s="133">
        <f t="shared" si="45"/>
        <v>3</v>
      </c>
      <c r="S70" s="133">
        <f t="shared" si="46"/>
        <v>2</v>
      </c>
      <c r="T70" s="185">
        <v>2</v>
      </c>
      <c r="U70" s="185"/>
      <c r="V70" s="185"/>
      <c r="W70" s="185"/>
      <c r="X70" s="185"/>
      <c r="Y70" s="133">
        <f t="shared" si="42"/>
        <v>2</v>
      </c>
      <c r="Z70" s="134"/>
      <c r="AA70" s="134">
        <v>2</v>
      </c>
      <c r="AB70" s="134"/>
      <c r="AC70" s="133">
        <f t="shared" si="47"/>
        <v>2</v>
      </c>
      <c r="AD70" s="134">
        <v>2</v>
      </c>
      <c r="AE70" s="134"/>
      <c r="AF70" s="134"/>
      <c r="AG70" s="134"/>
      <c r="AH70" s="134"/>
    </row>
    <row r="71" spans="1:34" s="115" customFormat="1" ht="126" x14ac:dyDescent="0.3">
      <c r="A71" s="128">
        <v>62</v>
      </c>
      <c r="B71" s="129"/>
      <c r="C71" s="167" t="s">
        <v>668</v>
      </c>
      <c r="D71" s="131">
        <v>4</v>
      </c>
      <c r="E71" s="131" t="s">
        <v>160</v>
      </c>
      <c r="F71" s="132">
        <v>45554</v>
      </c>
      <c r="G71" s="132">
        <v>45554</v>
      </c>
      <c r="H71" s="140" t="s">
        <v>22</v>
      </c>
      <c r="I71" s="134">
        <v>3</v>
      </c>
      <c r="J71" s="134"/>
      <c r="K71" s="134"/>
      <c r="L71" s="133">
        <f t="shared" si="44"/>
        <v>3</v>
      </c>
      <c r="M71" s="134"/>
      <c r="N71" s="134">
        <v>3</v>
      </c>
      <c r="O71" s="134"/>
      <c r="P71" s="134"/>
      <c r="Q71" s="134"/>
      <c r="R71" s="133">
        <f t="shared" si="45"/>
        <v>3</v>
      </c>
      <c r="S71" s="133">
        <f t="shared" si="46"/>
        <v>2</v>
      </c>
      <c r="T71" s="185">
        <v>2</v>
      </c>
      <c r="U71" s="185"/>
      <c r="V71" s="185"/>
      <c r="W71" s="185"/>
      <c r="X71" s="185"/>
      <c r="Y71" s="133">
        <f t="shared" si="42"/>
        <v>2</v>
      </c>
      <c r="Z71" s="134"/>
      <c r="AA71" s="134">
        <v>2</v>
      </c>
      <c r="AB71" s="134"/>
      <c r="AC71" s="133">
        <f t="shared" si="47"/>
        <v>2</v>
      </c>
      <c r="AD71" s="134">
        <v>2</v>
      </c>
      <c r="AE71" s="134"/>
      <c r="AF71" s="134"/>
      <c r="AG71" s="134"/>
      <c r="AH71" s="134"/>
    </row>
    <row r="72" spans="1:34" s="115" customFormat="1" ht="56" x14ac:dyDescent="0.3">
      <c r="A72" s="128">
        <v>63</v>
      </c>
      <c r="B72" s="129"/>
      <c r="C72" s="167" t="s">
        <v>669</v>
      </c>
      <c r="D72" s="131">
        <v>4</v>
      </c>
      <c r="E72" s="131" t="s">
        <v>160</v>
      </c>
      <c r="F72" s="132">
        <v>45537</v>
      </c>
      <c r="G72" s="132">
        <v>45540</v>
      </c>
      <c r="H72" s="140" t="s">
        <v>22</v>
      </c>
      <c r="I72" s="134"/>
      <c r="J72" s="134">
        <v>32</v>
      </c>
      <c r="K72" s="134"/>
      <c r="L72" s="133">
        <f t="shared" si="44"/>
        <v>32</v>
      </c>
      <c r="M72" s="134"/>
      <c r="N72" s="134">
        <v>32</v>
      </c>
      <c r="O72" s="134"/>
      <c r="P72" s="134"/>
      <c r="Q72" s="134"/>
      <c r="R72" s="133">
        <f t="shared" si="45"/>
        <v>32</v>
      </c>
      <c r="S72" s="133">
        <f t="shared" si="46"/>
        <v>1</v>
      </c>
      <c r="T72" s="185">
        <v>1</v>
      </c>
      <c r="U72" s="185"/>
      <c r="V72" s="185"/>
      <c r="W72" s="185"/>
      <c r="X72" s="185"/>
      <c r="Y72" s="133">
        <f t="shared" si="42"/>
        <v>1</v>
      </c>
      <c r="Z72" s="134">
        <v>1</v>
      </c>
      <c r="AA72" s="134"/>
      <c r="AB72" s="134"/>
      <c r="AC72" s="133">
        <f t="shared" si="47"/>
        <v>1</v>
      </c>
      <c r="AD72" s="134">
        <v>1</v>
      </c>
      <c r="AE72" s="134"/>
      <c r="AF72" s="134"/>
      <c r="AG72" s="134"/>
      <c r="AH72" s="134"/>
    </row>
    <row r="73" spans="1:34" s="115" customFormat="1" ht="28" x14ac:dyDescent="0.3">
      <c r="A73" s="128">
        <v>64</v>
      </c>
      <c r="B73" s="129"/>
      <c r="C73" s="167" t="s">
        <v>709</v>
      </c>
      <c r="D73" s="131">
        <v>4</v>
      </c>
      <c r="E73" s="131" t="s">
        <v>159</v>
      </c>
      <c r="F73" s="132">
        <v>45489</v>
      </c>
      <c r="G73" s="132">
        <v>45509</v>
      </c>
      <c r="H73" s="140" t="s">
        <v>22</v>
      </c>
      <c r="I73" s="134"/>
      <c r="J73" s="134">
        <v>32</v>
      </c>
      <c r="K73" s="134"/>
      <c r="L73" s="133">
        <f t="shared" ref="L73" si="48">SUM(I73:K73)</f>
        <v>32</v>
      </c>
      <c r="M73" s="134"/>
      <c r="N73" s="134">
        <v>32</v>
      </c>
      <c r="O73" s="134"/>
      <c r="P73" s="134"/>
      <c r="Q73" s="134"/>
      <c r="R73" s="133">
        <f t="shared" ref="R73" si="49">IF(SUM(M73:Q73)=SUM(I73:K73),L73,"VERIFIQUE DATOS INCORRECTOS")</f>
        <v>32</v>
      </c>
      <c r="S73" s="133">
        <f t="shared" si="46"/>
        <v>1</v>
      </c>
      <c r="T73" s="185">
        <v>1</v>
      </c>
      <c r="U73" s="185"/>
      <c r="V73" s="185"/>
      <c r="W73" s="185"/>
      <c r="X73" s="185"/>
      <c r="Y73" s="133">
        <f t="shared" si="42"/>
        <v>1</v>
      </c>
      <c r="Z73" s="134"/>
      <c r="AA73" s="134">
        <v>1</v>
      </c>
      <c r="AB73" s="134"/>
      <c r="AC73" s="133">
        <f t="shared" ref="AC73" si="50">+IF(SUM(AD73:AE73)=Y73, Y73,"verifique datos erroneos")</f>
        <v>1</v>
      </c>
      <c r="AD73" s="134">
        <v>1</v>
      </c>
      <c r="AE73" s="134"/>
      <c r="AF73" s="134">
        <v>100</v>
      </c>
      <c r="AG73" s="134"/>
      <c r="AH73" s="134"/>
    </row>
    <row r="74" spans="1:34" s="115" customFormat="1" ht="42" x14ac:dyDescent="0.3">
      <c r="A74" s="128">
        <v>65</v>
      </c>
      <c r="B74" s="129"/>
      <c r="C74" s="167" t="s">
        <v>718</v>
      </c>
      <c r="D74" s="131"/>
      <c r="E74" s="131" t="s">
        <v>160</v>
      </c>
      <c r="F74" s="132">
        <v>45579</v>
      </c>
      <c r="G74" s="132">
        <v>45594</v>
      </c>
      <c r="H74" s="140" t="s">
        <v>23</v>
      </c>
      <c r="I74" s="134"/>
      <c r="J74" s="134"/>
      <c r="K74" s="134">
        <v>28</v>
      </c>
      <c r="L74" s="133">
        <f>SUM(I74:K74)</f>
        <v>28</v>
      </c>
      <c r="M74" s="134">
        <v>24</v>
      </c>
      <c r="N74" s="134">
        <v>4</v>
      </c>
      <c r="O74" s="134"/>
      <c r="P74" s="134"/>
      <c r="Q74" s="134"/>
      <c r="R74" s="133">
        <f t="shared" ref="R74" si="51">IF(SUM(M74:Q74)=SUM(I74:K74),L74,"VERIFIQUE DATOS INCORRECTOS")</f>
        <v>28</v>
      </c>
      <c r="S74" s="133">
        <f>SUM(T74:X74)</f>
        <v>5</v>
      </c>
      <c r="T74" s="185">
        <v>5</v>
      </c>
      <c r="U74" s="185"/>
      <c r="V74" s="185"/>
      <c r="W74" s="185"/>
      <c r="X74" s="185"/>
      <c r="Y74" s="133">
        <f>IF(SUM(Z74:AB74)=S74,S74,"verifique datos erroneos")</f>
        <v>5</v>
      </c>
      <c r="Z74" s="134">
        <v>3</v>
      </c>
      <c r="AA74" s="134">
        <v>2</v>
      </c>
      <c r="AB74" s="134"/>
      <c r="AC74" s="133" t="str">
        <f>+IF(SUM(AD74:AE74)=Y74, Y74,"verifique datos erroneos")</f>
        <v>verifique datos erroneos</v>
      </c>
      <c r="AD74" s="134"/>
      <c r="AE74" s="134"/>
      <c r="AF74" s="134"/>
      <c r="AG74" s="134"/>
      <c r="AH74" s="134"/>
    </row>
    <row r="75" spans="1:34" s="115" customFormat="1" ht="56" x14ac:dyDescent="0.3">
      <c r="A75" s="128">
        <v>66</v>
      </c>
      <c r="B75" s="129"/>
      <c r="C75" s="167" t="s">
        <v>846</v>
      </c>
      <c r="D75" s="131">
        <v>4</v>
      </c>
      <c r="E75" s="131" t="s">
        <v>160</v>
      </c>
      <c r="F75" s="132">
        <v>45580</v>
      </c>
      <c r="G75" s="132">
        <v>45580</v>
      </c>
      <c r="H75" s="140" t="s">
        <v>23</v>
      </c>
      <c r="I75" s="134">
        <v>3</v>
      </c>
      <c r="J75" s="134"/>
      <c r="K75" s="134"/>
      <c r="L75" s="133">
        <f t="shared" ref="L75:L79" si="52">SUM(I75:K75)</f>
        <v>3</v>
      </c>
      <c r="M75" s="134"/>
      <c r="N75" s="134">
        <v>3</v>
      </c>
      <c r="O75" s="134"/>
      <c r="P75" s="134"/>
      <c r="Q75" s="134"/>
      <c r="R75" s="133">
        <f t="shared" ref="R75:R79" si="53">IF(SUM(M75:Q75)=SUM(I75:K75),L75,"VERIFIQUE DATOS INCORRECTOS")</f>
        <v>3</v>
      </c>
      <c r="S75" s="133">
        <v>2</v>
      </c>
      <c r="T75" s="185">
        <v>2</v>
      </c>
      <c r="U75" s="185"/>
      <c r="V75" s="185"/>
      <c r="W75" s="185"/>
      <c r="X75" s="185"/>
      <c r="Y75" s="133">
        <v>2</v>
      </c>
      <c r="Z75" s="134"/>
      <c r="AA75" s="134">
        <v>2</v>
      </c>
      <c r="AB75" s="134"/>
      <c r="AC75" s="133">
        <v>2</v>
      </c>
      <c r="AD75" s="134">
        <v>2</v>
      </c>
      <c r="AE75" s="134"/>
      <c r="AF75" s="134"/>
      <c r="AG75" s="134"/>
      <c r="AH75" s="134"/>
    </row>
    <row r="76" spans="1:34" s="115" customFormat="1" ht="126" x14ac:dyDescent="0.3">
      <c r="A76" s="128">
        <v>67</v>
      </c>
      <c r="B76" s="129"/>
      <c r="C76" s="167" t="s">
        <v>847</v>
      </c>
      <c r="D76" s="131">
        <v>4</v>
      </c>
      <c r="E76" s="131" t="s">
        <v>160</v>
      </c>
      <c r="F76" s="132">
        <v>45582</v>
      </c>
      <c r="G76" s="132">
        <v>45582</v>
      </c>
      <c r="H76" s="140" t="s">
        <v>23</v>
      </c>
      <c r="I76" s="134">
        <v>7</v>
      </c>
      <c r="J76" s="134"/>
      <c r="K76" s="134"/>
      <c r="L76" s="133">
        <f t="shared" si="52"/>
        <v>7</v>
      </c>
      <c r="M76" s="134"/>
      <c r="N76" s="134">
        <v>7</v>
      </c>
      <c r="O76" s="134"/>
      <c r="P76" s="134"/>
      <c r="Q76" s="134"/>
      <c r="R76" s="133">
        <f t="shared" si="53"/>
        <v>7</v>
      </c>
      <c r="S76" s="133">
        <v>2</v>
      </c>
      <c r="T76" s="185">
        <v>2</v>
      </c>
      <c r="U76" s="185"/>
      <c r="V76" s="185"/>
      <c r="W76" s="185"/>
      <c r="X76" s="185"/>
      <c r="Y76" s="133">
        <v>2</v>
      </c>
      <c r="Z76" s="134"/>
      <c r="AA76" s="134">
        <v>2</v>
      </c>
      <c r="AB76" s="134"/>
      <c r="AC76" s="133">
        <v>2</v>
      </c>
      <c r="AD76" s="134">
        <v>2</v>
      </c>
      <c r="AE76" s="134"/>
      <c r="AF76" s="134"/>
      <c r="AG76" s="134"/>
      <c r="AH76" s="134"/>
    </row>
    <row r="77" spans="1:34" s="115" customFormat="1" ht="28" x14ac:dyDescent="0.3">
      <c r="A77" s="128">
        <v>68</v>
      </c>
      <c r="B77" s="129"/>
      <c r="C77" s="167" t="s">
        <v>848</v>
      </c>
      <c r="D77" s="131">
        <v>4</v>
      </c>
      <c r="E77" s="131" t="s">
        <v>160</v>
      </c>
      <c r="F77" s="132">
        <v>45630</v>
      </c>
      <c r="G77" s="132">
        <v>45630</v>
      </c>
      <c r="H77" s="140" t="s">
        <v>23</v>
      </c>
      <c r="I77" s="134">
        <v>3</v>
      </c>
      <c r="J77" s="134"/>
      <c r="K77" s="134"/>
      <c r="L77" s="133">
        <f t="shared" si="52"/>
        <v>3</v>
      </c>
      <c r="M77" s="134"/>
      <c r="N77" s="134">
        <v>3</v>
      </c>
      <c r="O77" s="134"/>
      <c r="P77" s="134"/>
      <c r="Q77" s="134"/>
      <c r="R77" s="133">
        <f t="shared" si="53"/>
        <v>3</v>
      </c>
      <c r="S77" s="133">
        <v>1</v>
      </c>
      <c r="T77" s="185">
        <v>1</v>
      </c>
      <c r="U77" s="185"/>
      <c r="V77" s="185"/>
      <c r="W77" s="185"/>
      <c r="X77" s="185"/>
      <c r="Y77" s="133">
        <v>1</v>
      </c>
      <c r="Z77" s="134">
        <v>1</v>
      </c>
      <c r="AA77" s="134"/>
      <c r="AB77" s="134"/>
      <c r="AC77" s="133">
        <v>1</v>
      </c>
      <c r="AD77" s="134">
        <v>1</v>
      </c>
      <c r="AE77" s="134"/>
      <c r="AF77" s="134"/>
      <c r="AG77" s="134"/>
      <c r="AH77" s="134"/>
    </row>
    <row r="78" spans="1:34" s="115" customFormat="1" ht="56" x14ac:dyDescent="0.3">
      <c r="A78" s="128">
        <v>69</v>
      </c>
      <c r="B78" s="129"/>
      <c r="C78" s="167" t="s">
        <v>849</v>
      </c>
      <c r="D78" s="131">
        <v>4</v>
      </c>
      <c r="E78" s="131" t="s">
        <v>160</v>
      </c>
      <c r="F78" s="132">
        <v>45615</v>
      </c>
      <c r="G78" s="132">
        <v>45615</v>
      </c>
      <c r="H78" s="140" t="s">
        <v>23</v>
      </c>
      <c r="I78" s="134">
        <v>3</v>
      </c>
      <c r="J78" s="134"/>
      <c r="K78" s="134"/>
      <c r="L78" s="133">
        <f t="shared" si="52"/>
        <v>3</v>
      </c>
      <c r="M78" s="134"/>
      <c r="N78" s="134">
        <v>3</v>
      </c>
      <c r="O78" s="134"/>
      <c r="P78" s="134"/>
      <c r="Q78" s="134"/>
      <c r="R78" s="133">
        <f t="shared" si="53"/>
        <v>3</v>
      </c>
      <c r="S78" s="133">
        <v>1</v>
      </c>
      <c r="T78" s="185">
        <v>1</v>
      </c>
      <c r="U78" s="185"/>
      <c r="V78" s="185"/>
      <c r="W78" s="185"/>
      <c r="X78" s="185"/>
      <c r="Y78" s="133">
        <v>1</v>
      </c>
      <c r="Z78" s="134"/>
      <c r="AA78" s="134">
        <v>1</v>
      </c>
      <c r="AB78" s="134"/>
      <c r="AC78" s="133">
        <v>1</v>
      </c>
      <c r="AD78" s="134">
        <v>1</v>
      </c>
      <c r="AE78" s="134"/>
      <c r="AF78" s="134"/>
      <c r="AG78" s="134"/>
      <c r="AH78" s="134"/>
    </row>
    <row r="79" spans="1:34" s="115" customFormat="1" ht="112" x14ac:dyDescent="0.3">
      <c r="A79" s="128">
        <v>70</v>
      </c>
      <c r="B79" s="129"/>
      <c r="C79" s="167" t="s">
        <v>850</v>
      </c>
      <c r="D79" s="131">
        <v>4</v>
      </c>
      <c r="E79" s="131" t="s">
        <v>160</v>
      </c>
      <c r="F79" s="132">
        <v>45617</v>
      </c>
      <c r="G79" s="132">
        <v>45617</v>
      </c>
      <c r="H79" s="140" t="s">
        <v>23</v>
      </c>
      <c r="I79" s="134">
        <v>7</v>
      </c>
      <c r="J79" s="134"/>
      <c r="K79" s="134"/>
      <c r="L79" s="133">
        <f t="shared" si="52"/>
        <v>7</v>
      </c>
      <c r="M79" s="134"/>
      <c r="N79" s="134">
        <v>7</v>
      </c>
      <c r="O79" s="134"/>
      <c r="P79" s="134"/>
      <c r="Q79" s="134"/>
      <c r="R79" s="133">
        <f t="shared" si="53"/>
        <v>7</v>
      </c>
      <c r="S79" s="133">
        <v>2</v>
      </c>
      <c r="T79" s="185">
        <v>2</v>
      </c>
      <c r="U79" s="185"/>
      <c r="V79" s="185"/>
      <c r="W79" s="185"/>
      <c r="X79" s="185"/>
      <c r="Y79" s="133">
        <v>2</v>
      </c>
      <c r="Z79" s="134"/>
      <c r="AA79" s="134">
        <v>2</v>
      </c>
      <c r="AB79" s="134"/>
      <c r="AC79" s="133">
        <v>2</v>
      </c>
      <c r="AD79" s="134">
        <v>2</v>
      </c>
      <c r="AE79" s="134"/>
      <c r="AF79" s="134"/>
      <c r="AG79" s="134"/>
      <c r="AH79" s="134"/>
    </row>
    <row r="80" spans="1:34" s="115" customFormat="1" ht="56" x14ac:dyDescent="0.3">
      <c r="A80" s="128">
        <v>1</v>
      </c>
      <c r="B80" s="129"/>
      <c r="C80" s="167" t="s">
        <v>866</v>
      </c>
      <c r="D80" s="131">
        <v>4</v>
      </c>
      <c r="E80" s="131" t="s">
        <v>160</v>
      </c>
      <c r="F80" s="132">
        <v>45600</v>
      </c>
      <c r="G80" s="132">
        <v>45604</v>
      </c>
      <c r="H80" s="140" t="s">
        <v>23</v>
      </c>
      <c r="I80" s="134" t="s">
        <v>282</v>
      </c>
      <c r="J80" s="134" t="s">
        <v>282</v>
      </c>
      <c r="K80" s="134">
        <v>40</v>
      </c>
      <c r="L80" s="133">
        <f t="shared" ref="L80:L82" si="54">SUM(I80:K80)</f>
        <v>40</v>
      </c>
      <c r="M80" s="134">
        <v>40</v>
      </c>
      <c r="N80" s="134" t="s">
        <v>282</v>
      </c>
      <c r="O80" s="134"/>
      <c r="P80" s="134"/>
      <c r="Q80" s="134"/>
      <c r="R80" s="133">
        <f t="shared" ref="R80:R82" si="55">IF(SUM(M80:Q80)=SUM(I80:K80),L80,"VERIFIQUE DATOS INCORRECTOS")</f>
        <v>40</v>
      </c>
      <c r="S80" s="133">
        <f t="shared" ref="S80:S82" si="56">SUM(T80:X80)</f>
        <v>1</v>
      </c>
      <c r="T80" s="185">
        <v>1</v>
      </c>
      <c r="U80" s="185"/>
      <c r="V80" s="185"/>
      <c r="W80" s="185"/>
      <c r="X80" s="185"/>
      <c r="Y80" s="133">
        <f t="shared" ref="Y80:Y92" si="57">IF(SUM(Z80:AB80)=S80,S80,"verifique datos erroneos")</f>
        <v>1</v>
      </c>
      <c r="Z80" s="134" t="s">
        <v>282</v>
      </c>
      <c r="AA80" s="134">
        <v>1</v>
      </c>
      <c r="AB80" s="134"/>
      <c r="AC80" s="133">
        <f t="shared" ref="AC80:AC82" si="58">+IF(SUM(AD80:AE80)=Y80, Y80,"verifique datos erroneos")</f>
        <v>1</v>
      </c>
      <c r="AD80" s="134">
        <v>1</v>
      </c>
      <c r="AE80" s="134"/>
      <c r="AF80" s="134" t="s">
        <v>282</v>
      </c>
      <c r="AG80" s="134"/>
      <c r="AH80" s="134"/>
    </row>
    <row r="81" spans="1:34" s="115" customFormat="1" ht="28" x14ac:dyDescent="0.3">
      <c r="A81" s="128">
        <v>2</v>
      </c>
      <c r="B81" s="129"/>
      <c r="C81" s="167" t="s">
        <v>875</v>
      </c>
      <c r="D81" s="131">
        <v>4</v>
      </c>
      <c r="E81" s="131" t="s">
        <v>159</v>
      </c>
      <c r="F81" s="132">
        <v>45624</v>
      </c>
      <c r="G81" s="132" t="s">
        <v>873</v>
      </c>
      <c r="H81" s="140" t="s">
        <v>23</v>
      </c>
      <c r="I81" s="134">
        <v>8</v>
      </c>
      <c r="J81" s="134" t="s">
        <v>282</v>
      </c>
      <c r="K81" s="134"/>
      <c r="L81" s="133">
        <f t="shared" si="54"/>
        <v>8</v>
      </c>
      <c r="M81" s="134"/>
      <c r="N81" s="134">
        <v>8</v>
      </c>
      <c r="O81" s="134"/>
      <c r="P81" s="134"/>
      <c r="Q81" s="134"/>
      <c r="R81" s="133">
        <f t="shared" si="55"/>
        <v>8</v>
      </c>
      <c r="S81" s="133">
        <f t="shared" si="56"/>
        <v>2</v>
      </c>
      <c r="T81" s="185">
        <v>2</v>
      </c>
      <c r="U81" s="185"/>
      <c r="V81" s="185"/>
      <c r="W81" s="185"/>
      <c r="X81" s="185"/>
      <c r="Y81" s="133">
        <f t="shared" si="57"/>
        <v>2</v>
      </c>
      <c r="Z81" s="134"/>
      <c r="AA81" s="134">
        <v>2</v>
      </c>
      <c r="AB81" s="134"/>
      <c r="AC81" s="133">
        <f t="shared" si="58"/>
        <v>2</v>
      </c>
      <c r="AD81" s="134">
        <v>2</v>
      </c>
      <c r="AE81" s="134"/>
      <c r="AF81" s="134" t="s">
        <v>282</v>
      </c>
      <c r="AG81" s="134"/>
      <c r="AH81" s="134"/>
    </row>
    <row r="82" spans="1:34" s="115" customFormat="1" ht="28" x14ac:dyDescent="0.3">
      <c r="A82" s="128">
        <v>3</v>
      </c>
      <c r="B82" s="129"/>
      <c r="C82" s="167" t="s">
        <v>874</v>
      </c>
      <c r="D82" s="131">
        <v>4</v>
      </c>
      <c r="E82" s="131" t="s">
        <v>160</v>
      </c>
      <c r="F82" s="132">
        <v>45625</v>
      </c>
      <c r="G82" s="132">
        <v>45625</v>
      </c>
      <c r="H82" s="140" t="s">
        <v>23</v>
      </c>
      <c r="I82" s="134">
        <v>2</v>
      </c>
      <c r="J82" s="134"/>
      <c r="K82" s="134"/>
      <c r="L82" s="133">
        <f t="shared" si="54"/>
        <v>2</v>
      </c>
      <c r="M82" s="134"/>
      <c r="N82" s="134">
        <v>2</v>
      </c>
      <c r="O82" s="134"/>
      <c r="P82" s="134"/>
      <c r="Q82" s="134"/>
      <c r="R82" s="133">
        <f t="shared" si="55"/>
        <v>2</v>
      </c>
      <c r="S82" s="133">
        <f t="shared" si="56"/>
        <v>1</v>
      </c>
      <c r="T82" s="185">
        <v>1</v>
      </c>
      <c r="U82" s="185"/>
      <c r="V82" s="185"/>
      <c r="W82" s="185"/>
      <c r="X82" s="185"/>
      <c r="Y82" s="133">
        <f t="shared" si="57"/>
        <v>1</v>
      </c>
      <c r="Z82" s="134"/>
      <c r="AA82" s="134">
        <v>1</v>
      </c>
      <c r="AB82" s="134"/>
      <c r="AC82" s="133">
        <f t="shared" si="58"/>
        <v>1</v>
      </c>
      <c r="AD82" s="134">
        <v>1</v>
      </c>
      <c r="AE82" s="134"/>
      <c r="AF82" s="134"/>
      <c r="AG82" s="134"/>
      <c r="AH82" s="134"/>
    </row>
    <row r="83" spans="1:34" s="115" customFormat="1" ht="28" x14ac:dyDescent="0.3">
      <c r="A83" s="128">
        <v>37</v>
      </c>
      <c r="B83" s="129"/>
      <c r="C83" s="167" t="s">
        <v>899</v>
      </c>
      <c r="D83" s="131">
        <v>4</v>
      </c>
      <c r="E83" s="131" t="s">
        <v>160</v>
      </c>
      <c r="F83" s="132">
        <v>45600</v>
      </c>
      <c r="G83" s="132">
        <v>45600</v>
      </c>
      <c r="H83" s="140" t="s">
        <v>23</v>
      </c>
      <c r="I83" s="134">
        <v>8</v>
      </c>
      <c r="J83" s="134"/>
      <c r="K83" s="134"/>
      <c r="L83" s="133">
        <f t="shared" ref="L83:L92" si="59">SUM(I83:K83)</f>
        <v>8</v>
      </c>
      <c r="M83" s="134">
        <v>8</v>
      </c>
      <c r="N83" s="134"/>
      <c r="O83" s="134"/>
      <c r="P83" s="134"/>
      <c r="Q83" s="134"/>
      <c r="R83" s="133">
        <f t="shared" ref="R83:R92" si="60">IF(SUM(M83:Q83)=SUM(I83:K83),L83,"VERIFIQUE DATOS INCORRECTOS")</f>
        <v>8</v>
      </c>
      <c r="S83" s="133">
        <f t="shared" ref="S83:S92" si="61">SUM(T83:X83)</f>
        <v>1</v>
      </c>
      <c r="T83" s="185">
        <v>1</v>
      </c>
      <c r="U83" s="185"/>
      <c r="V83" s="185"/>
      <c r="W83" s="185"/>
      <c r="X83" s="185"/>
      <c r="Y83" s="133">
        <f t="shared" si="57"/>
        <v>1</v>
      </c>
      <c r="Z83" s="134">
        <v>1</v>
      </c>
      <c r="AA83" s="134"/>
      <c r="AB83" s="134"/>
      <c r="AC83" s="133">
        <f t="shared" ref="AC83:AC92" si="62">+IF(SUM(AD83:AE83)=Y83, Y83,"verifique datos erroneos")</f>
        <v>1</v>
      </c>
      <c r="AD83" s="134">
        <v>1</v>
      </c>
      <c r="AE83" s="134"/>
      <c r="AF83" s="134"/>
      <c r="AG83" s="134"/>
      <c r="AH83" s="134"/>
    </row>
    <row r="84" spans="1:34" s="115" customFormat="1" ht="56" x14ac:dyDescent="0.3">
      <c r="A84" s="128">
        <v>39</v>
      </c>
      <c r="B84" s="129"/>
      <c r="C84" s="167" t="s">
        <v>901</v>
      </c>
      <c r="D84" s="131">
        <v>4</v>
      </c>
      <c r="E84" s="131" t="s">
        <v>160</v>
      </c>
      <c r="F84" s="132">
        <v>45579</v>
      </c>
      <c r="G84" s="132">
        <v>45590</v>
      </c>
      <c r="H84" s="140" t="s">
        <v>23</v>
      </c>
      <c r="I84" s="134"/>
      <c r="J84" s="134"/>
      <c r="K84" s="134">
        <v>69</v>
      </c>
      <c r="L84" s="133">
        <f t="shared" si="59"/>
        <v>69</v>
      </c>
      <c r="M84" s="134">
        <v>69</v>
      </c>
      <c r="N84" s="134"/>
      <c r="O84" s="134"/>
      <c r="P84" s="134"/>
      <c r="Q84" s="134"/>
      <c r="R84" s="133">
        <f t="shared" si="60"/>
        <v>69</v>
      </c>
      <c r="S84" s="133">
        <f t="shared" si="61"/>
        <v>1</v>
      </c>
      <c r="T84" s="185"/>
      <c r="U84" s="185">
        <v>1</v>
      </c>
      <c r="V84" s="185"/>
      <c r="W84" s="185"/>
      <c r="X84" s="185"/>
      <c r="Y84" s="133">
        <f t="shared" si="57"/>
        <v>1</v>
      </c>
      <c r="Z84" s="134">
        <v>1</v>
      </c>
      <c r="AA84" s="134"/>
      <c r="AB84" s="134"/>
      <c r="AC84" s="133">
        <f t="shared" si="62"/>
        <v>1</v>
      </c>
      <c r="AD84" s="134">
        <v>1</v>
      </c>
      <c r="AE84" s="134"/>
      <c r="AF84" s="134"/>
      <c r="AG84" s="134"/>
      <c r="AH84" s="134"/>
    </row>
    <row r="85" spans="1:34" s="115" customFormat="1" ht="28" x14ac:dyDescent="0.3">
      <c r="A85" s="128">
        <v>40</v>
      </c>
      <c r="B85" s="129"/>
      <c r="C85" s="167" t="s">
        <v>902</v>
      </c>
      <c r="D85" s="131">
        <v>4</v>
      </c>
      <c r="E85" s="131" t="s">
        <v>158</v>
      </c>
      <c r="F85" s="132">
        <v>45474</v>
      </c>
      <c r="G85" s="132">
        <v>45646</v>
      </c>
      <c r="H85" s="140" t="s">
        <v>23</v>
      </c>
      <c r="I85" s="134">
        <v>10</v>
      </c>
      <c r="J85" s="134"/>
      <c r="K85" s="134"/>
      <c r="L85" s="133">
        <f t="shared" si="59"/>
        <v>10</v>
      </c>
      <c r="M85" s="134"/>
      <c r="N85" s="134">
        <v>10</v>
      </c>
      <c r="O85" s="134"/>
      <c r="P85" s="134"/>
      <c r="Q85" s="134"/>
      <c r="R85" s="133">
        <f t="shared" si="60"/>
        <v>10</v>
      </c>
      <c r="S85" s="133">
        <f t="shared" si="61"/>
        <v>2</v>
      </c>
      <c r="T85" s="185">
        <v>2</v>
      </c>
      <c r="U85" s="185"/>
      <c r="V85" s="185"/>
      <c r="W85" s="185"/>
      <c r="X85" s="185"/>
      <c r="Y85" s="133">
        <f t="shared" si="57"/>
        <v>2</v>
      </c>
      <c r="Z85" s="134">
        <v>1</v>
      </c>
      <c r="AA85" s="134">
        <v>1</v>
      </c>
      <c r="AB85" s="134"/>
      <c r="AC85" s="133">
        <f t="shared" si="62"/>
        <v>2</v>
      </c>
      <c r="AD85" s="134">
        <v>2</v>
      </c>
      <c r="AE85" s="134"/>
      <c r="AF85" s="134"/>
      <c r="AG85" s="134"/>
      <c r="AH85" s="134"/>
    </row>
    <row r="86" spans="1:34" s="115" customFormat="1" ht="28" x14ac:dyDescent="0.3">
      <c r="A86" s="128">
        <v>41</v>
      </c>
      <c r="B86" s="129"/>
      <c r="C86" s="167" t="s">
        <v>903</v>
      </c>
      <c r="D86" s="131">
        <v>4</v>
      </c>
      <c r="E86" s="131" t="s">
        <v>158</v>
      </c>
      <c r="F86" s="132">
        <v>45474</v>
      </c>
      <c r="G86" s="132">
        <v>45646</v>
      </c>
      <c r="H86" s="140" t="s">
        <v>23</v>
      </c>
      <c r="I86" s="134">
        <v>10</v>
      </c>
      <c r="J86" s="134"/>
      <c r="K86" s="134"/>
      <c r="L86" s="133">
        <f t="shared" si="59"/>
        <v>10</v>
      </c>
      <c r="M86" s="134"/>
      <c r="N86" s="134">
        <v>10</v>
      </c>
      <c r="O86" s="134"/>
      <c r="P86" s="134"/>
      <c r="Q86" s="134"/>
      <c r="R86" s="133">
        <f t="shared" si="60"/>
        <v>10</v>
      </c>
      <c r="S86" s="133">
        <f t="shared" si="61"/>
        <v>5</v>
      </c>
      <c r="T86" s="185">
        <v>5</v>
      </c>
      <c r="U86" s="185"/>
      <c r="V86" s="185"/>
      <c r="W86" s="185"/>
      <c r="X86" s="185"/>
      <c r="Y86" s="133">
        <f t="shared" si="57"/>
        <v>5</v>
      </c>
      <c r="Z86" s="134">
        <v>2</v>
      </c>
      <c r="AA86" s="134">
        <v>3</v>
      </c>
      <c r="AB86" s="134"/>
      <c r="AC86" s="133">
        <f t="shared" si="62"/>
        <v>5</v>
      </c>
      <c r="AD86" s="134">
        <v>5</v>
      </c>
      <c r="AE86" s="134"/>
      <c r="AF86" s="134"/>
      <c r="AG86" s="134"/>
      <c r="AH86" s="134"/>
    </row>
    <row r="87" spans="1:34" s="115" customFormat="1" ht="42" x14ac:dyDescent="0.3">
      <c r="A87" s="128">
        <v>42</v>
      </c>
      <c r="B87" s="129"/>
      <c r="C87" s="167" t="s">
        <v>904</v>
      </c>
      <c r="D87" s="131">
        <v>4</v>
      </c>
      <c r="E87" s="131" t="s">
        <v>160</v>
      </c>
      <c r="F87" s="132">
        <v>45610</v>
      </c>
      <c r="G87" s="132">
        <v>45610</v>
      </c>
      <c r="H87" s="140" t="s">
        <v>23</v>
      </c>
      <c r="I87" s="134">
        <v>3</v>
      </c>
      <c r="J87" s="134"/>
      <c r="K87" s="134"/>
      <c r="L87" s="133">
        <f t="shared" si="59"/>
        <v>3</v>
      </c>
      <c r="M87" s="134"/>
      <c r="N87" s="134">
        <v>3</v>
      </c>
      <c r="O87" s="134"/>
      <c r="P87" s="134"/>
      <c r="Q87" s="134"/>
      <c r="R87" s="133">
        <f t="shared" si="60"/>
        <v>3</v>
      </c>
      <c r="S87" s="133">
        <f t="shared" si="61"/>
        <v>1</v>
      </c>
      <c r="T87" s="185">
        <v>1</v>
      </c>
      <c r="U87" s="185"/>
      <c r="V87" s="185"/>
      <c r="W87" s="185"/>
      <c r="X87" s="185"/>
      <c r="Y87" s="133">
        <f t="shared" si="57"/>
        <v>1</v>
      </c>
      <c r="Z87" s="134">
        <v>1</v>
      </c>
      <c r="AA87" s="134"/>
      <c r="AB87" s="134"/>
      <c r="AC87" s="133">
        <f t="shared" si="62"/>
        <v>1</v>
      </c>
      <c r="AD87" s="134">
        <v>1</v>
      </c>
      <c r="AE87" s="134"/>
      <c r="AF87" s="134"/>
      <c r="AG87" s="134"/>
      <c r="AH87" s="134"/>
    </row>
    <row r="88" spans="1:34" s="115" customFormat="1" ht="28" x14ac:dyDescent="0.3">
      <c r="A88" s="128">
        <v>43</v>
      </c>
      <c r="B88" s="129"/>
      <c r="C88" s="167" t="s">
        <v>905</v>
      </c>
      <c r="D88" s="131">
        <v>4</v>
      </c>
      <c r="E88" s="131" t="s">
        <v>158</v>
      </c>
      <c r="F88" s="132">
        <v>45474</v>
      </c>
      <c r="G88" s="132">
        <v>45646</v>
      </c>
      <c r="H88" s="140" t="s">
        <v>23</v>
      </c>
      <c r="I88" s="134">
        <v>10</v>
      </c>
      <c r="J88" s="134"/>
      <c r="K88" s="134"/>
      <c r="L88" s="133">
        <f t="shared" si="59"/>
        <v>10</v>
      </c>
      <c r="M88" s="134"/>
      <c r="N88" s="134">
        <v>10</v>
      </c>
      <c r="O88" s="134"/>
      <c r="P88" s="134"/>
      <c r="Q88" s="134"/>
      <c r="R88" s="133">
        <f t="shared" si="60"/>
        <v>10</v>
      </c>
      <c r="S88" s="133">
        <f t="shared" si="61"/>
        <v>4</v>
      </c>
      <c r="T88" s="185">
        <v>4</v>
      </c>
      <c r="U88" s="185"/>
      <c r="V88" s="185"/>
      <c r="W88" s="185"/>
      <c r="X88" s="185"/>
      <c r="Y88" s="133">
        <f t="shared" si="57"/>
        <v>4</v>
      </c>
      <c r="Z88" s="134">
        <v>1</v>
      </c>
      <c r="AA88" s="134">
        <v>3</v>
      </c>
      <c r="AB88" s="134"/>
      <c r="AC88" s="133">
        <f t="shared" si="62"/>
        <v>4</v>
      </c>
      <c r="AD88" s="134">
        <v>4</v>
      </c>
      <c r="AE88" s="134"/>
      <c r="AF88" s="134"/>
      <c r="AG88" s="134"/>
      <c r="AH88" s="134"/>
    </row>
    <row r="89" spans="1:34" s="115" customFormat="1" ht="28" x14ac:dyDescent="0.3">
      <c r="A89" s="128">
        <v>44</v>
      </c>
      <c r="B89" s="129"/>
      <c r="C89" s="167" t="s">
        <v>868</v>
      </c>
      <c r="D89" s="131">
        <v>4</v>
      </c>
      <c r="E89" s="131" t="s">
        <v>159</v>
      </c>
      <c r="F89" s="132">
        <v>45616</v>
      </c>
      <c r="G89" s="132">
        <v>45637</v>
      </c>
      <c r="H89" s="140" t="s">
        <v>23</v>
      </c>
      <c r="I89" s="134"/>
      <c r="J89" s="134"/>
      <c r="K89" s="134">
        <v>16</v>
      </c>
      <c r="L89" s="133">
        <f t="shared" si="59"/>
        <v>16</v>
      </c>
      <c r="M89" s="134"/>
      <c r="N89" s="134">
        <v>16</v>
      </c>
      <c r="O89" s="134"/>
      <c r="P89" s="134"/>
      <c r="Q89" s="134"/>
      <c r="R89" s="133">
        <f t="shared" si="60"/>
        <v>16</v>
      </c>
      <c r="S89" s="133">
        <f t="shared" si="61"/>
        <v>1</v>
      </c>
      <c r="T89" s="185">
        <v>1</v>
      </c>
      <c r="U89" s="185"/>
      <c r="V89" s="185"/>
      <c r="W89" s="185"/>
      <c r="X89" s="185"/>
      <c r="Y89" s="133">
        <f t="shared" si="57"/>
        <v>1</v>
      </c>
      <c r="Z89" s="134"/>
      <c r="AA89" s="134">
        <v>1</v>
      </c>
      <c r="AB89" s="134"/>
      <c r="AC89" s="133">
        <f t="shared" si="62"/>
        <v>1</v>
      </c>
      <c r="AD89" s="134">
        <v>1</v>
      </c>
      <c r="AE89" s="134"/>
      <c r="AF89" s="134"/>
      <c r="AG89" s="134"/>
      <c r="AH89" s="134"/>
    </row>
    <row r="90" spans="1:34" s="115" customFormat="1" ht="28" x14ac:dyDescent="0.3">
      <c r="A90" s="128">
        <v>45</v>
      </c>
      <c r="B90" s="129"/>
      <c r="C90" s="167" t="s">
        <v>906</v>
      </c>
      <c r="D90" s="131"/>
      <c r="E90" s="131" t="s">
        <v>158</v>
      </c>
      <c r="F90" s="132">
        <v>45474</v>
      </c>
      <c r="G90" s="132">
        <v>45646</v>
      </c>
      <c r="H90" s="140" t="s">
        <v>23</v>
      </c>
      <c r="I90" s="134">
        <v>6</v>
      </c>
      <c r="J90" s="134"/>
      <c r="K90" s="134"/>
      <c r="L90" s="133">
        <f t="shared" si="59"/>
        <v>6</v>
      </c>
      <c r="M90" s="134"/>
      <c r="N90" s="134">
        <v>6</v>
      </c>
      <c r="O90" s="134"/>
      <c r="P90" s="134"/>
      <c r="Q90" s="134"/>
      <c r="R90" s="133">
        <f t="shared" si="60"/>
        <v>6</v>
      </c>
      <c r="S90" s="133">
        <f t="shared" si="61"/>
        <v>1</v>
      </c>
      <c r="T90" s="185">
        <v>1</v>
      </c>
      <c r="U90" s="185"/>
      <c r="V90" s="185"/>
      <c r="W90" s="185"/>
      <c r="X90" s="185"/>
      <c r="Y90" s="133">
        <f t="shared" si="57"/>
        <v>1</v>
      </c>
      <c r="Z90" s="134"/>
      <c r="AA90" s="134">
        <v>1</v>
      </c>
      <c r="AB90" s="134"/>
      <c r="AC90" s="133">
        <f t="shared" si="62"/>
        <v>1</v>
      </c>
      <c r="AD90" s="134">
        <v>1</v>
      </c>
      <c r="AE90" s="134"/>
      <c r="AF90" s="134"/>
      <c r="AG90" s="134"/>
      <c r="AH90" s="134"/>
    </row>
    <row r="91" spans="1:34" s="115" customFormat="1" ht="42" x14ac:dyDescent="0.3">
      <c r="A91" s="128">
        <v>46</v>
      </c>
      <c r="B91" s="129"/>
      <c r="C91" s="167" t="s">
        <v>907</v>
      </c>
      <c r="D91" s="131">
        <v>4</v>
      </c>
      <c r="E91" s="131" t="s">
        <v>160</v>
      </c>
      <c r="F91" s="132">
        <v>45590</v>
      </c>
      <c r="G91" s="132">
        <v>45617</v>
      </c>
      <c r="H91" s="140" t="s">
        <v>23</v>
      </c>
      <c r="I91" s="134">
        <v>8</v>
      </c>
      <c r="J91" s="134"/>
      <c r="K91" s="134"/>
      <c r="L91" s="133">
        <f t="shared" si="59"/>
        <v>8</v>
      </c>
      <c r="M91" s="134"/>
      <c r="N91" s="134">
        <v>8</v>
      </c>
      <c r="O91" s="134"/>
      <c r="P91" s="134"/>
      <c r="Q91" s="134"/>
      <c r="R91" s="133">
        <f t="shared" si="60"/>
        <v>8</v>
      </c>
      <c r="S91" s="133">
        <f t="shared" si="61"/>
        <v>3</v>
      </c>
      <c r="T91" s="185">
        <v>3</v>
      </c>
      <c r="U91" s="185"/>
      <c r="V91" s="185"/>
      <c r="W91" s="185"/>
      <c r="X91" s="185"/>
      <c r="Y91" s="133">
        <f t="shared" si="57"/>
        <v>3</v>
      </c>
      <c r="Z91" s="134">
        <v>1</v>
      </c>
      <c r="AA91" s="134">
        <v>2</v>
      </c>
      <c r="AB91" s="134"/>
      <c r="AC91" s="133">
        <f t="shared" si="62"/>
        <v>3</v>
      </c>
      <c r="AD91" s="134">
        <v>3</v>
      </c>
      <c r="AE91" s="134"/>
      <c r="AF91" s="134"/>
      <c r="AG91" s="134"/>
      <c r="AH91" s="134"/>
    </row>
    <row r="92" spans="1:34" s="115" customFormat="1" ht="28" x14ac:dyDescent="0.3">
      <c r="A92" s="128">
        <v>47</v>
      </c>
      <c r="B92" s="129"/>
      <c r="C92" s="167" t="s">
        <v>869</v>
      </c>
      <c r="D92" s="131">
        <v>4</v>
      </c>
      <c r="E92" s="131" t="s">
        <v>159</v>
      </c>
      <c r="F92" s="132">
        <v>45622</v>
      </c>
      <c r="G92" s="132">
        <v>45636</v>
      </c>
      <c r="H92" s="140" t="s">
        <v>23</v>
      </c>
      <c r="I92" s="134"/>
      <c r="J92" s="134"/>
      <c r="K92" s="134">
        <v>12</v>
      </c>
      <c r="L92" s="133">
        <f t="shared" si="59"/>
        <v>12</v>
      </c>
      <c r="M92" s="134"/>
      <c r="N92" s="134">
        <v>12</v>
      </c>
      <c r="O92" s="134"/>
      <c r="P92" s="134"/>
      <c r="Q92" s="134"/>
      <c r="R92" s="133">
        <f t="shared" si="60"/>
        <v>12</v>
      </c>
      <c r="S92" s="133">
        <f t="shared" si="61"/>
        <v>2</v>
      </c>
      <c r="T92" s="185">
        <v>2</v>
      </c>
      <c r="U92" s="185"/>
      <c r="V92" s="185"/>
      <c r="W92" s="185"/>
      <c r="X92" s="185"/>
      <c r="Y92" s="133">
        <f t="shared" si="57"/>
        <v>2</v>
      </c>
      <c r="Z92" s="134">
        <v>1</v>
      </c>
      <c r="AA92" s="134">
        <v>1</v>
      </c>
      <c r="AB92" s="134"/>
      <c r="AC92" s="133">
        <f t="shared" si="62"/>
        <v>2</v>
      </c>
      <c r="AD92" s="134">
        <v>2</v>
      </c>
      <c r="AE92" s="134"/>
      <c r="AF92" s="134"/>
      <c r="AG92" s="134"/>
      <c r="AH92" s="134"/>
    </row>
    <row r="93" spans="1:34" x14ac:dyDescent="0.3">
      <c r="A93" s="278" t="s">
        <v>89</v>
      </c>
      <c r="B93" s="279"/>
      <c r="C93" s="279"/>
      <c r="D93" s="279"/>
      <c r="E93" s="279"/>
      <c r="F93" s="279"/>
      <c r="G93" s="279"/>
      <c r="H93" s="90"/>
      <c r="I93" s="150">
        <f>SUM(I10:I79)</f>
        <v>204</v>
      </c>
      <c r="J93" s="150">
        <f>SUM(J10:J79)</f>
        <v>139</v>
      </c>
      <c r="K93" s="150">
        <f>SUM(K10:K79)</f>
        <v>527</v>
      </c>
      <c r="L93" s="62">
        <f t="shared" ref="L93" si="63">SUM(I93:K93)</f>
        <v>870</v>
      </c>
      <c r="M93" s="81">
        <f>SUM(M10:M79)</f>
        <v>335</v>
      </c>
      <c r="N93" s="81">
        <f>SUM(N10:N79)</f>
        <v>450</v>
      </c>
      <c r="O93" s="81">
        <f>SUM(O10:O79)</f>
        <v>0</v>
      </c>
      <c r="P93" s="81">
        <f>SUM(P10:P79)</f>
        <v>12</v>
      </c>
      <c r="Q93" s="81">
        <f>SUM(Q10:Q79)</f>
        <v>73</v>
      </c>
      <c r="R93" s="127">
        <f t="shared" ref="R93" si="64">IF(SUM(M93:Q93)=SUM(I93:K93),L93,"VERIFIQUE DATOS INCORRECTOS")</f>
        <v>870</v>
      </c>
      <c r="S93" s="127">
        <f t="shared" ref="S93" si="65">SUM(T93:X93)</f>
        <v>160</v>
      </c>
      <c r="T93" s="153">
        <f>SUM(T10:T79)</f>
        <v>159</v>
      </c>
      <c r="U93" s="153">
        <f>SUM(U10:U79)</f>
        <v>1</v>
      </c>
      <c r="V93" s="153">
        <f>SUM(V10:V79)</f>
        <v>0</v>
      </c>
      <c r="W93" s="153">
        <f>SUM(W10:W79)</f>
        <v>0</v>
      </c>
      <c r="X93" s="153">
        <f>SUM(X10:X79)</f>
        <v>0</v>
      </c>
      <c r="Y93" s="127">
        <f t="shared" ref="Y93" si="66">IF(SUM(Z93:AB93)=S93,S93,"verifique datos erroneos")</f>
        <v>160</v>
      </c>
      <c r="Z93" s="150">
        <f t="shared" ref="Z93:AE93" si="67">SUM(Z10:Z79)</f>
        <v>80</v>
      </c>
      <c r="AA93" s="150">
        <f t="shared" si="67"/>
        <v>80</v>
      </c>
      <c r="AB93" s="150">
        <f t="shared" si="67"/>
        <v>0</v>
      </c>
      <c r="AC93" s="154">
        <f t="shared" si="67"/>
        <v>155</v>
      </c>
      <c r="AD93" s="150">
        <f t="shared" si="67"/>
        <v>155</v>
      </c>
      <c r="AE93" s="150">
        <f t="shared" si="67"/>
        <v>0</v>
      </c>
      <c r="AF93" s="81"/>
      <c r="AG93" s="81">
        <f>SUM(AG10:AG79)</f>
        <v>0</v>
      </c>
      <c r="AH93" s="81">
        <f>SUM(AH10:AH79)</f>
        <v>0</v>
      </c>
    </row>
  </sheetData>
  <sheetProtection formatCells="0" formatColumns="0" formatRows="0" insertColumns="0" insertRows="0" deleteColumns="0" deleteRows="0" selectLockedCells="1" sort="0" autoFilter="0"/>
  <mergeCells count="42">
    <mergeCell ref="AH5:AH9"/>
    <mergeCell ref="AF5:AF9"/>
    <mergeCell ref="C2:R2"/>
    <mergeCell ref="G5:G9"/>
    <mergeCell ref="H5:H9"/>
    <mergeCell ref="I5:R5"/>
    <mergeCell ref="I7:I8"/>
    <mergeCell ref="J7:J8"/>
    <mergeCell ref="K7:K8"/>
    <mergeCell ref="M7:M8"/>
    <mergeCell ref="Q7:Q8"/>
    <mergeCell ref="N7:P7"/>
    <mergeCell ref="AD7:AD8"/>
    <mergeCell ref="AE7:AE8"/>
    <mergeCell ref="B5:B9"/>
    <mergeCell ref="C5:C9"/>
    <mergeCell ref="F5:F9"/>
    <mergeCell ref="V7:V8"/>
    <mergeCell ref="D5:D9"/>
    <mergeCell ref="S5:AE5"/>
    <mergeCell ref="AC7:AC9"/>
    <mergeCell ref="W7:W8"/>
    <mergeCell ref="X7:X8"/>
    <mergeCell ref="AB7:AB8"/>
    <mergeCell ref="AC6:AE6"/>
    <mergeCell ref="E5:E9"/>
    <mergeCell ref="A93:G93"/>
    <mergeCell ref="C4:R4"/>
    <mergeCell ref="AG5:AG9"/>
    <mergeCell ref="I6:K6"/>
    <mergeCell ref="L6:L9"/>
    <mergeCell ref="M6:Q6"/>
    <mergeCell ref="R6:R9"/>
    <mergeCell ref="Y6:AB6"/>
    <mergeCell ref="Y7:Y9"/>
    <mergeCell ref="Z7:Z8"/>
    <mergeCell ref="AA7:AA8"/>
    <mergeCell ref="T6:X6"/>
    <mergeCell ref="S6:S9"/>
    <mergeCell ref="T7:T8"/>
    <mergeCell ref="U7:U8"/>
    <mergeCell ref="A5:A9"/>
  </mergeCells>
  <dataValidations count="2">
    <dataValidation type="list" allowBlank="1" showInputMessage="1" showErrorMessage="1" sqref="D10:D19 D22:D92" xr:uid="{00000000-0002-0000-0100-000000000000}">
      <formula1>$AN$7:$AN$9</formula1>
    </dataValidation>
    <dataValidation type="list" allowBlank="1" showInputMessage="1" showErrorMessage="1" sqref="E10:E19 E22:E92" xr:uid="{00000000-0002-0000-0100-000001000000}">
      <formula1>$AJ$2:$AJ$4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C000"/>
    <pageSetUpPr fitToPage="1"/>
  </sheetPr>
  <dimension ref="A1:BP137"/>
  <sheetViews>
    <sheetView topLeftCell="A3" zoomScale="80" zoomScaleNormal="80" workbookViewId="0">
      <pane ySplit="3000" topLeftCell="A54" activePane="bottomLeft"/>
      <selection activeCell="B3" sqref="B3"/>
      <selection pane="bottomLeft" activeCell="F57" sqref="F57"/>
    </sheetView>
  </sheetViews>
  <sheetFormatPr baseColWidth="10" defaultColWidth="12.7265625" defaultRowHeight="14" x14ac:dyDescent="0.3"/>
  <cols>
    <col min="1" max="1" width="21.7265625" style="55" customWidth="1"/>
    <col min="2" max="2" width="18.1796875" style="55" customWidth="1"/>
    <col min="3" max="3" width="42.54296875" style="56" customWidth="1"/>
    <col min="4" max="4" width="28.453125" style="56" customWidth="1"/>
    <col min="5" max="5" width="14.7265625" style="56" bestFit="1" customWidth="1"/>
    <col min="6" max="6" width="19.26953125" style="56" bestFit="1" customWidth="1"/>
    <col min="7" max="7" width="16.26953125" style="56" customWidth="1"/>
    <col min="8" max="8" width="11.81640625" style="56" customWidth="1"/>
    <col min="9" max="9" width="11.54296875" style="56" customWidth="1"/>
    <col min="10" max="10" width="10.453125" style="56" customWidth="1"/>
    <col min="11" max="11" width="13.7265625" style="56" customWidth="1"/>
    <col min="12" max="12" width="11" style="56" customWidth="1"/>
    <col min="13" max="13" width="14.26953125" style="56" customWidth="1"/>
    <col min="14" max="14" width="14.54296875" style="56" customWidth="1"/>
    <col min="15" max="15" width="12.453125" style="56" customWidth="1"/>
    <col min="16" max="16" width="17.54296875" style="56" customWidth="1"/>
    <col min="17" max="17" width="12" style="56" customWidth="1"/>
    <col min="18" max="18" width="12.453125" style="56" customWidth="1"/>
    <col min="19" max="21" width="9.81640625" style="56" customWidth="1"/>
    <col min="22" max="22" width="11.81640625" style="56" customWidth="1"/>
    <col min="23" max="24" width="9.81640625" style="56" customWidth="1"/>
    <col min="25" max="28" width="12.54296875" style="56" customWidth="1"/>
    <col min="29" max="29" width="9.81640625" style="56" customWidth="1"/>
    <col min="30" max="30" width="13.26953125" style="56" customWidth="1"/>
    <col min="31" max="33" width="9.7265625" style="56" customWidth="1"/>
    <col min="34" max="34" width="12.26953125" style="56" customWidth="1"/>
    <col min="35" max="35" width="10.54296875" style="56" customWidth="1"/>
    <col min="36" max="36" width="11.81640625" style="56" customWidth="1"/>
    <col min="37" max="37" width="14.54296875" style="56" customWidth="1"/>
    <col min="38" max="38" width="13.81640625" style="56" customWidth="1"/>
    <col min="39" max="39" width="13" style="56" customWidth="1"/>
    <col min="40" max="43" width="12.7265625" style="56"/>
    <col min="44" max="44" width="20" style="56" customWidth="1"/>
    <col min="45" max="16384" width="12.7265625" style="56"/>
  </cols>
  <sheetData>
    <row r="1" spans="1:68" ht="23" x14ac:dyDescent="0.5">
      <c r="C1" s="305" t="s">
        <v>0</v>
      </c>
      <c r="D1" s="305"/>
      <c r="E1" s="305"/>
      <c r="F1" s="305"/>
      <c r="G1" s="305"/>
      <c r="H1" s="305"/>
      <c r="I1" s="305"/>
      <c r="J1" s="305"/>
      <c r="K1" s="305"/>
      <c r="L1" s="305"/>
      <c r="M1" s="305"/>
      <c r="N1" s="305"/>
      <c r="O1" s="305"/>
      <c r="P1" s="305"/>
      <c r="Q1" s="305"/>
      <c r="R1" s="305"/>
      <c r="S1" s="305"/>
      <c r="T1" s="305"/>
      <c r="U1" s="1"/>
      <c r="V1" s="1"/>
      <c r="W1" s="1"/>
      <c r="X1" s="1"/>
      <c r="Y1" s="1"/>
      <c r="Z1" s="1"/>
      <c r="AA1" s="1"/>
      <c r="AB1" s="1"/>
      <c r="AC1" s="1"/>
      <c r="BP1" s="63" t="s">
        <v>81</v>
      </c>
    </row>
    <row r="2" spans="1:68" ht="18.75" customHeight="1" x14ac:dyDescent="0.4">
      <c r="C2" s="334" t="s">
        <v>116</v>
      </c>
      <c r="D2" s="334"/>
      <c r="E2" s="335"/>
      <c r="F2" s="335"/>
      <c r="G2" s="335"/>
      <c r="H2" s="335"/>
      <c r="I2" s="335"/>
      <c r="J2" s="335"/>
      <c r="K2" s="335"/>
      <c r="L2" s="335"/>
      <c r="M2" s="335"/>
      <c r="N2" s="335"/>
      <c r="O2" s="335"/>
      <c r="P2" s="335"/>
      <c r="Q2" s="335"/>
      <c r="R2" s="335"/>
      <c r="S2" s="335"/>
      <c r="T2" s="335"/>
      <c r="U2" s="10"/>
      <c r="V2" s="10"/>
      <c r="W2" s="10"/>
      <c r="X2" s="10"/>
      <c r="Y2" s="10"/>
      <c r="Z2" s="10"/>
      <c r="AA2" s="10"/>
      <c r="AB2" s="10"/>
      <c r="AC2" s="10"/>
      <c r="BP2" s="63" t="s">
        <v>82</v>
      </c>
    </row>
    <row r="3" spans="1:68" ht="42.75" customHeight="1" x14ac:dyDescent="0.3">
      <c r="A3" s="58"/>
      <c r="B3" s="58"/>
      <c r="C3" s="6" t="s">
        <v>184</v>
      </c>
      <c r="D3" s="6"/>
      <c r="AO3" s="64"/>
      <c r="AP3" s="64"/>
      <c r="AQ3" s="64"/>
      <c r="AR3" s="64"/>
      <c r="AS3" s="64"/>
      <c r="AT3" s="64"/>
      <c r="AU3" s="64"/>
      <c r="AV3" s="64"/>
      <c r="AW3" s="64"/>
      <c r="AX3" s="64"/>
      <c r="AY3" s="64"/>
      <c r="AZ3" s="64"/>
      <c r="BA3" s="64"/>
      <c r="BB3" s="64"/>
      <c r="BC3" s="64"/>
      <c r="BD3" s="64"/>
    </row>
    <row r="4" spans="1:68" ht="18.75" customHeight="1" x14ac:dyDescent="0.3">
      <c r="A4" s="289" t="s">
        <v>90</v>
      </c>
      <c r="B4" s="289" t="s">
        <v>86</v>
      </c>
      <c r="C4" s="289" t="s">
        <v>83</v>
      </c>
      <c r="D4" s="331" t="s">
        <v>167</v>
      </c>
      <c r="E4" s="289" t="s">
        <v>84</v>
      </c>
      <c r="F4" s="289" t="s">
        <v>85</v>
      </c>
      <c r="G4" s="289" t="s">
        <v>123</v>
      </c>
      <c r="H4" s="315" t="s">
        <v>88</v>
      </c>
      <c r="I4" s="315"/>
      <c r="J4" s="315"/>
      <c r="K4" s="315"/>
      <c r="L4" s="315"/>
      <c r="M4" s="315"/>
      <c r="N4" s="315"/>
      <c r="O4" s="315"/>
      <c r="P4" s="315"/>
      <c r="Q4" s="316"/>
      <c r="R4" s="314" t="s">
        <v>134</v>
      </c>
      <c r="S4" s="315"/>
      <c r="T4" s="315"/>
      <c r="U4" s="315"/>
      <c r="V4" s="315"/>
      <c r="W4" s="315"/>
      <c r="X4" s="315"/>
      <c r="Y4" s="315"/>
      <c r="Z4" s="315"/>
      <c r="AA4" s="315"/>
      <c r="AB4" s="315"/>
      <c r="AC4" s="315"/>
      <c r="AD4" s="315"/>
      <c r="AE4" s="315"/>
      <c r="AF4" s="315"/>
      <c r="AG4" s="315"/>
      <c r="AH4" s="315"/>
      <c r="AI4" s="315"/>
      <c r="AJ4" s="316"/>
      <c r="AK4" s="289" t="s">
        <v>124</v>
      </c>
      <c r="AL4" s="289" t="s">
        <v>129</v>
      </c>
      <c r="AM4" s="289" t="s">
        <v>125</v>
      </c>
      <c r="AN4" s="65"/>
      <c r="AO4" s="66"/>
      <c r="AP4" s="66"/>
      <c r="AQ4" s="66"/>
      <c r="AR4" s="66"/>
      <c r="AS4" s="66"/>
      <c r="AT4" s="64"/>
      <c r="AU4" s="64"/>
      <c r="AV4" s="64"/>
      <c r="AW4" s="64"/>
      <c r="AX4" s="64"/>
      <c r="AY4" s="64"/>
      <c r="AZ4" s="64"/>
      <c r="BA4" s="64"/>
      <c r="BB4" s="64"/>
      <c r="BC4" s="64"/>
      <c r="BD4" s="64"/>
    </row>
    <row r="5" spans="1:68" ht="33.75" customHeight="1" x14ac:dyDescent="0.3">
      <c r="A5" s="290"/>
      <c r="B5" s="290"/>
      <c r="C5" s="290"/>
      <c r="D5" s="332"/>
      <c r="E5" s="290"/>
      <c r="F5" s="290"/>
      <c r="G5" s="326"/>
      <c r="H5" s="322" t="s">
        <v>99</v>
      </c>
      <c r="I5" s="323"/>
      <c r="J5" s="324"/>
      <c r="K5" s="319" t="s">
        <v>74</v>
      </c>
      <c r="L5" s="322" t="s">
        <v>98</v>
      </c>
      <c r="M5" s="323"/>
      <c r="N5" s="323"/>
      <c r="O5" s="323"/>
      <c r="P5" s="324"/>
      <c r="Q5" s="289" t="s">
        <v>15</v>
      </c>
      <c r="R5" s="289" t="s">
        <v>64</v>
      </c>
      <c r="S5" s="322" t="s">
        <v>114</v>
      </c>
      <c r="T5" s="323"/>
      <c r="U5" s="323"/>
      <c r="V5" s="323"/>
      <c r="W5" s="323"/>
      <c r="X5" s="323"/>
      <c r="Y5" s="323"/>
      <c r="Z5" s="323"/>
      <c r="AA5" s="323"/>
      <c r="AB5" s="323"/>
      <c r="AC5" s="324"/>
      <c r="AD5" s="292" t="s">
        <v>130</v>
      </c>
      <c r="AE5" s="293"/>
      <c r="AF5" s="293"/>
      <c r="AG5" s="294"/>
      <c r="AH5" s="328" t="s">
        <v>115</v>
      </c>
      <c r="AI5" s="329"/>
      <c r="AJ5" s="330"/>
      <c r="AK5" s="290"/>
      <c r="AL5" s="290"/>
      <c r="AM5" s="290"/>
      <c r="AN5" s="65"/>
      <c r="AO5" s="66"/>
      <c r="AP5" s="66"/>
      <c r="AQ5" s="66"/>
      <c r="AR5" s="66"/>
      <c r="AS5" s="66"/>
      <c r="AT5" s="64"/>
      <c r="AU5" s="64"/>
      <c r="AV5" s="64"/>
      <c r="AW5" s="64"/>
      <c r="AX5" s="64"/>
      <c r="AY5" s="64"/>
      <c r="AZ5" s="64"/>
      <c r="BA5" s="64"/>
      <c r="BB5" s="64"/>
      <c r="BC5" s="64"/>
      <c r="BD5" s="64"/>
    </row>
    <row r="6" spans="1:68" ht="22.5" customHeight="1" x14ac:dyDescent="0.3">
      <c r="A6" s="290"/>
      <c r="B6" s="290"/>
      <c r="C6" s="290"/>
      <c r="D6" s="332"/>
      <c r="E6" s="290"/>
      <c r="F6" s="290"/>
      <c r="G6" s="326"/>
      <c r="H6" s="295" t="s">
        <v>69</v>
      </c>
      <c r="I6" s="295" t="s">
        <v>68</v>
      </c>
      <c r="J6" s="295" t="s">
        <v>67</v>
      </c>
      <c r="K6" s="320"/>
      <c r="L6" s="295" t="s">
        <v>66</v>
      </c>
      <c r="M6" s="311" t="s">
        <v>141</v>
      </c>
      <c r="N6" s="312"/>
      <c r="O6" s="313"/>
      <c r="P6" s="317" t="s">
        <v>118</v>
      </c>
      <c r="Q6" s="290"/>
      <c r="R6" s="290"/>
      <c r="S6" s="317" t="s">
        <v>73</v>
      </c>
      <c r="T6" s="317" t="s">
        <v>72</v>
      </c>
      <c r="U6" s="317" t="s">
        <v>71</v>
      </c>
      <c r="V6" s="317" t="s">
        <v>107</v>
      </c>
      <c r="W6" s="317" t="s">
        <v>70</v>
      </c>
      <c r="X6" s="317" t="s">
        <v>108</v>
      </c>
      <c r="Y6" s="317" t="s">
        <v>109</v>
      </c>
      <c r="Z6" s="317" t="s">
        <v>179</v>
      </c>
      <c r="AA6" s="317" t="s">
        <v>180</v>
      </c>
      <c r="AB6" s="317" t="s">
        <v>110</v>
      </c>
      <c r="AC6" s="317" t="s">
        <v>182</v>
      </c>
      <c r="AD6" s="289" t="s">
        <v>64</v>
      </c>
      <c r="AE6" s="295" t="s">
        <v>63</v>
      </c>
      <c r="AF6" s="295" t="s">
        <v>62</v>
      </c>
      <c r="AG6" s="295" t="s">
        <v>131</v>
      </c>
      <c r="AH6" s="289" t="s">
        <v>64</v>
      </c>
      <c r="AI6" s="295" t="s">
        <v>112</v>
      </c>
      <c r="AJ6" s="295" t="s">
        <v>113</v>
      </c>
      <c r="AK6" s="290"/>
      <c r="AL6" s="290"/>
      <c r="AM6" s="290"/>
      <c r="AN6" s="65"/>
      <c r="AO6" s="66"/>
      <c r="AP6" s="66"/>
      <c r="AQ6" s="66"/>
      <c r="AR6" s="66"/>
      <c r="AS6" s="66"/>
      <c r="AT6" s="64"/>
      <c r="AU6" s="64"/>
      <c r="AV6" s="64"/>
      <c r="AW6" s="64"/>
      <c r="AX6" s="64"/>
      <c r="AY6" s="64"/>
      <c r="AZ6" s="64"/>
      <c r="BA6" s="64"/>
      <c r="BB6" s="64"/>
      <c r="BC6" s="64"/>
      <c r="BD6" s="64"/>
    </row>
    <row r="7" spans="1:68" ht="30.75" customHeight="1" x14ac:dyDescent="0.3">
      <c r="A7" s="290"/>
      <c r="B7" s="290"/>
      <c r="C7" s="290"/>
      <c r="D7" s="332"/>
      <c r="E7" s="290"/>
      <c r="F7" s="290"/>
      <c r="G7" s="326"/>
      <c r="H7" s="296"/>
      <c r="I7" s="296"/>
      <c r="J7" s="296"/>
      <c r="K7" s="320"/>
      <c r="L7" s="296"/>
      <c r="M7" s="78" t="s">
        <v>95</v>
      </c>
      <c r="N7" s="78" t="s">
        <v>91</v>
      </c>
      <c r="O7" s="79" t="s">
        <v>65</v>
      </c>
      <c r="P7" s="318"/>
      <c r="Q7" s="290"/>
      <c r="R7" s="290"/>
      <c r="S7" s="318"/>
      <c r="T7" s="318"/>
      <c r="U7" s="318"/>
      <c r="V7" s="318"/>
      <c r="W7" s="318"/>
      <c r="X7" s="318"/>
      <c r="Y7" s="318"/>
      <c r="Z7" s="318"/>
      <c r="AA7" s="318"/>
      <c r="AB7" s="318"/>
      <c r="AC7" s="318"/>
      <c r="AD7" s="290"/>
      <c r="AE7" s="296"/>
      <c r="AF7" s="296"/>
      <c r="AG7" s="296"/>
      <c r="AH7" s="290"/>
      <c r="AI7" s="296"/>
      <c r="AJ7" s="296"/>
      <c r="AK7" s="290"/>
      <c r="AL7" s="290"/>
      <c r="AM7" s="290"/>
      <c r="AN7" s="65"/>
      <c r="AO7" s="66"/>
      <c r="AP7" s="66"/>
      <c r="AQ7" s="66"/>
      <c r="AR7" s="66"/>
      <c r="AS7" s="66"/>
      <c r="AT7" s="64"/>
      <c r="AU7" s="64"/>
      <c r="AV7" s="64"/>
      <c r="AW7" s="64"/>
      <c r="AX7" s="64"/>
      <c r="AY7" s="64"/>
      <c r="AZ7" s="64"/>
      <c r="BA7" s="64"/>
      <c r="BB7" s="64"/>
      <c r="BC7" s="64"/>
      <c r="BD7" s="64"/>
    </row>
    <row r="8" spans="1:68" s="70" customFormat="1" ht="24.75" customHeight="1" x14ac:dyDescent="0.2">
      <c r="A8" s="291"/>
      <c r="B8" s="291"/>
      <c r="C8" s="291"/>
      <c r="D8" s="333"/>
      <c r="E8" s="291"/>
      <c r="F8" s="291"/>
      <c r="G8" s="327"/>
      <c r="H8" s="60">
        <f>H67/$K$67</f>
        <v>0.2795138888888889</v>
      </c>
      <c r="I8" s="60">
        <f>I67/$K$67</f>
        <v>0.20659722222222221</v>
      </c>
      <c r="J8" s="60">
        <f>J67/$K$67</f>
        <v>0.51388888888888884</v>
      </c>
      <c r="K8" s="321"/>
      <c r="L8" s="60">
        <f>L67/$K$67</f>
        <v>0.2986111111111111</v>
      </c>
      <c r="M8" s="60">
        <f t="shared" ref="M8:N8" si="0">M67/$K$67</f>
        <v>0.53298611111111116</v>
      </c>
      <c r="N8" s="60">
        <f t="shared" si="0"/>
        <v>0</v>
      </c>
      <c r="O8" s="60">
        <f>O67/$K$67</f>
        <v>3.472222222222222E-3</v>
      </c>
      <c r="P8" s="60">
        <f>P67/$K$67</f>
        <v>0.16493055555555555</v>
      </c>
      <c r="Q8" s="291"/>
      <c r="R8" s="291"/>
      <c r="S8" s="60">
        <f t="shared" ref="S8:AC8" si="1">S67/$R$67</f>
        <v>7.0512820512820512E-2</v>
      </c>
      <c r="T8" s="60">
        <f t="shared" si="1"/>
        <v>4.05982905982906E-2</v>
      </c>
      <c r="U8" s="60">
        <f t="shared" si="1"/>
        <v>0.25</v>
      </c>
      <c r="V8" s="60">
        <f t="shared" si="1"/>
        <v>0.63888888888888884</v>
      </c>
      <c r="W8" s="60">
        <f t="shared" si="1"/>
        <v>0</v>
      </c>
      <c r="X8" s="60">
        <f t="shared" si="1"/>
        <v>0</v>
      </c>
      <c r="Y8" s="60">
        <f>Y67/$R$67</f>
        <v>0</v>
      </c>
      <c r="Z8" s="60">
        <f>Z67/$R$67</f>
        <v>0</v>
      </c>
      <c r="AA8" s="60">
        <f>AA67/$R$67</f>
        <v>0</v>
      </c>
      <c r="AB8" s="60">
        <f>AB67/$R$67</f>
        <v>0</v>
      </c>
      <c r="AC8" s="60">
        <f t="shared" si="1"/>
        <v>0</v>
      </c>
      <c r="AD8" s="291"/>
      <c r="AE8" s="60">
        <f>AE67/$R$67</f>
        <v>0.47435897435897434</v>
      </c>
      <c r="AF8" s="60">
        <f>AF67/$R$67</f>
        <v>0.52564102564102566</v>
      </c>
      <c r="AG8" s="60">
        <f>AG67/$R$67</f>
        <v>0</v>
      </c>
      <c r="AH8" s="291"/>
      <c r="AI8" s="80">
        <f>+AI67/$R$67</f>
        <v>1</v>
      </c>
      <c r="AJ8" s="80">
        <f>+AJ67/$R$67</f>
        <v>0</v>
      </c>
      <c r="AK8" s="291"/>
      <c r="AL8" s="291"/>
      <c r="AM8" s="291"/>
      <c r="AN8" s="67"/>
      <c r="AO8" s="68"/>
      <c r="AP8" s="68"/>
      <c r="AQ8" s="68"/>
      <c r="AR8" s="68"/>
      <c r="AS8" s="68"/>
      <c r="AT8" s="69"/>
      <c r="AU8" s="69"/>
      <c r="AV8" s="69"/>
      <c r="AW8" s="69"/>
      <c r="AX8" s="69"/>
      <c r="AY8" s="69"/>
      <c r="AZ8" s="69"/>
      <c r="BA8" s="69"/>
      <c r="BB8" s="69"/>
      <c r="BC8" s="69"/>
      <c r="BD8" s="69"/>
    </row>
    <row r="9" spans="1:68" s="160" customFormat="1" ht="28" x14ac:dyDescent="0.35">
      <c r="A9" s="128">
        <v>1</v>
      </c>
      <c r="B9" s="155"/>
      <c r="C9" s="130" t="s">
        <v>206</v>
      </c>
      <c r="D9" s="131" t="s">
        <v>126</v>
      </c>
      <c r="E9" s="132">
        <v>45328</v>
      </c>
      <c r="F9" s="132">
        <v>45328</v>
      </c>
      <c r="G9" s="136" t="s">
        <v>4</v>
      </c>
      <c r="H9" s="137">
        <v>2</v>
      </c>
      <c r="I9" s="137"/>
      <c r="J9" s="137"/>
      <c r="K9" s="133">
        <f>SUM(H9:J9)</f>
        <v>2</v>
      </c>
      <c r="L9" s="134"/>
      <c r="M9" s="134">
        <v>2</v>
      </c>
      <c r="N9" s="134"/>
      <c r="O9" s="134"/>
      <c r="P9" s="134"/>
      <c r="Q9" s="133">
        <f t="shared" ref="Q9:Q65" si="2">IF(SUM(L9:P9)=SUM(H9:J9),K9,"VERIFIQUE DATOS INCORRECTOS")</f>
        <v>2</v>
      </c>
      <c r="R9" s="133">
        <f t="shared" ref="R9:R58" si="3">SUM(S9:AC9)</f>
        <v>8</v>
      </c>
      <c r="S9" s="156"/>
      <c r="T9" s="134"/>
      <c r="U9" s="134">
        <v>3</v>
      </c>
      <c r="V9" s="134">
        <v>5</v>
      </c>
      <c r="W9" s="134"/>
      <c r="X9" s="134"/>
      <c r="Y9" s="134"/>
      <c r="Z9" s="134"/>
      <c r="AA9" s="134"/>
      <c r="AB9" s="134"/>
      <c r="AC9" s="134"/>
      <c r="AD9" s="133">
        <f t="shared" ref="AD9:AD58" si="4">IF(SUM(AE9:AG9)=R9,R9,"Verifique datos erroneos")</f>
        <v>8</v>
      </c>
      <c r="AE9" s="134">
        <v>5</v>
      </c>
      <c r="AF9" s="134">
        <v>3</v>
      </c>
      <c r="AG9" s="134"/>
      <c r="AH9" s="133">
        <f>IF(SUM(AI9:AJ9)=AD9,AD9,"verifique datos erroneos")</f>
        <v>8</v>
      </c>
      <c r="AI9" s="134">
        <v>8</v>
      </c>
      <c r="AJ9" s="134"/>
      <c r="AK9" s="134"/>
      <c r="AL9" s="134"/>
      <c r="AM9" s="134"/>
      <c r="AN9" s="157"/>
      <c r="AO9" s="158"/>
      <c r="AP9" s="159" t="s">
        <v>4</v>
      </c>
      <c r="AQ9" s="158"/>
      <c r="AS9" s="158"/>
      <c r="AT9" s="161"/>
      <c r="AU9" s="161"/>
      <c r="AV9" s="161"/>
      <c r="AW9" s="161"/>
      <c r="AX9" s="161"/>
      <c r="AY9" s="161"/>
      <c r="AZ9" s="161"/>
      <c r="BA9" s="161"/>
      <c r="BB9" s="161"/>
      <c r="BC9" s="161"/>
      <c r="BD9" s="161"/>
    </row>
    <row r="10" spans="1:68" s="160" customFormat="1" ht="28" x14ac:dyDescent="0.35">
      <c r="A10" s="128">
        <v>2</v>
      </c>
      <c r="B10" s="155"/>
      <c r="C10" s="130" t="s">
        <v>210</v>
      </c>
      <c r="D10" s="131" t="s">
        <v>126</v>
      </c>
      <c r="E10" s="132">
        <v>45329</v>
      </c>
      <c r="F10" s="132">
        <v>45329</v>
      </c>
      <c r="G10" s="136" t="s">
        <v>4</v>
      </c>
      <c r="H10" s="137">
        <v>2</v>
      </c>
      <c r="I10" s="137"/>
      <c r="J10" s="137"/>
      <c r="K10" s="133">
        <f t="shared" ref="K10:K38" si="5">SUM(H10:J10)</f>
        <v>2</v>
      </c>
      <c r="L10" s="134"/>
      <c r="M10" s="134">
        <v>2</v>
      </c>
      <c r="N10" s="134"/>
      <c r="O10" s="134"/>
      <c r="P10" s="134"/>
      <c r="Q10" s="133">
        <f t="shared" si="2"/>
        <v>2</v>
      </c>
      <c r="R10" s="133">
        <f t="shared" si="3"/>
        <v>3</v>
      </c>
      <c r="S10" s="156"/>
      <c r="T10" s="134"/>
      <c r="U10" s="134">
        <v>1</v>
      </c>
      <c r="V10" s="134">
        <v>2</v>
      </c>
      <c r="W10" s="134"/>
      <c r="X10" s="134"/>
      <c r="Y10" s="134"/>
      <c r="Z10" s="134"/>
      <c r="AA10" s="134"/>
      <c r="AB10" s="134"/>
      <c r="AC10" s="134"/>
      <c r="AD10" s="133">
        <f t="shared" si="4"/>
        <v>3</v>
      </c>
      <c r="AE10" s="134"/>
      <c r="AF10" s="134">
        <v>3</v>
      </c>
      <c r="AG10" s="134"/>
      <c r="AH10" s="133">
        <f t="shared" ref="AH10:AH38" si="6">IF(SUM(AI10:AJ10)=AD10,AD10,"verifique datos erroneos")</f>
        <v>3</v>
      </c>
      <c r="AI10" s="134">
        <v>3</v>
      </c>
      <c r="AJ10" s="134"/>
      <c r="AK10" s="134"/>
      <c r="AL10" s="134"/>
      <c r="AM10" s="134"/>
      <c r="AN10" s="157"/>
      <c r="AO10" s="158"/>
      <c r="AP10" s="159" t="s">
        <v>21</v>
      </c>
      <c r="AQ10" s="158"/>
      <c r="AS10" s="158"/>
      <c r="AT10" s="161"/>
      <c r="AU10" s="161"/>
      <c r="AV10" s="161"/>
      <c r="AW10" s="161"/>
      <c r="AX10" s="161"/>
      <c r="AY10" s="161"/>
      <c r="AZ10" s="161"/>
      <c r="BA10" s="161"/>
      <c r="BB10" s="161"/>
      <c r="BC10" s="161"/>
      <c r="BD10" s="161"/>
    </row>
    <row r="11" spans="1:68" s="160" customFormat="1" ht="42" x14ac:dyDescent="0.35">
      <c r="A11" s="128">
        <v>3</v>
      </c>
      <c r="B11" s="155"/>
      <c r="C11" s="130" t="s">
        <v>211</v>
      </c>
      <c r="D11" s="131" t="s">
        <v>126</v>
      </c>
      <c r="E11" s="132">
        <v>45334</v>
      </c>
      <c r="F11" s="132">
        <v>45334</v>
      </c>
      <c r="G11" s="136" t="s">
        <v>4</v>
      </c>
      <c r="H11" s="137">
        <v>2</v>
      </c>
      <c r="I11" s="137"/>
      <c r="J11" s="137"/>
      <c r="K11" s="133">
        <f t="shared" si="5"/>
        <v>2</v>
      </c>
      <c r="L11" s="134">
        <v>2</v>
      </c>
      <c r="M11" s="134"/>
      <c r="N11" s="134"/>
      <c r="O11" s="134"/>
      <c r="P11" s="134"/>
      <c r="Q11" s="133">
        <f t="shared" si="2"/>
        <v>2</v>
      </c>
      <c r="R11" s="133">
        <f t="shared" si="3"/>
        <v>1</v>
      </c>
      <c r="S11" s="156"/>
      <c r="T11" s="134"/>
      <c r="U11" s="134">
        <v>1</v>
      </c>
      <c r="V11" s="134"/>
      <c r="W11" s="134"/>
      <c r="X11" s="134"/>
      <c r="Y11" s="134"/>
      <c r="Z11" s="134"/>
      <c r="AA11" s="134"/>
      <c r="AB11" s="134"/>
      <c r="AC11" s="134"/>
      <c r="AD11" s="133">
        <f t="shared" si="4"/>
        <v>1</v>
      </c>
      <c r="AE11" s="134"/>
      <c r="AF11" s="134">
        <v>1</v>
      </c>
      <c r="AG11" s="134"/>
      <c r="AH11" s="133">
        <f t="shared" si="6"/>
        <v>1</v>
      </c>
      <c r="AI11" s="134">
        <v>1</v>
      </c>
      <c r="AJ11" s="134"/>
      <c r="AK11" s="134"/>
      <c r="AL11" s="134"/>
      <c r="AM11" s="134"/>
      <c r="AN11" s="157"/>
      <c r="AO11" s="158"/>
      <c r="AP11" s="159" t="s">
        <v>22</v>
      </c>
      <c r="AQ11" s="158"/>
      <c r="AR11" s="158"/>
      <c r="AS11" s="158"/>
      <c r="AT11" s="161"/>
      <c r="AU11" s="161"/>
      <c r="AV11" s="161"/>
      <c r="AW11" s="161"/>
      <c r="AX11" s="161"/>
      <c r="AY11" s="161"/>
      <c r="AZ11" s="161"/>
      <c r="BA11" s="161"/>
      <c r="BB11" s="161"/>
      <c r="BC11" s="161"/>
      <c r="BD11" s="161"/>
    </row>
    <row r="12" spans="1:68" s="160" customFormat="1" ht="28" x14ac:dyDescent="0.35">
      <c r="A12" s="128">
        <v>4</v>
      </c>
      <c r="B12" s="155"/>
      <c r="C12" s="130" t="s">
        <v>210</v>
      </c>
      <c r="D12" s="131" t="s">
        <v>126</v>
      </c>
      <c r="E12" s="132">
        <v>45336</v>
      </c>
      <c r="F12" s="132">
        <v>45336</v>
      </c>
      <c r="G12" s="136" t="s">
        <v>4</v>
      </c>
      <c r="H12" s="137">
        <v>2</v>
      </c>
      <c r="I12" s="137"/>
      <c r="J12" s="137"/>
      <c r="K12" s="133">
        <f t="shared" si="5"/>
        <v>2</v>
      </c>
      <c r="L12" s="134"/>
      <c r="M12" s="134">
        <v>2</v>
      </c>
      <c r="N12" s="134"/>
      <c r="O12" s="134"/>
      <c r="P12" s="134"/>
      <c r="Q12" s="133">
        <f t="shared" si="2"/>
        <v>2</v>
      </c>
      <c r="R12" s="133">
        <f t="shared" si="3"/>
        <v>2</v>
      </c>
      <c r="S12" s="156"/>
      <c r="T12" s="134"/>
      <c r="U12" s="134"/>
      <c r="V12" s="134">
        <v>2</v>
      </c>
      <c r="W12" s="134"/>
      <c r="X12" s="134"/>
      <c r="Y12" s="134"/>
      <c r="Z12" s="134"/>
      <c r="AA12" s="134"/>
      <c r="AB12" s="134"/>
      <c r="AC12" s="134"/>
      <c r="AD12" s="133">
        <f t="shared" si="4"/>
        <v>2</v>
      </c>
      <c r="AE12" s="134">
        <v>1</v>
      </c>
      <c r="AF12" s="134">
        <v>1</v>
      </c>
      <c r="AG12" s="134"/>
      <c r="AH12" s="133">
        <f t="shared" si="6"/>
        <v>2</v>
      </c>
      <c r="AI12" s="134">
        <v>2</v>
      </c>
      <c r="AJ12" s="134"/>
      <c r="AK12" s="134"/>
      <c r="AL12" s="134"/>
      <c r="AM12" s="134"/>
      <c r="AN12" s="157"/>
      <c r="AO12" s="158"/>
      <c r="AP12" s="159" t="s">
        <v>23</v>
      </c>
      <c r="AQ12" s="158"/>
      <c r="AR12" s="158"/>
      <c r="AS12" s="158"/>
      <c r="AT12" s="161"/>
      <c r="AU12" s="161"/>
      <c r="AV12" s="161"/>
      <c r="AW12" s="161"/>
      <c r="AX12" s="161"/>
      <c r="AY12" s="161"/>
      <c r="AZ12" s="161"/>
      <c r="BA12" s="161"/>
      <c r="BB12" s="161"/>
      <c r="BC12" s="161"/>
      <c r="BD12" s="161"/>
    </row>
    <row r="13" spans="1:68" s="160" customFormat="1" ht="28" x14ac:dyDescent="0.35">
      <c r="A13" s="128">
        <v>5</v>
      </c>
      <c r="B13" s="155"/>
      <c r="C13" s="130" t="s">
        <v>210</v>
      </c>
      <c r="D13" s="131" t="s">
        <v>126</v>
      </c>
      <c r="E13" s="132">
        <v>45349</v>
      </c>
      <c r="F13" s="132">
        <v>45349</v>
      </c>
      <c r="G13" s="136" t="s">
        <v>4</v>
      </c>
      <c r="H13" s="137">
        <v>2</v>
      </c>
      <c r="I13" s="137"/>
      <c r="J13" s="137"/>
      <c r="K13" s="133">
        <f t="shared" si="5"/>
        <v>2</v>
      </c>
      <c r="L13" s="134"/>
      <c r="M13" s="134">
        <v>2</v>
      </c>
      <c r="N13" s="134"/>
      <c r="O13" s="134"/>
      <c r="P13" s="134"/>
      <c r="Q13" s="133">
        <f t="shared" si="2"/>
        <v>2</v>
      </c>
      <c r="R13" s="133">
        <f t="shared" si="3"/>
        <v>2</v>
      </c>
      <c r="S13" s="156"/>
      <c r="T13" s="134"/>
      <c r="U13" s="134">
        <v>2</v>
      </c>
      <c r="V13" s="134"/>
      <c r="W13" s="134"/>
      <c r="X13" s="134"/>
      <c r="Y13" s="134"/>
      <c r="Z13" s="134"/>
      <c r="AA13" s="134"/>
      <c r="AB13" s="134"/>
      <c r="AC13" s="134"/>
      <c r="AD13" s="133">
        <f t="shared" si="4"/>
        <v>2</v>
      </c>
      <c r="AE13" s="134">
        <v>2</v>
      </c>
      <c r="AF13" s="134"/>
      <c r="AG13" s="134"/>
      <c r="AH13" s="133">
        <f t="shared" si="6"/>
        <v>2</v>
      </c>
      <c r="AI13" s="134">
        <v>2</v>
      </c>
      <c r="AJ13" s="134"/>
      <c r="AK13" s="134"/>
      <c r="AL13" s="134"/>
      <c r="AM13" s="134"/>
      <c r="AN13" s="157"/>
      <c r="AO13" s="157"/>
      <c r="AP13" s="158"/>
      <c r="AQ13" s="157"/>
      <c r="AR13" s="157"/>
      <c r="AS13" s="157"/>
    </row>
    <row r="14" spans="1:68" s="160" customFormat="1" ht="42" x14ac:dyDescent="0.35">
      <c r="A14" s="128">
        <v>6</v>
      </c>
      <c r="B14" s="155"/>
      <c r="C14" s="130" t="s">
        <v>212</v>
      </c>
      <c r="D14" s="131" t="s">
        <v>126</v>
      </c>
      <c r="E14" s="132">
        <v>45366</v>
      </c>
      <c r="F14" s="132">
        <v>45366</v>
      </c>
      <c r="G14" s="136" t="s">
        <v>4</v>
      </c>
      <c r="H14" s="137">
        <v>2</v>
      </c>
      <c r="I14" s="137"/>
      <c r="J14" s="137"/>
      <c r="K14" s="133">
        <f t="shared" si="5"/>
        <v>2</v>
      </c>
      <c r="L14" s="134"/>
      <c r="M14" s="134">
        <v>2</v>
      </c>
      <c r="N14" s="134"/>
      <c r="O14" s="134"/>
      <c r="P14" s="134"/>
      <c r="Q14" s="133">
        <f t="shared" si="2"/>
        <v>2</v>
      </c>
      <c r="R14" s="133">
        <f t="shared" si="3"/>
        <v>3</v>
      </c>
      <c r="S14" s="156"/>
      <c r="T14" s="134"/>
      <c r="U14" s="134"/>
      <c r="V14" s="134">
        <v>3</v>
      </c>
      <c r="W14" s="134"/>
      <c r="X14" s="134"/>
      <c r="Y14" s="134"/>
      <c r="Z14" s="134"/>
      <c r="AA14" s="134"/>
      <c r="AB14" s="134"/>
      <c r="AC14" s="134"/>
      <c r="AD14" s="133">
        <f t="shared" si="4"/>
        <v>3</v>
      </c>
      <c r="AE14" s="134">
        <v>2</v>
      </c>
      <c r="AF14" s="134">
        <v>1</v>
      </c>
      <c r="AG14" s="134"/>
      <c r="AH14" s="133">
        <f t="shared" si="6"/>
        <v>3</v>
      </c>
      <c r="AI14" s="134">
        <v>3</v>
      </c>
      <c r="AJ14" s="134"/>
      <c r="AK14" s="134"/>
      <c r="AL14" s="134"/>
      <c r="AM14" s="134"/>
      <c r="AN14" s="157"/>
      <c r="AO14" s="157"/>
      <c r="AP14" s="158"/>
      <c r="AQ14" s="157"/>
      <c r="AR14" s="157"/>
      <c r="AS14" s="157"/>
    </row>
    <row r="15" spans="1:68" s="160" customFormat="1" ht="28" x14ac:dyDescent="0.35">
      <c r="A15" s="128">
        <v>7</v>
      </c>
      <c r="B15" s="155"/>
      <c r="C15" s="130" t="s">
        <v>208</v>
      </c>
      <c r="D15" s="131" t="s">
        <v>126</v>
      </c>
      <c r="E15" s="132">
        <v>45329</v>
      </c>
      <c r="F15" s="132">
        <v>45331</v>
      </c>
      <c r="G15" s="136" t="s">
        <v>4</v>
      </c>
      <c r="H15" s="137"/>
      <c r="I15" s="137"/>
      <c r="J15" s="137">
        <v>24</v>
      </c>
      <c r="K15" s="133">
        <f t="shared" si="5"/>
        <v>24</v>
      </c>
      <c r="L15" s="134">
        <v>24</v>
      </c>
      <c r="M15" s="134"/>
      <c r="N15" s="134"/>
      <c r="O15" s="134"/>
      <c r="P15" s="134"/>
      <c r="Q15" s="133">
        <f t="shared" si="2"/>
        <v>24</v>
      </c>
      <c r="R15" s="133">
        <f t="shared" si="3"/>
        <v>15</v>
      </c>
      <c r="S15" s="156"/>
      <c r="T15" s="134"/>
      <c r="U15" s="134">
        <v>7</v>
      </c>
      <c r="V15" s="134">
        <v>8</v>
      </c>
      <c r="W15" s="134"/>
      <c r="X15" s="134"/>
      <c r="Y15" s="134"/>
      <c r="Z15" s="134"/>
      <c r="AA15" s="134"/>
      <c r="AB15" s="134"/>
      <c r="AC15" s="134"/>
      <c r="AD15" s="133">
        <f t="shared" si="4"/>
        <v>15</v>
      </c>
      <c r="AE15" s="134">
        <v>8</v>
      </c>
      <c r="AF15" s="134">
        <v>7</v>
      </c>
      <c r="AG15" s="134"/>
      <c r="AH15" s="133">
        <f t="shared" si="6"/>
        <v>15</v>
      </c>
      <c r="AI15" s="134">
        <v>15</v>
      </c>
      <c r="AJ15" s="134"/>
      <c r="AK15" s="134"/>
      <c r="AL15" s="134"/>
      <c r="AM15" s="134"/>
      <c r="AN15" s="157"/>
      <c r="AO15" s="157"/>
      <c r="AP15" s="158"/>
      <c r="AQ15" s="157"/>
      <c r="AR15" s="157"/>
      <c r="AS15" s="157"/>
    </row>
    <row r="16" spans="1:68" s="160" customFormat="1" ht="28" x14ac:dyDescent="0.35">
      <c r="A16" s="128">
        <v>8</v>
      </c>
      <c r="B16" s="155"/>
      <c r="C16" s="130" t="s">
        <v>213</v>
      </c>
      <c r="D16" s="131" t="s">
        <v>126</v>
      </c>
      <c r="E16" s="132">
        <v>45355</v>
      </c>
      <c r="F16" s="132">
        <v>45382</v>
      </c>
      <c r="G16" s="136" t="s">
        <v>4</v>
      </c>
      <c r="H16" s="137"/>
      <c r="I16" s="137">
        <v>30</v>
      </c>
      <c r="J16" s="137"/>
      <c r="K16" s="133">
        <f t="shared" si="5"/>
        <v>30</v>
      </c>
      <c r="L16" s="134"/>
      <c r="M16" s="134">
        <v>30</v>
      </c>
      <c r="N16" s="134"/>
      <c r="O16" s="134"/>
      <c r="P16" s="134"/>
      <c r="Q16" s="133">
        <f t="shared" si="2"/>
        <v>30</v>
      </c>
      <c r="R16" s="133">
        <f t="shared" si="3"/>
        <v>10</v>
      </c>
      <c r="S16" s="156">
        <v>1</v>
      </c>
      <c r="T16" s="134"/>
      <c r="U16" s="134">
        <v>5</v>
      </c>
      <c r="V16" s="134">
        <v>4</v>
      </c>
      <c r="W16" s="134"/>
      <c r="X16" s="134"/>
      <c r="Y16" s="134"/>
      <c r="Z16" s="134"/>
      <c r="AA16" s="134"/>
      <c r="AB16" s="134"/>
      <c r="AC16" s="134"/>
      <c r="AD16" s="133">
        <f t="shared" si="4"/>
        <v>10</v>
      </c>
      <c r="AE16" s="134">
        <v>7</v>
      </c>
      <c r="AF16" s="134">
        <v>3</v>
      </c>
      <c r="AG16" s="134"/>
      <c r="AH16" s="133">
        <f t="shared" si="6"/>
        <v>10</v>
      </c>
      <c r="AI16" s="134">
        <v>10</v>
      </c>
      <c r="AJ16" s="134"/>
      <c r="AK16" s="134"/>
      <c r="AL16" s="134"/>
      <c r="AM16" s="134"/>
      <c r="AN16" s="157"/>
      <c r="AO16" s="157"/>
      <c r="AP16" s="157"/>
      <c r="AQ16" s="157"/>
      <c r="AR16" s="157"/>
      <c r="AS16" s="157"/>
    </row>
    <row r="17" spans="1:45" s="160" customFormat="1" ht="42" x14ac:dyDescent="0.35">
      <c r="A17" s="128">
        <v>9</v>
      </c>
      <c r="B17" s="155"/>
      <c r="C17" s="130" t="s">
        <v>342</v>
      </c>
      <c r="D17" s="131" t="s">
        <v>126</v>
      </c>
      <c r="E17" s="132">
        <v>45399</v>
      </c>
      <c r="F17" s="132">
        <v>45399</v>
      </c>
      <c r="G17" s="136" t="s">
        <v>21</v>
      </c>
      <c r="H17" s="137">
        <v>2</v>
      </c>
      <c r="I17" s="137"/>
      <c r="J17" s="137"/>
      <c r="K17" s="133">
        <f t="shared" si="5"/>
        <v>2</v>
      </c>
      <c r="L17" s="134">
        <v>2</v>
      </c>
      <c r="M17" s="134"/>
      <c r="N17" s="134"/>
      <c r="O17" s="134"/>
      <c r="P17" s="134"/>
      <c r="Q17" s="133">
        <f t="shared" si="2"/>
        <v>2</v>
      </c>
      <c r="R17" s="133">
        <f t="shared" si="3"/>
        <v>1</v>
      </c>
      <c r="S17" s="156"/>
      <c r="T17" s="134"/>
      <c r="U17" s="134">
        <v>1</v>
      </c>
      <c r="V17" s="134"/>
      <c r="W17" s="134"/>
      <c r="X17" s="134"/>
      <c r="Y17" s="134"/>
      <c r="Z17" s="134"/>
      <c r="AA17" s="134"/>
      <c r="AB17" s="134"/>
      <c r="AC17" s="134"/>
      <c r="AD17" s="133">
        <f t="shared" si="4"/>
        <v>1</v>
      </c>
      <c r="AE17" s="134"/>
      <c r="AF17" s="134">
        <v>1</v>
      </c>
      <c r="AG17" s="134"/>
      <c r="AH17" s="133">
        <f t="shared" si="6"/>
        <v>1</v>
      </c>
      <c r="AI17" s="134">
        <v>1</v>
      </c>
      <c r="AJ17" s="134"/>
      <c r="AK17" s="134"/>
      <c r="AL17" s="134"/>
      <c r="AM17" s="134"/>
      <c r="AN17" s="157"/>
      <c r="AO17" s="157"/>
      <c r="AP17" s="157"/>
      <c r="AQ17" s="157"/>
      <c r="AR17" s="157"/>
      <c r="AS17" s="157"/>
    </row>
    <row r="18" spans="1:45" s="160" customFormat="1" ht="42" x14ac:dyDescent="0.35">
      <c r="A18" s="128">
        <v>10</v>
      </c>
      <c r="B18" s="155"/>
      <c r="C18" s="130" t="s">
        <v>342</v>
      </c>
      <c r="D18" s="131" t="s">
        <v>126</v>
      </c>
      <c r="E18" s="132">
        <v>45457</v>
      </c>
      <c r="F18" s="132">
        <v>45457</v>
      </c>
      <c r="G18" s="136" t="s">
        <v>21</v>
      </c>
      <c r="H18" s="137">
        <v>2</v>
      </c>
      <c r="I18" s="137"/>
      <c r="J18" s="137"/>
      <c r="K18" s="133">
        <f t="shared" si="5"/>
        <v>2</v>
      </c>
      <c r="L18" s="134"/>
      <c r="M18" s="134">
        <v>2</v>
      </c>
      <c r="N18" s="134"/>
      <c r="O18" s="134"/>
      <c r="P18" s="134"/>
      <c r="Q18" s="133">
        <f t="shared" si="2"/>
        <v>2</v>
      </c>
      <c r="R18" s="133">
        <f t="shared" si="3"/>
        <v>2</v>
      </c>
      <c r="S18" s="156"/>
      <c r="T18" s="134"/>
      <c r="U18" s="134"/>
      <c r="V18" s="134">
        <v>2</v>
      </c>
      <c r="W18" s="134"/>
      <c r="X18" s="134"/>
      <c r="Y18" s="134"/>
      <c r="Z18" s="134"/>
      <c r="AA18" s="134"/>
      <c r="AB18" s="134"/>
      <c r="AC18" s="134"/>
      <c r="AD18" s="133">
        <f t="shared" si="4"/>
        <v>2</v>
      </c>
      <c r="AE18" s="134">
        <v>1</v>
      </c>
      <c r="AF18" s="134">
        <v>1</v>
      </c>
      <c r="AG18" s="134"/>
      <c r="AH18" s="133">
        <f t="shared" si="6"/>
        <v>2</v>
      </c>
      <c r="AI18" s="134">
        <v>2</v>
      </c>
      <c r="AJ18" s="134"/>
      <c r="AK18" s="134"/>
      <c r="AL18" s="134"/>
      <c r="AM18" s="134"/>
      <c r="AN18" s="157"/>
      <c r="AO18" s="157"/>
      <c r="AP18" s="157"/>
      <c r="AQ18" s="157"/>
      <c r="AR18" s="157"/>
      <c r="AS18" s="157"/>
    </row>
    <row r="19" spans="1:45" s="160" customFormat="1" ht="42" x14ac:dyDescent="0.35">
      <c r="A19" s="128">
        <v>11</v>
      </c>
      <c r="B19" s="155"/>
      <c r="C19" s="130" t="s">
        <v>342</v>
      </c>
      <c r="D19" s="131" t="s">
        <v>126</v>
      </c>
      <c r="E19" s="132">
        <v>45446</v>
      </c>
      <c r="F19" s="132">
        <v>45446</v>
      </c>
      <c r="G19" s="136" t="s">
        <v>21</v>
      </c>
      <c r="H19" s="137">
        <v>2</v>
      </c>
      <c r="I19" s="137"/>
      <c r="J19" s="137"/>
      <c r="K19" s="133">
        <f t="shared" si="5"/>
        <v>2</v>
      </c>
      <c r="L19" s="134">
        <v>2</v>
      </c>
      <c r="M19" s="134"/>
      <c r="N19" s="134"/>
      <c r="O19" s="134"/>
      <c r="P19" s="134"/>
      <c r="Q19" s="133">
        <f t="shared" si="2"/>
        <v>2</v>
      </c>
      <c r="R19" s="133">
        <f t="shared" si="3"/>
        <v>2</v>
      </c>
      <c r="S19" s="156"/>
      <c r="T19" s="134"/>
      <c r="U19" s="134"/>
      <c r="V19" s="134">
        <v>2</v>
      </c>
      <c r="W19" s="134"/>
      <c r="X19" s="134"/>
      <c r="Y19" s="134"/>
      <c r="Z19" s="134"/>
      <c r="AA19" s="134"/>
      <c r="AB19" s="134"/>
      <c r="AC19" s="134"/>
      <c r="AD19" s="133">
        <f t="shared" si="4"/>
        <v>2</v>
      </c>
      <c r="AE19" s="134">
        <v>1</v>
      </c>
      <c r="AF19" s="134">
        <v>1</v>
      </c>
      <c r="AG19" s="134"/>
      <c r="AH19" s="133">
        <f t="shared" si="6"/>
        <v>2</v>
      </c>
      <c r="AI19" s="134">
        <v>2</v>
      </c>
      <c r="AJ19" s="134"/>
      <c r="AK19" s="134"/>
      <c r="AL19" s="134"/>
      <c r="AM19" s="134"/>
      <c r="AN19" s="157"/>
      <c r="AO19" s="157"/>
      <c r="AP19" s="157"/>
      <c r="AQ19" s="157"/>
      <c r="AR19" s="157"/>
      <c r="AS19" s="157"/>
    </row>
    <row r="20" spans="1:45" s="160" customFormat="1" ht="28" x14ac:dyDescent="0.35">
      <c r="A20" s="128">
        <v>12</v>
      </c>
      <c r="B20" s="155"/>
      <c r="C20" s="130" t="s">
        <v>343</v>
      </c>
      <c r="D20" s="131" t="s">
        <v>126</v>
      </c>
      <c r="E20" s="132">
        <v>45432</v>
      </c>
      <c r="F20" s="132">
        <v>45432</v>
      </c>
      <c r="G20" s="136" t="s">
        <v>21</v>
      </c>
      <c r="H20" s="137">
        <v>3</v>
      </c>
      <c r="I20" s="137"/>
      <c r="J20" s="137"/>
      <c r="K20" s="133">
        <f t="shared" si="5"/>
        <v>3</v>
      </c>
      <c r="L20" s="134"/>
      <c r="M20" s="134">
        <v>3</v>
      </c>
      <c r="N20" s="134"/>
      <c r="O20" s="134"/>
      <c r="P20" s="134"/>
      <c r="Q20" s="133">
        <f t="shared" si="2"/>
        <v>3</v>
      </c>
      <c r="R20" s="133">
        <f t="shared" si="3"/>
        <v>31</v>
      </c>
      <c r="S20" s="156">
        <v>2</v>
      </c>
      <c r="T20" s="134"/>
      <c r="U20" s="134">
        <v>6</v>
      </c>
      <c r="V20" s="134">
        <v>23</v>
      </c>
      <c r="W20" s="134"/>
      <c r="X20" s="134"/>
      <c r="Y20" s="134"/>
      <c r="Z20" s="134"/>
      <c r="AA20" s="134"/>
      <c r="AB20" s="134"/>
      <c r="AC20" s="134"/>
      <c r="AD20" s="133">
        <f t="shared" si="4"/>
        <v>31</v>
      </c>
      <c r="AE20" s="134">
        <v>17</v>
      </c>
      <c r="AF20" s="134">
        <v>14</v>
      </c>
      <c r="AG20" s="134"/>
      <c r="AH20" s="133">
        <f t="shared" si="6"/>
        <v>31</v>
      </c>
      <c r="AI20" s="134">
        <v>31</v>
      </c>
      <c r="AJ20" s="134"/>
      <c r="AK20" s="134"/>
      <c r="AL20" s="134"/>
      <c r="AM20" s="134"/>
      <c r="AN20" s="157"/>
      <c r="AO20" s="157"/>
      <c r="AP20" s="157"/>
      <c r="AQ20" s="157"/>
      <c r="AR20" s="157"/>
      <c r="AS20" s="157"/>
    </row>
    <row r="21" spans="1:45" s="160" customFormat="1" ht="28" x14ac:dyDescent="0.35">
      <c r="A21" s="128">
        <v>13</v>
      </c>
      <c r="B21" s="155"/>
      <c r="C21" s="130" t="s">
        <v>346</v>
      </c>
      <c r="D21" s="131" t="s">
        <v>126</v>
      </c>
      <c r="E21" s="132">
        <v>45384</v>
      </c>
      <c r="F21" s="132">
        <v>45386</v>
      </c>
      <c r="G21" s="136" t="s">
        <v>21</v>
      </c>
      <c r="H21" s="137">
        <v>11</v>
      </c>
      <c r="I21" s="137"/>
      <c r="J21" s="137"/>
      <c r="K21" s="133">
        <f t="shared" si="5"/>
        <v>11</v>
      </c>
      <c r="L21" s="134"/>
      <c r="M21" s="134"/>
      <c r="N21" s="134"/>
      <c r="O21" s="134"/>
      <c r="P21" s="134">
        <v>11</v>
      </c>
      <c r="Q21" s="133">
        <f t="shared" si="2"/>
        <v>11</v>
      </c>
      <c r="R21" s="133">
        <f t="shared" si="3"/>
        <v>3</v>
      </c>
      <c r="S21" s="156"/>
      <c r="T21" s="134"/>
      <c r="U21" s="134">
        <v>1</v>
      </c>
      <c r="V21" s="134">
        <v>2</v>
      </c>
      <c r="W21" s="134"/>
      <c r="X21" s="134"/>
      <c r="Y21" s="134"/>
      <c r="Z21" s="134"/>
      <c r="AA21" s="134"/>
      <c r="AB21" s="134"/>
      <c r="AC21" s="134"/>
      <c r="AD21" s="133">
        <f t="shared" si="4"/>
        <v>3</v>
      </c>
      <c r="AE21" s="134">
        <v>2</v>
      </c>
      <c r="AF21" s="134">
        <v>1</v>
      </c>
      <c r="AG21" s="134"/>
      <c r="AH21" s="133">
        <f t="shared" si="6"/>
        <v>3</v>
      </c>
      <c r="AI21" s="134">
        <v>3</v>
      </c>
      <c r="AJ21" s="134"/>
      <c r="AK21" s="134"/>
      <c r="AL21" s="134"/>
      <c r="AM21" s="134"/>
      <c r="AN21" s="157"/>
      <c r="AO21" s="157"/>
      <c r="AP21" s="157"/>
      <c r="AQ21" s="157"/>
      <c r="AR21" s="157"/>
      <c r="AS21" s="157"/>
    </row>
    <row r="22" spans="1:45" s="160" customFormat="1" ht="28" x14ac:dyDescent="0.35">
      <c r="A22" s="128">
        <v>14</v>
      </c>
      <c r="B22" s="155"/>
      <c r="C22" s="130" t="s">
        <v>346</v>
      </c>
      <c r="D22" s="131" t="s">
        <v>126</v>
      </c>
      <c r="E22" s="132">
        <v>45405</v>
      </c>
      <c r="F22" s="132">
        <v>45406</v>
      </c>
      <c r="G22" s="136" t="s">
        <v>21</v>
      </c>
      <c r="H22" s="137">
        <v>11</v>
      </c>
      <c r="I22" s="137"/>
      <c r="J22" s="137"/>
      <c r="K22" s="133">
        <f t="shared" si="5"/>
        <v>11</v>
      </c>
      <c r="L22" s="134"/>
      <c r="M22" s="134"/>
      <c r="N22" s="134"/>
      <c r="O22" s="134"/>
      <c r="P22" s="134">
        <v>11</v>
      </c>
      <c r="Q22" s="133">
        <f t="shared" si="2"/>
        <v>11</v>
      </c>
      <c r="R22" s="133">
        <f t="shared" si="3"/>
        <v>0</v>
      </c>
      <c r="S22" s="156"/>
      <c r="T22" s="134"/>
      <c r="U22" s="134"/>
      <c r="V22" s="134"/>
      <c r="W22" s="134"/>
      <c r="X22" s="134"/>
      <c r="Y22" s="134"/>
      <c r="Z22" s="134"/>
      <c r="AA22" s="134"/>
      <c r="AB22" s="134"/>
      <c r="AC22" s="134"/>
      <c r="AD22" s="133">
        <f t="shared" si="4"/>
        <v>0</v>
      </c>
      <c r="AE22" s="134"/>
      <c r="AF22" s="134"/>
      <c r="AG22" s="134"/>
      <c r="AH22" s="133">
        <f t="shared" si="6"/>
        <v>0</v>
      </c>
      <c r="AI22" s="134"/>
      <c r="AJ22" s="134"/>
      <c r="AK22" s="134"/>
      <c r="AL22" s="134"/>
      <c r="AM22" s="134"/>
      <c r="AN22" s="157"/>
      <c r="AO22" s="157"/>
      <c r="AP22" s="157"/>
      <c r="AQ22" s="157"/>
      <c r="AR22" s="157"/>
      <c r="AS22" s="157"/>
    </row>
    <row r="23" spans="1:45" s="160" customFormat="1" ht="28" x14ac:dyDescent="0.35">
      <c r="A23" s="128">
        <v>15</v>
      </c>
      <c r="B23" s="155"/>
      <c r="C23" s="130" t="s">
        <v>346</v>
      </c>
      <c r="D23" s="131" t="s">
        <v>126</v>
      </c>
      <c r="E23" s="132">
        <v>45405</v>
      </c>
      <c r="F23" s="132">
        <v>45406</v>
      </c>
      <c r="G23" s="136" t="s">
        <v>21</v>
      </c>
      <c r="H23" s="137">
        <v>11</v>
      </c>
      <c r="I23" s="137"/>
      <c r="J23" s="137"/>
      <c r="K23" s="133">
        <f t="shared" si="5"/>
        <v>11</v>
      </c>
      <c r="L23" s="134"/>
      <c r="M23" s="134"/>
      <c r="N23" s="134"/>
      <c r="O23" s="134"/>
      <c r="P23" s="134">
        <v>11</v>
      </c>
      <c r="Q23" s="133">
        <f t="shared" si="2"/>
        <v>11</v>
      </c>
      <c r="R23" s="133">
        <f t="shared" si="3"/>
        <v>5</v>
      </c>
      <c r="S23" s="156"/>
      <c r="T23" s="134"/>
      <c r="U23" s="134">
        <v>2</v>
      </c>
      <c r="V23" s="134">
        <v>3</v>
      </c>
      <c r="W23" s="134"/>
      <c r="X23" s="134"/>
      <c r="Y23" s="134"/>
      <c r="Z23" s="134"/>
      <c r="AA23" s="134"/>
      <c r="AB23" s="134"/>
      <c r="AC23" s="134"/>
      <c r="AD23" s="133">
        <f t="shared" si="4"/>
        <v>5</v>
      </c>
      <c r="AE23" s="134">
        <v>4</v>
      </c>
      <c r="AF23" s="134">
        <v>1</v>
      </c>
      <c r="AG23" s="134"/>
      <c r="AH23" s="133">
        <f t="shared" si="6"/>
        <v>5</v>
      </c>
      <c r="AI23" s="134">
        <v>5</v>
      </c>
      <c r="AJ23" s="134"/>
      <c r="AK23" s="134"/>
      <c r="AL23" s="134"/>
      <c r="AM23" s="134"/>
      <c r="AN23" s="157"/>
      <c r="AO23" s="157"/>
      <c r="AP23" s="157"/>
      <c r="AQ23" s="157"/>
      <c r="AR23" s="157"/>
      <c r="AS23" s="157"/>
    </row>
    <row r="24" spans="1:45" s="160" customFormat="1" ht="28" x14ac:dyDescent="0.35">
      <c r="A24" s="128">
        <v>16</v>
      </c>
      <c r="B24" s="155"/>
      <c r="C24" s="130" t="s">
        <v>346</v>
      </c>
      <c r="D24" s="131" t="s">
        <v>126</v>
      </c>
      <c r="E24" s="132">
        <v>45412</v>
      </c>
      <c r="F24" s="132">
        <v>45414</v>
      </c>
      <c r="G24" s="136" t="s">
        <v>21</v>
      </c>
      <c r="H24" s="137">
        <v>11</v>
      </c>
      <c r="I24" s="137"/>
      <c r="J24" s="137"/>
      <c r="K24" s="133">
        <f t="shared" si="5"/>
        <v>11</v>
      </c>
      <c r="L24" s="134"/>
      <c r="M24" s="134"/>
      <c r="N24" s="134"/>
      <c r="O24" s="134"/>
      <c r="P24" s="134">
        <v>11</v>
      </c>
      <c r="Q24" s="133">
        <f t="shared" si="2"/>
        <v>11</v>
      </c>
      <c r="R24" s="133">
        <f t="shared" si="3"/>
        <v>7</v>
      </c>
      <c r="S24" s="156"/>
      <c r="T24" s="134"/>
      <c r="U24" s="134">
        <v>1</v>
      </c>
      <c r="V24" s="134">
        <v>6</v>
      </c>
      <c r="W24" s="134"/>
      <c r="X24" s="134"/>
      <c r="Y24" s="134"/>
      <c r="Z24" s="134"/>
      <c r="AA24" s="134"/>
      <c r="AB24" s="134"/>
      <c r="AC24" s="134"/>
      <c r="AD24" s="133">
        <f t="shared" si="4"/>
        <v>7</v>
      </c>
      <c r="AE24" s="134">
        <v>6</v>
      </c>
      <c r="AF24" s="134">
        <v>1</v>
      </c>
      <c r="AG24" s="134"/>
      <c r="AH24" s="133">
        <f t="shared" si="6"/>
        <v>7</v>
      </c>
      <c r="AI24" s="134">
        <v>7</v>
      </c>
      <c r="AJ24" s="134"/>
      <c r="AK24" s="134"/>
      <c r="AL24" s="134"/>
      <c r="AM24" s="134"/>
      <c r="AN24" s="157"/>
      <c r="AO24" s="157"/>
      <c r="AP24" s="157"/>
      <c r="AQ24" s="157"/>
      <c r="AR24" s="157"/>
      <c r="AS24" s="157"/>
    </row>
    <row r="25" spans="1:45" s="160" customFormat="1" ht="28" x14ac:dyDescent="0.35">
      <c r="A25" s="128">
        <v>17</v>
      </c>
      <c r="B25" s="155"/>
      <c r="C25" s="130" t="s">
        <v>346</v>
      </c>
      <c r="D25" s="131" t="s">
        <v>126</v>
      </c>
      <c r="E25" s="132">
        <v>45420</v>
      </c>
      <c r="F25" s="132">
        <v>45421</v>
      </c>
      <c r="G25" s="136" t="s">
        <v>21</v>
      </c>
      <c r="H25" s="137">
        <v>11</v>
      </c>
      <c r="I25" s="137"/>
      <c r="J25" s="137"/>
      <c r="K25" s="133">
        <f t="shared" si="5"/>
        <v>11</v>
      </c>
      <c r="L25" s="134"/>
      <c r="M25" s="134"/>
      <c r="N25" s="134"/>
      <c r="O25" s="134"/>
      <c r="P25" s="134">
        <v>11</v>
      </c>
      <c r="Q25" s="133">
        <f t="shared" si="2"/>
        <v>11</v>
      </c>
      <c r="R25" s="133">
        <f t="shared" si="3"/>
        <v>9</v>
      </c>
      <c r="S25" s="156"/>
      <c r="T25" s="134"/>
      <c r="U25" s="134">
        <v>1</v>
      </c>
      <c r="V25" s="134">
        <v>8</v>
      </c>
      <c r="W25" s="134"/>
      <c r="X25" s="134"/>
      <c r="Y25" s="134"/>
      <c r="Z25" s="134"/>
      <c r="AA25" s="134"/>
      <c r="AB25" s="134"/>
      <c r="AC25" s="134"/>
      <c r="AD25" s="133">
        <f t="shared" si="4"/>
        <v>9</v>
      </c>
      <c r="AE25" s="134">
        <v>5</v>
      </c>
      <c r="AF25" s="134">
        <v>4</v>
      </c>
      <c r="AG25" s="134"/>
      <c r="AH25" s="133">
        <f t="shared" si="6"/>
        <v>9</v>
      </c>
      <c r="AI25" s="134">
        <v>9</v>
      </c>
      <c r="AJ25" s="134"/>
      <c r="AK25" s="134"/>
      <c r="AL25" s="134"/>
      <c r="AM25" s="134"/>
      <c r="AN25" s="157"/>
      <c r="AO25" s="157"/>
      <c r="AP25" s="157"/>
      <c r="AQ25" s="157"/>
      <c r="AR25" s="157"/>
      <c r="AS25" s="157"/>
    </row>
    <row r="26" spans="1:45" s="160" customFormat="1" ht="28" x14ac:dyDescent="0.35">
      <c r="A26" s="128">
        <v>18</v>
      </c>
      <c r="B26" s="155"/>
      <c r="C26" s="130" t="s">
        <v>346</v>
      </c>
      <c r="D26" s="131" t="s">
        <v>126</v>
      </c>
      <c r="E26" s="132">
        <v>45426</v>
      </c>
      <c r="F26" s="132">
        <v>45427</v>
      </c>
      <c r="G26" s="136" t="s">
        <v>21</v>
      </c>
      <c r="H26" s="137">
        <v>11</v>
      </c>
      <c r="I26" s="137"/>
      <c r="J26" s="137"/>
      <c r="K26" s="133">
        <f t="shared" si="5"/>
        <v>11</v>
      </c>
      <c r="L26" s="134"/>
      <c r="M26" s="134"/>
      <c r="N26" s="134"/>
      <c r="O26" s="134"/>
      <c r="P26" s="134">
        <v>11</v>
      </c>
      <c r="Q26" s="133">
        <f t="shared" si="2"/>
        <v>11</v>
      </c>
      <c r="R26" s="133">
        <f t="shared" si="3"/>
        <v>5</v>
      </c>
      <c r="S26" s="156"/>
      <c r="T26" s="134"/>
      <c r="U26" s="134">
        <v>3</v>
      </c>
      <c r="V26" s="134">
        <v>2</v>
      </c>
      <c r="W26" s="134"/>
      <c r="X26" s="134"/>
      <c r="Y26" s="134"/>
      <c r="Z26" s="134"/>
      <c r="AA26" s="134"/>
      <c r="AB26" s="134"/>
      <c r="AC26" s="134"/>
      <c r="AD26" s="133">
        <f t="shared" si="4"/>
        <v>5</v>
      </c>
      <c r="AE26" s="134">
        <v>4</v>
      </c>
      <c r="AF26" s="134">
        <v>1</v>
      </c>
      <c r="AG26" s="134"/>
      <c r="AH26" s="133">
        <f t="shared" si="6"/>
        <v>5</v>
      </c>
      <c r="AI26" s="134">
        <v>5</v>
      </c>
      <c r="AJ26" s="134"/>
      <c r="AK26" s="134"/>
      <c r="AL26" s="134"/>
      <c r="AM26" s="134"/>
      <c r="AN26" s="157"/>
      <c r="AO26" s="157"/>
      <c r="AP26" s="157"/>
      <c r="AQ26" s="157"/>
      <c r="AR26" s="157"/>
      <c r="AS26" s="157"/>
    </row>
    <row r="27" spans="1:45" s="160" customFormat="1" ht="28" x14ac:dyDescent="0.35">
      <c r="A27" s="128">
        <v>19</v>
      </c>
      <c r="B27" s="155"/>
      <c r="C27" s="130" t="s">
        <v>346</v>
      </c>
      <c r="D27" s="131" t="s">
        <v>126</v>
      </c>
      <c r="E27" s="132">
        <v>45433</v>
      </c>
      <c r="F27" s="132">
        <v>45434</v>
      </c>
      <c r="G27" s="136" t="s">
        <v>21</v>
      </c>
      <c r="H27" s="137">
        <v>11</v>
      </c>
      <c r="I27" s="137"/>
      <c r="J27" s="137"/>
      <c r="K27" s="133">
        <f t="shared" si="5"/>
        <v>11</v>
      </c>
      <c r="L27" s="134"/>
      <c r="M27" s="134"/>
      <c r="N27" s="134"/>
      <c r="O27" s="134"/>
      <c r="P27" s="134">
        <v>11</v>
      </c>
      <c r="Q27" s="133">
        <f t="shared" si="2"/>
        <v>11</v>
      </c>
      <c r="R27" s="133">
        <f t="shared" si="3"/>
        <v>2</v>
      </c>
      <c r="S27" s="156"/>
      <c r="T27" s="134"/>
      <c r="U27" s="134"/>
      <c r="V27" s="134">
        <v>2</v>
      </c>
      <c r="W27" s="134"/>
      <c r="X27" s="134"/>
      <c r="Y27" s="134"/>
      <c r="Z27" s="134"/>
      <c r="AA27" s="134"/>
      <c r="AB27" s="134"/>
      <c r="AC27" s="134"/>
      <c r="AD27" s="133">
        <f t="shared" si="4"/>
        <v>2</v>
      </c>
      <c r="AE27" s="134">
        <v>2</v>
      </c>
      <c r="AF27" s="134"/>
      <c r="AG27" s="134"/>
      <c r="AH27" s="133">
        <f t="shared" si="6"/>
        <v>2</v>
      </c>
      <c r="AI27" s="134">
        <v>2</v>
      </c>
      <c r="AJ27" s="134"/>
      <c r="AK27" s="134"/>
      <c r="AL27" s="134"/>
      <c r="AM27" s="134"/>
      <c r="AN27" s="157"/>
      <c r="AO27" s="157"/>
      <c r="AP27" s="157"/>
      <c r="AQ27" s="157"/>
      <c r="AR27" s="157"/>
      <c r="AS27" s="157"/>
    </row>
    <row r="28" spans="1:45" s="160" customFormat="1" ht="28" x14ac:dyDescent="0.35">
      <c r="A28" s="128">
        <v>20</v>
      </c>
      <c r="B28" s="155"/>
      <c r="C28" s="130" t="s">
        <v>322</v>
      </c>
      <c r="D28" s="131" t="s">
        <v>126</v>
      </c>
      <c r="E28" s="132">
        <v>45420</v>
      </c>
      <c r="F28" s="132">
        <v>45420</v>
      </c>
      <c r="G28" s="136" t="s">
        <v>21</v>
      </c>
      <c r="H28" s="137">
        <v>2</v>
      </c>
      <c r="I28" s="137"/>
      <c r="J28" s="137"/>
      <c r="K28" s="133">
        <f t="shared" si="5"/>
        <v>2</v>
      </c>
      <c r="L28" s="134"/>
      <c r="M28" s="134">
        <v>2</v>
      </c>
      <c r="N28" s="134"/>
      <c r="O28" s="134"/>
      <c r="P28" s="134"/>
      <c r="Q28" s="133">
        <f t="shared" si="2"/>
        <v>2</v>
      </c>
      <c r="R28" s="133">
        <f t="shared" si="3"/>
        <v>70</v>
      </c>
      <c r="S28" s="156">
        <v>12</v>
      </c>
      <c r="T28" s="134">
        <v>3</v>
      </c>
      <c r="U28" s="134">
        <v>33</v>
      </c>
      <c r="V28" s="134">
        <v>22</v>
      </c>
      <c r="W28" s="134"/>
      <c r="X28" s="134"/>
      <c r="Y28" s="134"/>
      <c r="Z28" s="134"/>
      <c r="AA28" s="134"/>
      <c r="AB28" s="134"/>
      <c r="AC28" s="134"/>
      <c r="AD28" s="133">
        <f t="shared" si="4"/>
        <v>70</v>
      </c>
      <c r="AE28" s="134">
        <v>26</v>
      </c>
      <c r="AF28" s="134">
        <v>44</v>
      </c>
      <c r="AG28" s="134"/>
      <c r="AH28" s="133">
        <f t="shared" si="6"/>
        <v>70</v>
      </c>
      <c r="AI28" s="134">
        <v>70</v>
      </c>
      <c r="AJ28" s="134"/>
      <c r="AK28" s="134"/>
      <c r="AL28" s="134"/>
      <c r="AM28" s="134"/>
      <c r="AN28" s="157"/>
      <c r="AO28" s="157"/>
      <c r="AP28" s="157"/>
      <c r="AQ28" s="157"/>
      <c r="AR28" s="157"/>
      <c r="AS28" s="157"/>
    </row>
    <row r="29" spans="1:45" s="160" customFormat="1" ht="42" x14ac:dyDescent="0.35">
      <c r="A29" s="128">
        <v>21</v>
      </c>
      <c r="B29" s="155"/>
      <c r="C29" s="130" t="s">
        <v>335</v>
      </c>
      <c r="D29" s="131" t="s">
        <v>126</v>
      </c>
      <c r="E29" s="132">
        <v>45429</v>
      </c>
      <c r="F29" s="132">
        <v>45429</v>
      </c>
      <c r="G29" s="136" t="s">
        <v>21</v>
      </c>
      <c r="H29" s="137">
        <v>2</v>
      </c>
      <c r="I29" s="137"/>
      <c r="J29" s="137"/>
      <c r="K29" s="133">
        <f t="shared" si="5"/>
        <v>2</v>
      </c>
      <c r="L29" s="134"/>
      <c r="M29" s="134">
        <v>2</v>
      </c>
      <c r="N29" s="134"/>
      <c r="O29" s="134"/>
      <c r="P29" s="134"/>
      <c r="Q29" s="133">
        <f t="shared" si="2"/>
        <v>2</v>
      </c>
      <c r="R29" s="133">
        <f t="shared" si="3"/>
        <v>1</v>
      </c>
      <c r="S29" s="156"/>
      <c r="T29" s="134"/>
      <c r="U29" s="134"/>
      <c r="V29" s="134">
        <v>1</v>
      </c>
      <c r="W29" s="134"/>
      <c r="X29" s="134"/>
      <c r="Y29" s="134"/>
      <c r="Z29" s="134"/>
      <c r="AA29" s="134"/>
      <c r="AB29" s="134"/>
      <c r="AC29" s="134"/>
      <c r="AD29" s="133">
        <f t="shared" si="4"/>
        <v>1</v>
      </c>
      <c r="AE29" s="134">
        <v>1</v>
      </c>
      <c r="AF29" s="134"/>
      <c r="AG29" s="134"/>
      <c r="AH29" s="133">
        <f t="shared" si="6"/>
        <v>1</v>
      </c>
      <c r="AI29" s="134">
        <v>1</v>
      </c>
      <c r="AJ29" s="134"/>
      <c r="AK29" s="134"/>
      <c r="AL29" s="134"/>
      <c r="AM29" s="134"/>
      <c r="AN29" s="157"/>
      <c r="AO29" s="157"/>
      <c r="AP29" s="157"/>
      <c r="AQ29" s="157"/>
      <c r="AR29" s="157"/>
      <c r="AS29" s="157"/>
    </row>
    <row r="30" spans="1:45" s="160" customFormat="1" ht="42" x14ac:dyDescent="0.35">
      <c r="A30" s="128">
        <v>22</v>
      </c>
      <c r="B30" s="155"/>
      <c r="C30" s="130" t="s">
        <v>335</v>
      </c>
      <c r="D30" s="131" t="s">
        <v>126</v>
      </c>
      <c r="E30" s="132">
        <v>45384</v>
      </c>
      <c r="F30" s="132">
        <v>45384</v>
      </c>
      <c r="G30" s="136" t="s">
        <v>21</v>
      </c>
      <c r="H30" s="137">
        <v>2</v>
      </c>
      <c r="I30" s="137"/>
      <c r="J30" s="137"/>
      <c r="K30" s="133">
        <f t="shared" si="5"/>
        <v>2</v>
      </c>
      <c r="L30" s="134"/>
      <c r="M30" s="134">
        <v>2</v>
      </c>
      <c r="N30" s="134"/>
      <c r="O30" s="134"/>
      <c r="P30" s="134"/>
      <c r="Q30" s="133">
        <f t="shared" si="2"/>
        <v>2</v>
      </c>
      <c r="R30" s="133">
        <f t="shared" si="3"/>
        <v>1</v>
      </c>
      <c r="S30" s="156"/>
      <c r="T30" s="134"/>
      <c r="U30" s="134"/>
      <c r="V30" s="134">
        <v>1</v>
      </c>
      <c r="W30" s="134"/>
      <c r="X30" s="134"/>
      <c r="Y30" s="134"/>
      <c r="Z30" s="134"/>
      <c r="AA30" s="134"/>
      <c r="AB30" s="134"/>
      <c r="AC30" s="134"/>
      <c r="AD30" s="133">
        <f t="shared" si="4"/>
        <v>1</v>
      </c>
      <c r="AE30" s="134"/>
      <c r="AF30" s="134">
        <v>1</v>
      </c>
      <c r="AG30" s="134"/>
      <c r="AH30" s="133">
        <f t="shared" si="6"/>
        <v>1</v>
      </c>
      <c r="AI30" s="134">
        <v>1</v>
      </c>
      <c r="AJ30" s="134"/>
      <c r="AK30" s="134"/>
      <c r="AL30" s="134"/>
      <c r="AM30" s="134"/>
      <c r="AN30" s="157"/>
      <c r="AO30" s="157"/>
      <c r="AP30" s="157"/>
      <c r="AQ30" s="157"/>
      <c r="AR30" s="157"/>
      <c r="AS30" s="157"/>
    </row>
    <row r="31" spans="1:45" s="160" customFormat="1" ht="42" x14ac:dyDescent="0.35">
      <c r="A31" s="128">
        <v>23</v>
      </c>
      <c r="B31" s="155"/>
      <c r="C31" s="130" t="s">
        <v>335</v>
      </c>
      <c r="D31" s="131" t="s">
        <v>126</v>
      </c>
      <c r="E31" s="132">
        <v>45439</v>
      </c>
      <c r="F31" s="132">
        <v>45439</v>
      </c>
      <c r="G31" s="136" t="s">
        <v>21</v>
      </c>
      <c r="H31" s="137">
        <v>2</v>
      </c>
      <c r="I31" s="137"/>
      <c r="J31" s="137"/>
      <c r="K31" s="133">
        <f t="shared" si="5"/>
        <v>2</v>
      </c>
      <c r="L31" s="134"/>
      <c r="M31" s="134">
        <v>2</v>
      </c>
      <c r="N31" s="134"/>
      <c r="O31" s="134"/>
      <c r="P31" s="134"/>
      <c r="Q31" s="133">
        <f t="shared" si="2"/>
        <v>2</v>
      </c>
      <c r="R31" s="133">
        <f t="shared" si="3"/>
        <v>1</v>
      </c>
      <c r="S31" s="156"/>
      <c r="T31" s="134"/>
      <c r="U31" s="134">
        <v>1</v>
      </c>
      <c r="V31" s="134"/>
      <c r="W31" s="134"/>
      <c r="X31" s="134"/>
      <c r="Y31" s="134"/>
      <c r="Z31" s="134"/>
      <c r="AA31" s="134"/>
      <c r="AB31" s="134"/>
      <c r="AC31" s="134"/>
      <c r="AD31" s="133">
        <f t="shared" si="4"/>
        <v>1</v>
      </c>
      <c r="AE31" s="134">
        <v>1</v>
      </c>
      <c r="AF31" s="134"/>
      <c r="AG31" s="134"/>
      <c r="AH31" s="133">
        <f t="shared" si="6"/>
        <v>1</v>
      </c>
      <c r="AI31" s="134">
        <v>1</v>
      </c>
      <c r="AJ31" s="134"/>
      <c r="AK31" s="134"/>
      <c r="AL31" s="134"/>
      <c r="AM31" s="134"/>
      <c r="AN31" s="157"/>
      <c r="AO31" s="157"/>
      <c r="AP31" s="157"/>
      <c r="AQ31" s="157"/>
      <c r="AR31" s="157"/>
      <c r="AS31" s="157"/>
    </row>
    <row r="32" spans="1:45" s="160" customFormat="1" ht="42" x14ac:dyDescent="0.35">
      <c r="A32" s="128">
        <v>24</v>
      </c>
      <c r="B32" s="155"/>
      <c r="C32" s="130" t="s">
        <v>335</v>
      </c>
      <c r="D32" s="131" t="s">
        <v>126</v>
      </c>
      <c r="E32" s="132">
        <v>45427</v>
      </c>
      <c r="F32" s="132">
        <v>45427</v>
      </c>
      <c r="G32" s="136" t="s">
        <v>21</v>
      </c>
      <c r="H32" s="137">
        <v>2</v>
      </c>
      <c r="I32" s="137"/>
      <c r="J32" s="137"/>
      <c r="K32" s="133">
        <f t="shared" si="5"/>
        <v>2</v>
      </c>
      <c r="L32" s="134"/>
      <c r="M32" s="134">
        <v>2</v>
      </c>
      <c r="N32" s="134"/>
      <c r="O32" s="134"/>
      <c r="P32" s="134"/>
      <c r="Q32" s="133">
        <f t="shared" si="2"/>
        <v>2</v>
      </c>
      <c r="R32" s="133">
        <f t="shared" si="3"/>
        <v>3</v>
      </c>
      <c r="S32" s="156"/>
      <c r="T32" s="134"/>
      <c r="U32" s="134">
        <v>1</v>
      </c>
      <c r="V32" s="134">
        <v>2</v>
      </c>
      <c r="W32" s="134"/>
      <c r="X32" s="134"/>
      <c r="Y32" s="134"/>
      <c r="Z32" s="134"/>
      <c r="AA32" s="134"/>
      <c r="AB32" s="134"/>
      <c r="AC32" s="134"/>
      <c r="AD32" s="133">
        <f t="shared" si="4"/>
        <v>3</v>
      </c>
      <c r="AE32" s="134">
        <v>1</v>
      </c>
      <c r="AF32" s="134">
        <v>2</v>
      </c>
      <c r="AG32" s="134"/>
      <c r="AH32" s="133">
        <f t="shared" si="6"/>
        <v>3</v>
      </c>
      <c r="AI32" s="134">
        <v>3</v>
      </c>
      <c r="AJ32" s="134"/>
      <c r="AK32" s="134"/>
      <c r="AL32" s="134"/>
      <c r="AM32" s="134"/>
      <c r="AN32" s="157"/>
      <c r="AO32" s="157"/>
      <c r="AP32" s="157"/>
      <c r="AQ32" s="157"/>
      <c r="AR32" s="157"/>
      <c r="AS32" s="157"/>
    </row>
    <row r="33" spans="1:45" s="160" customFormat="1" ht="28" x14ac:dyDescent="0.35">
      <c r="A33" s="128">
        <v>25</v>
      </c>
      <c r="B33" s="155"/>
      <c r="C33" s="130" t="s">
        <v>357</v>
      </c>
      <c r="D33" s="131" t="s">
        <v>127</v>
      </c>
      <c r="E33" s="132">
        <v>45428</v>
      </c>
      <c r="F33" s="132">
        <v>45449</v>
      </c>
      <c r="G33" s="136" t="s">
        <v>21</v>
      </c>
      <c r="H33" s="137"/>
      <c r="I33" s="137"/>
      <c r="J33" s="137">
        <v>16</v>
      </c>
      <c r="K33" s="133">
        <f t="shared" si="5"/>
        <v>16</v>
      </c>
      <c r="L33" s="134"/>
      <c r="M33" s="134">
        <v>16</v>
      </c>
      <c r="N33" s="134"/>
      <c r="O33" s="134"/>
      <c r="P33" s="134"/>
      <c r="Q33" s="133">
        <f t="shared" si="2"/>
        <v>16</v>
      </c>
      <c r="R33" s="133">
        <f t="shared" si="3"/>
        <v>1</v>
      </c>
      <c r="S33" s="156"/>
      <c r="T33" s="134"/>
      <c r="U33" s="134"/>
      <c r="V33" s="134">
        <v>1</v>
      </c>
      <c r="W33" s="134"/>
      <c r="X33" s="134"/>
      <c r="Y33" s="134"/>
      <c r="Z33" s="134"/>
      <c r="AA33" s="134"/>
      <c r="AB33" s="134"/>
      <c r="AC33" s="134"/>
      <c r="AD33" s="133">
        <f t="shared" si="4"/>
        <v>1</v>
      </c>
      <c r="AE33" s="134"/>
      <c r="AF33" s="134">
        <v>1</v>
      </c>
      <c r="AG33" s="134"/>
      <c r="AH33" s="133">
        <f t="shared" si="6"/>
        <v>1</v>
      </c>
      <c r="AI33" s="134">
        <v>1</v>
      </c>
      <c r="AJ33" s="134"/>
      <c r="AK33" s="134"/>
      <c r="AL33" s="134"/>
      <c r="AM33" s="134"/>
      <c r="AN33" s="157"/>
      <c r="AO33" s="157"/>
      <c r="AP33" s="157"/>
      <c r="AQ33" s="157"/>
      <c r="AR33" s="157"/>
      <c r="AS33" s="157"/>
    </row>
    <row r="34" spans="1:45" s="160" customFormat="1" ht="42" x14ac:dyDescent="0.35">
      <c r="A34" s="128">
        <v>26</v>
      </c>
      <c r="B34" s="155"/>
      <c r="C34" s="130" t="s">
        <v>212</v>
      </c>
      <c r="D34" s="131" t="s">
        <v>126</v>
      </c>
      <c r="E34" s="132">
        <v>45429</v>
      </c>
      <c r="F34" s="132">
        <v>45429</v>
      </c>
      <c r="G34" s="136" t="s">
        <v>21</v>
      </c>
      <c r="H34" s="137">
        <v>2</v>
      </c>
      <c r="I34" s="137"/>
      <c r="J34" s="137"/>
      <c r="K34" s="133">
        <f t="shared" si="5"/>
        <v>2</v>
      </c>
      <c r="L34" s="134">
        <v>2</v>
      </c>
      <c r="M34" s="134"/>
      <c r="N34" s="134"/>
      <c r="O34" s="134"/>
      <c r="P34" s="134"/>
      <c r="Q34" s="133">
        <f t="shared" si="2"/>
        <v>2</v>
      </c>
      <c r="R34" s="133">
        <f t="shared" si="3"/>
        <v>1</v>
      </c>
      <c r="S34" s="156"/>
      <c r="T34" s="134"/>
      <c r="U34" s="134">
        <v>1</v>
      </c>
      <c r="V34" s="134"/>
      <c r="W34" s="134"/>
      <c r="X34" s="134"/>
      <c r="Y34" s="134"/>
      <c r="Z34" s="134"/>
      <c r="AA34" s="134"/>
      <c r="AB34" s="134"/>
      <c r="AC34" s="134"/>
      <c r="AD34" s="133">
        <f t="shared" si="4"/>
        <v>1</v>
      </c>
      <c r="AE34" s="134"/>
      <c r="AF34" s="134">
        <v>1</v>
      </c>
      <c r="AG34" s="134"/>
      <c r="AH34" s="133">
        <f t="shared" si="6"/>
        <v>1</v>
      </c>
      <c r="AI34" s="134">
        <v>1</v>
      </c>
      <c r="AJ34" s="134"/>
      <c r="AK34" s="134"/>
      <c r="AL34" s="134"/>
      <c r="AM34" s="134"/>
      <c r="AN34" s="157"/>
      <c r="AO34" s="157"/>
      <c r="AP34" s="157"/>
      <c r="AQ34" s="157"/>
      <c r="AR34" s="157"/>
      <c r="AS34" s="157"/>
    </row>
    <row r="35" spans="1:45" s="160" customFormat="1" ht="42" x14ac:dyDescent="0.35">
      <c r="A35" s="128">
        <v>27</v>
      </c>
      <c r="B35" s="155"/>
      <c r="C35" s="130" t="s">
        <v>212</v>
      </c>
      <c r="D35" s="131" t="s">
        <v>126</v>
      </c>
      <c r="E35" s="132">
        <v>45464</v>
      </c>
      <c r="F35" s="132">
        <v>45464</v>
      </c>
      <c r="G35" s="136" t="s">
        <v>21</v>
      </c>
      <c r="H35" s="137">
        <v>2</v>
      </c>
      <c r="I35" s="137"/>
      <c r="J35" s="137"/>
      <c r="K35" s="133">
        <f t="shared" si="5"/>
        <v>2</v>
      </c>
      <c r="L35" s="134">
        <v>2</v>
      </c>
      <c r="M35" s="134"/>
      <c r="N35" s="134"/>
      <c r="O35" s="134"/>
      <c r="P35" s="134"/>
      <c r="Q35" s="133">
        <f t="shared" si="2"/>
        <v>2</v>
      </c>
      <c r="R35" s="133">
        <f t="shared" si="3"/>
        <v>2</v>
      </c>
      <c r="S35" s="156"/>
      <c r="T35" s="134"/>
      <c r="U35" s="134"/>
      <c r="V35" s="134">
        <v>2</v>
      </c>
      <c r="W35" s="134"/>
      <c r="X35" s="134"/>
      <c r="Y35" s="134"/>
      <c r="Z35" s="134"/>
      <c r="AA35" s="134"/>
      <c r="AB35" s="134"/>
      <c r="AC35" s="134"/>
      <c r="AD35" s="133">
        <f t="shared" si="4"/>
        <v>2</v>
      </c>
      <c r="AE35" s="134">
        <v>1</v>
      </c>
      <c r="AF35" s="134">
        <v>1</v>
      </c>
      <c r="AG35" s="134"/>
      <c r="AH35" s="133">
        <f t="shared" si="6"/>
        <v>2</v>
      </c>
      <c r="AI35" s="134">
        <v>2</v>
      </c>
      <c r="AJ35" s="134"/>
      <c r="AK35" s="134"/>
      <c r="AL35" s="134"/>
      <c r="AM35" s="134"/>
      <c r="AN35" s="157"/>
      <c r="AO35" s="157"/>
      <c r="AP35" s="157"/>
      <c r="AQ35" s="157"/>
      <c r="AR35" s="157"/>
      <c r="AS35" s="157"/>
    </row>
    <row r="36" spans="1:45" s="160" customFormat="1" ht="42" x14ac:dyDescent="0.35">
      <c r="A36" s="128">
        <v>28</v>
      </c>
      <c r="B36" s="155"/>
      <c r="C36" s="130" t="s">
        <v>212</v>
      </c>
      <c r="D36" s="131" t="s">
        <v>126</v>
      </c>
      <c r="E36" s="132">
        <v>45453</v>
      </c>
      <c r="F36" s="132">
        <v>45453</v>
      </c>
      <c r="G36" s="136" t="s">
        <v>21</v>
      </c>
      <c r="H36" s="137">
        <v>2</v>
      </c>
      <c r="I36" s="137"/>
      <c r="J36" s="137"/>
      <c r="K36" s="133">
        <f t="shared" si="5"/>
        <v>2</v>
      </c>
      <c r="L36" s="134"/>
      <c r="M36" s="134">
        <v>2</v>
      </c>
      <c r="N36" s="134"/>
      <c r="O36" s="134"/>
      <c r="P36" s="134"/>
      <c r="Q36" s="133">
        <f t="shared" si="2"/>
        <v>2</v>
      </c>
      <c r="R36" s="133">
        <f t="shared" si="3"/>
        <v>1</v>
      </c>
      <c r="S36" s="156"/>
      <c r="T36" s="134"/>
      <c r="U36" s="134">
        <v>1</v>
      </c>
      <c r="V36" s="134"/>
      <c r="W36" s="134"/>
      <c r="X36" s="134"/>
      <c r="Y36" s="134"/>
      <c r="Z36" s="134"/>
      <c r="AA36" s="134"/>
      <c r="AB36" s="134"/>
      <c r="AC36" s="134"/>
      <c r="AD36" s="133">
        <f t="shared" si="4"/>
        <v>1</v>
      </c>
      <c r="AE36" s="134">
        <v>1</v>
      </c>
      <c r="AF36" s="134"/>
      <c r="AG36" s="134"/>
      <c r="AH36" s="133">
        <f t="shared" si="6"/>
        <v>1</v>
      </c>
      <c r="AI36" s="134">
        <v>1</v>
      </c>
      <c r="AJ36" s="134"/>
      <c r="AK36" s="134"/>
      <c r="AL36" s="134"/>
      <c r="AM36" s="134"/>
      <c r="AN36" s="157"/>
      <c r="AO36" s="157"/>
      <c r="AP36" s="157"/>
      <c r="AQ36" s="157"/>
      <c r="AR36" s="157"/>
      <c r="AS36" s="157"/>
    </row>
    <row r="37" spans="1:45" s="160" customFormat="1" ht="28" x14ac:dyDescent="0.35">
      <c r="A37" s="128">
        <v>29</v>
      </c>
      <c r="B37" s="155"/>
      <c r="C37" s="130" t="s">
        <v>352</v>
      </c>
      <c r="D37" s="131" t="s">
        <v>128</v>
      </c>
      <c r="E37" s="132">
        <v>45455</v>
      </c>
      <c r="F37" s="132">
        <v>45456</v>
      </c>
      <c r="G37" s="136" t="s">
        <v>21</v>
      </c>
      <c r="H37" s="137"/>
      <c r="I37" s="137"/>
      <c r="J37" s="137">
        <v>17</v>
      </c>
      <c r="K37" s="133">
        <f t="shared" si="5"/>
        <v>17</v>
      </c>
      <c r="L37" s="134">
        <v>17</v>
      </c>
      <c r="M37" s="134"/>
      <c r="N37" s="134"/>
      <c r="O37" s="134"/>
      <c r="P37" s="134"/>
      <c r="Q37" s="133">
        <f t="shared" si="2"/>
        <v>17</v>
      </c>
      <c r="R37" s="133">
        <f t="shared" si="3"/>
        <v>21</v>
      </c>
      <c r="S37" s="156"/>
      <c r="T37" s="134"/>
      <c r="U37" s="134">
        <v>9</v>
      </c>
      <c r="V37" s="134">
        <v>12</v>
      </c>
      <c r="W37" s="134"/>
      <c r="X37" s="134"/>
      <c r="Y37" s="134"/>
      <c r="Z37" s="134"/>
      <c r="AA37" s="134"/>
      <c r="AB37" s="134"/>
      <c r="AC37" s="134"/>
      <c r="AD37" s="133">
        <f t="shared" si="4"/>
        <v>21</v>
      </c>
      <c r="AE37" s="134">
        <v>14</v>
      </c>
      <c r="AF37" s="134">
        <v>7</v>
      </c>
      <c r="AG37" s="134"/>
      <c r="AH37" s="133">
        <f t="shared" si="6"/>
        <v>21</v>
      </c>
      <c r="AI37" s="134">
        <v>21</v>
      </c>
      <c r="AJ37" s="134"/>
      <c r="AK37" s="134"/>
      <c r="AL37" s="134"/>
      <c r="AM37" s="134"/>
      <c r="AN37" s="157"/>
      <c r="AO37" s="157"/>
      <c r="AP37" s="157"/>
      <c r="AQ37" s="157"/>
      <c r="AR37" s="157"/>
      <c r="AS37" s="157"/>
    </row>
    <row r="38" spans="1:45" s="160" customFormat="1" ht="28" x14ac:dyDescent="0.35">
      <c r="A38" s="128">
        <v>30</v>
      </c>
      <c r="B38" s="155"/>
      <c r="C38" s="130" t="s">
        <v>354</v>
      </c>
      <c r="D38" s="131" t="s">
        <v>126</v>
      </c>
      <c r="E38" s="132">
        <v>45471</v>
      </c>
      <c r="F38" s="132">
        <v>45471</v>
      </c>
      <c r="G38" s="136" t="s">
        <v>21</v>
      </c>
      <c r="H38" s="137">
        <v>2</v>
      </c>
      <c r="I38" s="137"/>
      <c r="J38" s="137"/>
      <c r="K38" s="133">
        <f t="shared" si="5"/>
        <v>2</v>
      </c>
      <c r="L38" s="134"/>
      <c r="M38" s="134">
        <v>2</v>
      </c>
      <c r="N38" s="134"/>
      <c r="O38" s="134"/>
      <c r="P38" s="134"/>
      <c r="Q38" s="133">
        <f t="shared" si="2"/>
        <v>2</v>
      </c>
      <c r="R38" s="133">
        <f t="shared" si="3"/>
        <v>26</v>
      </c>
      <c r="S38" s="156">
        <v>2</v>
      </c>
      <c r="T38" s="134">
        <v>1</v>
      </c>
      <c r="U38" s="134">
        <v>3</v>
      </c>
      <c r="V38" s="134">
        <v>20</v>
      </c>
      <c r="W38" s="134"/>
      <c r="X38" s="134"/>
      <c r="Y38" s="134"/>
      <c r="Z38" s="134"/>
      <c r="AA38" s="134"/>
      <c r="AB38" s="134"/>
      <c r="AC38" s="134"/>
      <c r="AD38" s="133">
        <f t="shared" si="4"/>
        <v>26</v>
      </c>
      <c r="AE38" s="134">
        <v>10</v>
      </c>
      <c r="AF38" s="134">
        <v>16</v>
      </c>
      <c r="AG38" s="134"/>
      <c r="AH38" s="133">
        <f t="shared" si="6"/>
        <v>26</v>
      </c>
      <c r="AI38" s="134">
        <v>26</v>
      </c>
      <c r="AJ38" s="134"/>
      <c r="AK38" s="134"/>
      <c r="AL38" s="134"/>
      <c r="AM38" s="134"/>
      <c r="AN38" s="157"/>
      <c r="AO38" s="157"/>
      <c r="AP38" s="157"/>
      <c r="AQ38" s="157"/>
      <c r="AR38" s="157"/>
      <c r="AS38" s="157"/>
    </row>
    <row r="39" spans="1:45" s="160" customFormat="1" x14ac:dyDescent="0.35">
      <c r="A39" s="128">
        <v>31</v>
      </c>
      <c r="B39" s="155"/>
      <c r="C39" s="130" t="s">
        <v>401</v>
      </c>
      <c r="D39" s="131" t="s">
        <v>128</v>
      </c>
      <c r="E39" s="132">
        <v>45425</v>
      </c>
      <c r="F39" s="132">
        <v>45440</v>
      </c>
      <c r="G39" s="136" t="s">
        <v>21</v>
      </c>
      <c r="H39" s="137"/>
      <c r="I39" s="137"/>
      <c r="J39" s="137">
        <v>15</v>
      </c>
      <c r="K39" s="133">
        <f t="shared" ref="K39:K40" si="7">SUM(H39:J39)</f>
        <v>15</v>
      </c>
      <c r="L39" s="134"/>
      <c r="M39" s="134">
        <v>15</v>
      </c>
      <c r="N39" s="134"/>
      <c r="O39" s="134"/>
      <c r="P39" s="134"/>
      <c r="Q39" s="133">
        <f t="shared" si="2"/>
        <v>15</v>
      </c>
      <c r="R39" s="133">
        <f t="shared" si="3"/>
        <v>8</v>
      </c>
      <c r="S39" s="156"/>
      <c r="T39" s="134"/>
      <c r="U39" s="134">
        <v>3</v>
      </c>
      <c r="V39" s="134">
        <v>5</v>
      </c>
      <c r="W39" s="134"/>
      <c r="X39" s="134"/>
      <c r="Y39" s="134"/>
      <c r="Z39" s="134"/>
      <c r="AA39" s="134"/>
      <c r="AB39" s="134"/>
      <c r="AC39" s="134"/>
      <c r="AD39" s="133">
        <f t="shared" si="4"/>
        <v>8</v>
      </c>
      <c r="AE39" s="134">
        <v>8</v>
      </c>
      <c r="AF39" s="134"/>
      <c r="AG39" s="134"/>
      <c r="AH39" s="133">
        <f t="shared" ref="AH39:AH49" si="8">IF(SUM(AI39:AJ39)=AD39,AD39,"verifique datos erroneos")</f>
        <v>8</v>
      </c>
      <c r="AI39" s="134">
        <v>8</v>
      </c>
      <c r="AJ39" s="134"/>
      <c r="AK39" s="134"/>
      <c r="AL39" s="134"/>
      <c r="AM39" s="134"/>
      <c r="AN39" s="157"/>
      <c r="AO39" s="157"/>
      <c r="AP39" s="157" t="s">
        <v>21</v>
      </c>
      <c r="AQ39" s="157"/>
      <c r="AR39" s="157"/>
      <c r="AS39" s="157"/>
    </row>
    <row r="40" spans="1:45" s="160" customFormat="1" x14ac:dyDescent="0.35">
      <c r="A40" s="128">
        <v>32</v>
      </c>
      <c r="B40" s="155"/>
      <c r="C40" s="130" t="s">
        <v>356</v>
      </c>
      <c r="D40" s="131" t="s">
        <v>128</v>
      </c>
      <c r="E40" s="132">
        <v>45441</v>
      </c>
      <c r="F40" s="132">
        <v>45469</v>
      </c>
      <c r="G40" s="136" t="s">
        <v>21</v>
      </c>
      <c r="H40" s="137"/>
      <c r="I40" s="137">
        <v>35</v>
      </c>
      <c r="J40" s="137"/>
      <c r="K40" s="133">
        <f t="shared" si="7"/>
        <v>35</v>
      </c>
      <c r="L40" s="134"/>
      <c r="M40" s="134">
        <v>35</v>
      </c>
      <c r="N40" s="134"/>
      <c r="O40" s="134"/>
      <c r="P40" s="134"/>
      <c r="Q40" s="133">
        <f t="shared" si="2"/>
        <v>35</v>
      </c>
      <c r="R40" s="133">
        <f t="shared" si="3"/>
        <v>22</v>
      </c>
      <c r="S40" s="156"/>
      <c r="T40" s="134">
        <v>2</v>
      </c>
      <c r="U40" s="134">
        <v>7</v>
      </c>
      <c r="V40" s="134">
        <v>13</v>
      </c>
      <c r="W40" s="134"/>
      <c r="X40" s="134"/>
      <c r="Y40" s="134"/>
      <c r="Z40" s="134"/>
      <c r="AA40" s="134"/>
      <c r="AB40" s="134"/>
      <c r="AC40" s="134"/>
      <c r="AD40" s="133">
        <f t="shared" si="4"/>
        <v>22</v>
      </c>
      <c r="AE40" s="134">
        <v>8</v>
      </c>
      <c r="AF40" s="134">
        <v>14</v>
      </c>
      <c r="AG40" s="134"/>
      <c r="AH40" s="133">
        <f t="shared" si="8"/>
        <v>22</v>
      </c>
      <c r="AI40" s="134">
        <v>22</v>
      </c>
      <c r="AJ40" s="134"/>
      <c r="AK40" s="134"/>
      <c r="AL40" s="134"/>
      <c r="AM40" s="134"/>
      <c r="AN40" s="157"/>
      <c r="AO40" s="157"/>
      <c r="AP40" s="157" t="s">
        <v>22</v>
      </c>
      <c r="AQ40" s="157"/>
      <c r="AR40" s="157"/>
      <c r="AS40" s="157"/>
    </row>
    <row r="41" spans="1:45" s="160" customFormat="1" ht="28" x14ac:dyDescent="0.35">
      <c r="A41" s="128">
        <v>33</v>
      </c>
      <c r="B41" s="155"/>
      <c r="C41" s="130" t="s">
        <v>444</v>
      </c>
      <c r="D41" s="131" t="s">
        <v>127</v>
      </c>
      <c r="E41" s="132" t="s">
        <v>446</v>
      </c>
      <c r="F41" s="132">
        <v>45432</v>
      </c>
      <c r="G41" s="136" t="s">
        <v>21</v>
      </c>
      <c r="H41" s="137"/>
      <c r="I41" s="137"/>
      <c r="J41" s="137">
        <v>32</v>
      </c>
      <c r="K41" s="133">
        <f>SUM(H41:J41)</f>
        <v>32</v>
      </c>
      <c r="L41" s="134"/>
      <c r="M41" s="134">
        <v>32</v>
      </c>
      <c r="N41" s="134"/>
      <c r="O41" s="134"/>
      <c r="P41" s="134"/>
      <c r="Q41" s="133">
        <f t="shared" si="2"/>
        <v>32</v>
      </c>
      <c r="R41" s="133">
        <f t="shared" si="3"/>
        <v>4</v>
      </c>
      <c r="S41" s="156"/>
      <c r="T41" s="134"/>
      <c r="U41" s="134"/>
      <c r="V41" s="134">
        <v>4</v>
      </c>
      <c r="W41" s="134"/>
      <c r="X41" s="134"/>
      <c r="Y41" s="134"/>
      <c r="Z41" s="134"/>
      <c r="AA41" s="134"/>
      <c r="AB41" s="134"/>
      <c r="AC41" s="134"/>
      <c r="AD41" s="133">
        <f t="shared" si="4"/>
        <v>4</v>
      </c>
      <c r="AE41" s="134">
        <v>2</v>
      </c>
      <c r="AF41" s="134">
        <v>2</v>
      </c>
      <c r="AG41" s="134"/>
      <c r="AH41" s="133">
        <f t="shared" si="8"/>
        <v>4</v>
      </c>
      <c r="AI41" s="134">
        <v>4</v>
      </c>
      <c r="AJ41" s="134"/>
      <c r="AK41" s="134"/>
      <c r="AL41" s="134"/>
      <c r="AM41" s="134"/>
      <c r="AN41" s="157"/>
      <c r="AO41" s="157"/>
      <c r="AP41" s="157" t="s">
        <v>4</v>
      </c>
      <c r="AQ41" s="157"/>
      <c r="AR41" s="157"/>
      <c r="AS41" s="157"/>
    </row>
    <row r="42" spans="1:45" s="160" customFormat="1" ht="28" x14ac:dyDescent="0.35">
      <c r="A42" s="128">
        <v>34</v>
      </c>
      <c r="B42" s="155"/>
      <c r="C42" s="130" t="s">
        <v>351</v>
      </c>
      <c r="D42" s="131" t="s">
        <v>128</v>
      </c>
      <c r="E42" s="132">
        <v>45383</v>
      </c>
      <c r="F42" s="132">
        <v>45384</v>
      </c>
      <c r="G42" s="136" t="s">
        <v>21</v>
      </c>
      <c r="H42" s="137">
        <v>8</v>
      </c>
      <c r="I42" s="137"/>
      <c r="J42" s="137"/>
      <c r="K42" s="133">
        <f t="shared" ref="K42:K48" si="9">SUM(H42:J42)</f>
        <v>8</v>
      </c>
      <c r="L42" s="134"/>
      <c r="M42" s="134">
        <v>8</v>
      </c>
      <c r="N42" s="134"/>
      <c r="O42" s="134"/>
      <c r="P42" s="134"/>
      <c r="Q42" s="133">
        <f t="shared" si="2"/>
        <v>8</v>
      </c>
      <c r="R42" s="133">
        <f t="shared" si="3"/>
        <v>17</v>
      </c>
      <c r="S42" s="156"/>
      <c r="T42" s="134"/>
      <c r="U42" s="134"/>
      <c r="V42" s="134">
        <v>17</v>
      </c>
      <c r="W42" s="134"/>
      <c r="X42" s="134"/>
      <c r="Y42" s="134"/>
      <c r="Z42" s="134"/>
      <c r="AA42" s="134"/>
      <c r="AB42" s="134"/>
      <c r="AC42" s="134"/>
      <c r="AD42" s="133">
        <f t="shared" si="4"/>
        <v>17</v>
      </c>
      <c r="AE42" s="134">
        <v>6</v>
      </c>
      <c r="AF42" s="134">
        <v>11</v>
      </c>
      <c r="AG42" s="134"/>
      <c r="AH42" s="133">
        <f t="shared" si="8"/>
        <v>17</v>
      </c>
      <c r="AI42" s="134">
        <v>17</v>
      </c>
      <c r="AJ42" s="134"/>
      <c r="AK42" s="134"/>
      <c r="AL42" s="134"/>
      <c r="AM42" s="134"/>
      <c r="AN42" s="157"/>
      <c r="AO42" s="157"/>
      <c r="AP42" s="157" t="s">
        <v>21</v>
      </c>
      <c r="AQ42" s="157"/>
      <c r="AR42" s="157"/>
      <c r="AS42" s="157"/>
    </row>
    <row r="43" spans="1:45" s="160" customFormat="1" ht="28" x14ac:dyDescent="0.35">
      <c r="A43" s="128">
        <v>35</v>
      </c>
      <c r="B43" s="155"/>
      <c r="C43" s="130" t="s">
        <v>447</v>
      </c>
      <c r="D43" s="131" t="s">
        <v>127</v>
      </c>
      <c r="E43" s="132">
        <v>45435</v>
      </c>
      <c r="F43" s="132">
        <v>45435</v>
      </c>
      <c r="G43" s="136" t="s">
        <v>21</v>
      </c>
      <c r="H43" s="137">
        <v>4</v>
      </c>
      <c r="I43" s="137"/>
      <c r="J43" s="137"/>
      <c r="K43" s="133">
        <f t="shared" si="9"/>
        <v>4</v>
      </c>
      <c r="L43" s="134"/>
      <c r="M43" s="134">
        <v>4</v>
      </c>
      <c r="N43" s="134"/>
      <c r="O43" s="134"/>
      <c r="P43" s="134"/>
      <c r="Q43" s="133">
        <f t="shared" si="2"/>
        <v>4</v>
      </c>
      <c r="R43" s="133">
        <f t="shared" si="3"/>
        <v>1</v>
      </c>
      <c r="S43" s="156"/>
      <c r="T43" s="134"/>
      <c r="U43" s="134"/>
      <c r="V43" s="134">
        <v>1</v>
      </c>
      <c r="W43" s="134"/>
      <c r="X43" s="134"/>
      <c r="Y43" s="134"/>
      <c r="Z43" s="134"/>
      <c r="AA43" s="134"/>
      <c r="AB43" s="134"/>
      <c r="AC43" s="134"/>
      <c r="AD43" s="133">
        <f t="shared" si="4"/>
        <v>1</v>
      </c>
      <c r="AE43" s="134"/>
      <c r="AF43" s="134">
        <v>1</v>
      </c>
      <c r="AG43" s="134"/>
      <c r="AH43" s="133">
        <f t="shared" si="8"/>
        <v>1</v>
      </c>
      <c r="AI43" s="134">
        <v>1</v>
      </c>
      <c r="AJ43" s="134"/>
      <c r="AK43" s="134"/>
      <c r="AL43" s="134"/>
      <c r="AM43" s="134"/>
      <c r="AN43" s="157"/>
      <c r="AO43" s="157"/>
      <c r="AP43" s="157" t="s">
        <v>23</v>
      </c>
      <c r="AQ43" s="157"/>
      <c r="AR43" s="157"/>
      <c r="AS43" s="157"/>
    </row>
    <row r="44" spans="1:45" s="160" customFormat="1" ht="28" x14ac:dyDescent="0.35">
      <c r="A44" s="128">
        <v>36</v>
      </c>
      <c r="B44" s="155"/>
      <c r="C44" s="130" t="s">
        <v>448</v>
      </c>
      <c r="D44" s="131" t="s">
        <v>126</v>
      </c>
      <c r="E44" s="132">
        <v>45463</v>
      </c>
      <c r="F44" s="132">
        <v>45463</v>
      </c>
      <c r="G44" s="136" t="s">
        <v>21</v>
      </c>
      <c r="H44" s="137">
        <v>2</v>
      </c>
      <c r="I44" s="137"/>
      <c r="J44" s="137"/>
      <c r="K44" s="133">
        <f t="shared" si="9"/>
        <v>2</v>
      </c>
      <c r="L44" s="134"/>
      <c r="M44" s="134">
        <v>2</v>
      </c>
      <c r="N44" s="134"/>
      <c r="O44" s="134"/>
      <c r="P44" s="134"/>
      <c r="Q44" s="133">
        <f t="shared" si="2"/>
        <v>2</v>
      </c>
      <c r="R44" s="133">
        <f t="shared" si="3"/>
        <v>32</v>
      </c>
      <c r="S44" s="156">
        <v>7</v>
      </c>
      <c r="T44" s="134"/>
      <c r="U44" s="134">
        <v>6</v>
      </c>
      <c r="V44" s="134">
        <v>19</v>
      </c>
      <c r="W44" s="134"/>
      <c r="X44" s="134"/>
      <c r="Y44" s="134"/>
      <c r="Z44" s="134"/>
      <c r="AA44" s="134"/>
      <c r="AB44" s="134"/>
      <c r="AC44" s="134"/>
      <c r="AD44" s="133">
        <f t="shared" si="4"/>
        <v>32</v>
      </c>
      <c r="AE44" s="134">
        <v>13</v>
      </c>
      <c r="AF44" s="134">
        <v>19</v>
      </c>
      <c r="AG44" s="134"/>
      <c r="AH44" s="133">
        <f t="shared" si="8"/>
        <v>32</v>
      </c>
      <c r="AI44" s="134">
        <v>32</v>
      </c>
      <c r="AJ44" s="134"/>
      <c r="AK44" s="134"/>
      <c r="AL44" s="134"/>
      <c r="AM44" s="134"/>
      <c r="AN44" s="157"/>
      <c r="AO44" s="157"/>
      <c r="AP44" s="157"/>
      <c r="AQ44" s="157"/>
      <c r="AR44" s="157"/>
      <c r="AS44" s="157"/>
    </row>
    <row r="45" spans="1:45" s="160" customFormat="1" ht="28" x14ac:dyDescent="0.35">
      <c r="A45" s="128">
        <v>37</v>
      </c>
      <c r="B45" s="155"/>
      <c r="C45" s="130" t="s">
        <v>556</v>
      </c>
      <c r="D45" s="131" t="s">
        <v>127</v>
      </c>
      <c r="E45" s="132">
        <v>45533</v>
      </c>
      <c r="F45" s="132">
        <v>45534</v>
      </c>
      <c r="G45" s="136" t="s">
        <v>22</v>
      </c>
      <c r="H45" s="137"/>
      <c r="I45" s="137"/>
      <c r="J45" s="137">
        <v>18</v>
      </c>
      <c r="K45" s="133">
        <f t="shared" si="9"/>
        <v>18</v>
      </c>
      <c r="L45" s="134"/>
      <c r="M45" s="134"/>
      <c r="N45" s="134"/>
      <c r="O45" s="134"/>
      <c r="P45" s="134">
        <v>18</v>
      </c>
      <c r="Q45" s="133">
        <f t="shared" si="2"/>
        <v>18</v>
      </c>
      <c r="R45" s="133">
        <f t="shared" si="3"/>
        <v>1</v>
      </c>
      <c r="S45" s="156"/>
      <c r="T45" s="134"/>
      <c r="U45" s="134"/>
      <c r="V45" s="134">
        <v>1</v>
      </c>
      <c r="W45" s="134"/>
      <c r="X45" s="134"/>
      <c r="Y45" s="134"/>
      <c r="Z45" s="134"/>
      <c r="AA45" s="134"/>
      <c r="AB45" s="134"/>
      <c r="AC45" s="134"/>
      <c r="AD45" s="133">
        <f t="shared" si="4"/>
        <v>1</v>
      </c>
      <c r="AE45" s="134">
        <v>1</v>
      </c>
      <c r="AF45" s="134"/>
      <c r="AG45" s="134"/>
      <c r="AH45" s="133">
        <f t="shared" si="8"/>
        <v>1</v>
      </c>
      <c r="AI45" s="134">
        <v>1</v>
      </c>
      <c r="AJ45" s="134"/>
      <c r="AK45" s="134"/>
      <c r="AL45" s="134"/>
      <c r="AM45" s="134"/>
      <c r="AN45" s="157"/>
      <c r="AO45" s="157"/>
      <c r="AP45" s="157"/>
      <c r="AQ45" s="157"/>
      <c r="AR45" s="157"/>
      <c r="AS45" s="157"/>
    </row>
    <row r="46" spans="1:45" s="160" customFormat="1" ht="42" x14ac:dyDescent="0.35">
      <c r="A46" s="128">
        <v>38</v>
      </c>
      <c r="B46" s="155"/>
      <c r="C46" s="130" t="s">
        <v>342</v>
      </c>
      <c r="D46" s="131" t="s">
        <v>126</v>
      </c>
      <c r="E46" s="132">
        <v>45532</v>
      </c>
      <c r="F46" s="132">
        <v>45532</v>
      </c>
      <c r="G46" s="136" t="s">
        <v>22</v>
      </c>
      <c r="H46" s="137">
        <v>2</v>
      </c>
      <c r="I46" s="137"/>
      <c r="J46" s="137"/>
      <c r="K46" s="133">
        <f t="shared" si="9"/>
        <v>2</v>
      </c>
      <c r="L46" s="134"/>
      <c r="M46" s="134"/>
      <c r="N46" s="134"/>
      <c r="O46" s="134">
        <v>2</v>
      </c>
      <c r="P46" s="134"/>
      <c r="Q46" s="133">
        <f t="shared" si="2"/>
        <v>2</v>
      </c>
      <c r="R46" s="133">
        <f t="shared" si="3"/>
        <v>3</v>
      </c>
      <c r="S46" s="156"/>
      <c r="T46" s="134"/>
      <c r="U46" s="134"/>
      <c r="V46" s="134">
        <v>3</v>
      </c>
      <c r="W46" s="134"/>
      <c r="X46" s="134"/>
      <c r="Y46" s="134"/>
      <c r="Z46" s="134"/>
      <c r="AA46" s="134"/>
      <c r="AB46" s="134"/>
      <c r="AC46" s="134"/>
      <c r="AD46" s="133">
        <f t="shared" si="4"/>
        <v>3</v>
      </c>
      <c r="AE46" s="134"/>
      <c r="AF46" s="134">
        <v>3</v>
      </c>
      <c r="AG46" s="134"/>
      <c r="AH46" s="133">
        <f t="shared" si="8"/>
        <v>3</v>
      </c>
      <c r="AI46" s="134">
        <v>3</v>
      </c>
      <c r="AJ46" s="134"/>
      <c r="AK46" s="134"/>
      <c r="AL46" s="134"/>
      <c r="AM46" s="134"/>
      <c r="AN46" s="157"/>
      <c r="AO46" s="157"/>
      <c r="AP46" s="157"/>
      <c r="AQ46" s="157"/>
      <c r="AR46" s="157"/>
      <c r="AS46" s="157"/>
    </row>
    <row r="47" spans="1:45" s="160" customFormat="1" ht="42" x14ac:dyDescent="0.35">
      <c r="A47" s="128">
        <v>39</v>
      </c>
      <c r="B47" s="155"/>
      <c r="C47" s="130" t="s">
        <v>560</v>
      </c>
      <c r="D47" s="131" t="s">
        <v>126</v>
      </c>
      <c r="E47" s="210" t="s">
        <v>705</v>
      </c>
      <c r="F47" s="132">
        <v>45516</v>
      </c>
      <c r="G47" s="136" t="s">
        <v>22</v>
      </c>
      <c r="H47" s="137">
        <v>4</v>
      </c>
      <c r="I47" s="137"/>
      <c r="J47" s="137"/>
      <c r="K47" s="133">
        <f t="shared" si="9"/>
        <v>4</v>
      </c>
      <c r="L47" s="134"/>
      <c r="M47" s="134">
        <v>4</v>
      </c>
      <c r="N47" s="134"/>
      <c r="O47" s="134"/>
      <c r="P47" s="134"/>
      <c r="Q47" s="133">
        <f t="shared" si="2"/>
        <v>4</v>
      </c>
      <c r="R47" s="133">
        <f t="shared" si="3"/>
        <v>15</v>
      </c>
      <c r="S47" s="156"/>
      <c r="T47" s="134"/>
      <c r="U47" s="134"/>
      <c r="V47" s="134">
        <v>15</v>
      </c>
      <c r="W47" s="134"/>
      <c r="X47" s="134"/>
      <c r="Y47" s="134"/>
      <c r="Z47" s="134"/>
      <c r="AA47" s="134"/>
      <c r="AB47" s="134"/>
      <c r="AC47" s="134"/>
      <c r="AD47" s="133">
        <f t="shared" si="4"/>
        <v>15</v>
      </c>
      <c r="AE47" s="134">
        <v>7</v>
      </c>
      <c r="AF47" s="134">
        <v>8</v>
      </c>
      <c r="AG47" s="134"/>
      <c r="AH47" s="133">
        <f t="shared" si="8"/>
        <v>15</v>
      </c>
      <c r="AI47" s="134">
        <v>15</v>
      </c>
      <c r="AJ47" s="134"/>
      <c r="AK47" s="134"/>
      <c r="AL47" s="134"/>
      <c r="AM47" s="134"/>
      <c r="AN47" s="157"/>
      <c r="AO47" s="157"/>
      <c r="AP47" s="157"/>
      <c r="AQ47" s="157"/>
      <c r="AR47" s="157"/>
      <c r="AS47" s="157"/>
    </row>
    <row r="48" spans="1:45" s="160" customFormat="1" ht="42" x14ac:dyDescent="0.35">
      <c r="A48" s="128">
        <v>40</v>
      </c>
      <c r="B48" s="155"/>
      <c r="C48" s="130" t="s">
        <v>562</v>
      </c>
      <c r="D48" s="131" t="s">
        <v>128</v>
      </c>
      <c r="E48" s="210" t="s">
        <v>706</v>
      </c>
      <c r="F48" s="210" t="s">
        <v>707</v>
      </c>
      <c r="G48" s="136" t="s">
        <v>22</v>
      </c>
      <c r="H48" s="137">
        <v>9</v>
      </c>
      <c r="I48" s="137"/>
      <c r="J48" s="137"/>
      <c r="K48" s="133">
        <f t="shared" si="9"/>
        <v>9</v>
      </c>
      <c r="L48" s="134">
        <v>9</v>
      </c>
      <c r="M48" s="134"/>
      <c r="N48" s="134"/>
      <c r="O48" s="134"/>
      <c r="P48" s="134"/>
      <c r="Q48" s="133">
        <f t="shared" si="2"/>
        <v>9</v>
      </c>
      <c r="R48" s="133">
        <f t="shared" si="3"/>
        <v>16</v>
      </c>
      <c r="S48" s="156"/>
      <c r="T48" s="134"/>
      <c r="U48" s="134">
        <v>3</v>
      </c>
      <c r="V48" s="134">
        <v>13</v>
      </c>
      <c r="W48" s="134"/>
      <c r="X48" s="134"/>
      <c r="Y48" s="134"/>
      <c r="Z48" s="134"/>
      <c r="AA48" s="134"/>
      <c r="AB48" s="134"/>
      <c r="AC48" s="134"/>
      <c r="AD48" s="133">
        <f t="shared" si="4"/>
        <v>16</v>
      </c>
      <c r="AE48" s="134">
        <v>12</v>
      </c>
      <c r="AF48" s="134">
        <v>4</v>
      </c>
      <c r="AG48" s="134"/>
      <c r="AH48" s="133">
        <f t="shared" si="8"/>
        <v>16</v>
      </c>
      <c r="AI48" s="134">
        <v>16</v>
      </c>
      <c r="AJ48" s="134"/>
      <c r="AK48" s="134"/>
      <c r="AL48" s="134"/>
      <c r="AM48" s="134"/>
      <c r="AN48" s="157"/>
      <c r="AO48" s="157"/>
      <c r="AP48" s="157"/>
      <c r="AQ48" s="157"/>
      <c r="AR48" s="157"/>
      <c r="AS48" s="157"/>
    </row>
    <row r="49" spans="1:45" s="160" customFormat="1" ht="42" x14ac:dyDescent="0.35">
      <c r="A49" s="128">
        <v>41</v>
      </c>
      <c r="B49" s="155"/>
      <c r="C49" s="130" t="s">
        <v>719</v>
      </c>
      <c r="D49" s="131" t="s">
        <v>128</v>
      </c>
      <c r="E49" s="210">
        <v>45568</v>
      </c>
      <c r="F49" s="210">
        <v>45599</v>
      </c>
      <c r="G49" s="136" t="s">
        <v>23</v>
      </c>
      <c r="H49" s="137"/>
      <c r="I49" s="137"/>
      <c r="J49" s="137">
        <v>22</v>
      </c>
      <c r="K49" s="133">
        <f>SUM(H49:J49)</f>
        <v>22</v>
      </c>
      <c r="L49" s="134"/>
      <c r="M49" s="134">
        <v>22</v>
      </c>
      <c r="N49" s="134"/>
      <c r="O49" s="134"/>
      <c r="P49" s="134"/>
      <c r="Q49" s="133">
        <f t="shared" si="2"/>
        <v>22</v>
      </c>
      <c r="R49" s="133">
        <f t="shared" si="3"/>
        <v>18</v>
      </c>
      <c r="S49" s="156"/>
      <c r="T49" s="134">
        <v>3</v>
      </c>
      <c r="U49" s="134">
        <v>11</v>
      </c>
      <c r="V49" s="134">
        <v>4</v>
      </c>
      <c r="W49" s="134"/>
      <c r="X49" s="134"/>
      <c r="Y49" s="134"/>
      <c r="Z49" s="134"/>
      <c r="AA49" s="134"/>
      <c r="AB49" s="134"/>
      <c r="AC49" s="134"/>
      <c r="AD49" s="133">
        <f t="shared" si="4"/>
        <v>18</v>
      </c>
      <c r="AE49" s="134">
        <v>3</v>
      </c>
      <c r="AF49" s="134">
        <v>15</v>
      </c>
      <c r="AG49" s="134"/>
      <c r="AH49" s="133">
        <f t="shared" si="8"/>
        <v>18</v>
      </c>
      <c r="AI49" s="134">
        <v>18</v>
      </c>
      <c r="AJ49" s="134"/>
      <c r="AK49" s="134"/>
      <c r="AL49" s="134"/>
      <c r="AM49" s="134"/>
      <c r="AN49" s="157"/>
      <c r="AO49" s="157"/>
      <c r="AP49" s="157" t="s">
        <v>4</v>
      </c>
      <c r="AQ49" s="157"/>
      <c r="AR49" s="157"/>
      <c r="AS49" s="157"/>
    </row>
    <row r="50" spans="1:45" s="160" customFormat="1" ht="28" x14ac:dyDescent="0.35">
      <c r="A50" s="128">
        <v>42</v>
      </c>
      <c r="B50" s="155"/>
      <c r="C50" s="130" t="s">
        <v>718</v>
      </c>
      <c r="D50" s="131" t="s">
        <v>128</v>
      </c>
      <c r="E50" s="210">
        <v>45579</v>
      </c>
      <c r="F50" s="210">
        <v>45594</v>
      </c>
      <c r="G50" s="136" t="s">
        <v>23</v>
      </c>
      <c r="H50" s="137"/>
      <c r="I50" s="137"/>
      <c r="J50" s="137">
        <v>28</v>
      </c>
      <c r="K50" s="133">
        <f t="shared" ref="K50" si="10">SUM(H50:J50)</f>
        <v>28</v>
      </c>
      <c r="L50" s="134">
        <v>24</v>
      </c>
      <c r="M50" s="134">
        <v>4</v>
      </c>
      <c r="N50" s="134"/>
      <c r="O50" s="134"/>
      <c r="P50" s="134"/>
      <c r="Q50" s="133">
        <f t="shared" si="2"/>
        <v>28</v>
      </c>
      <c r="R50" s="133">
        <f t="shared" si="3"/>
        <v>16</v>
      </c>
      <c r="S50" s="156"/>
      <c r="T50" s="134"/>
      <c r="U50" s="134">
        <v>4</v>
      </c>
      <c r="V50" s="134">
        <v>12</v>
      </c>
      <c r="W50" s="134"/>
      <c r="X50" s="134"/>
      <c r="Y50" s="134"/>
      <c r="Z50" s="134"/>
      <c r="AA50" s="134"/>
      <c r="AB50" s="134"/>
      <c r="AC50" s="134"/>
      <c r="AD50" s="133">
        <f t="shared" si="4"/>
        <v>16</v>
      </c>
      <c r="AE50" s="134">
        <v>12</v>
      </c>
      <c r="AF50" s="134">
        <v>4</v>
      </c>
      <c r="AG50" s="134"/>
      <c r="AH50" s="133">
        <f t="shared" ref="AH50:AH53" si="11">IF(SUM(AI50:AJ50)=AD50,AD50,"verifique datos erroneos")</f>
        <v>16</v>
      </c>
      <c r="AI50" s="134">
        <v>16</v>
      </c>
      <c r="AJ50" s="134"/>
      <c r="AK50" s="134"/>
      <c r="AL50" s="134"/>
      <c r="AM50" s="134"/>
      <c r="AN50" s="157"/>
      <c r="AO50" s="157"/>
      <c r="AP50" s="157" t="s">
        <v>21</v>
      </c>
      <c r="AQ50" s="157"/>
      <c r="AR50" s="157"/>
      <c r="AS50" s="157"/>
    </row>
    <row r="51" spans="1:45" s="160" customFormat="1" x14ac:dyDescent="0.35">
      <c r="A51" s="128">
        <v>43</v>
      </c>
      <c r="B51" s="155"/>
      <c r="C51" s="130" t="s">
        <v>833</v>
      </c>
      <c r="D51" s="131" t="s">
        <v>128</v>
      </c>
      <c r="E51" s="210">
        <v>45602</v>
      </c>
      <c r="F51" s="210">
        <v>45632</v>
      </c>
      <c r="G51" s="136" t="s">
        <v>23</v>
      </c>
      <c r="H51" s="137" t="s">
        <v>282</v>
      </c>
      <c r="I51" s="137" t="s">
        <v>282</v>
      </c>
      <c r="J51" s="137">
        <v>40</v>
      </c>
      <c r="K51" s="133">
        <f>SUM(H51:J51)</f>
        <v>40</v>
      </c>
      <c r="L51" s="134">
        <v>40</v>
      </c>
      <c r="M51" s="134" t="s">
        <v>282</v>
      </c>
      <c r="N51" s="134"/>
      <c r="O51" s="134"/>
      <c r="P51" s="134"/>
      <c r="Q51" s="133">
        <f t="shared" si="2"/>
        <v>40</v>
      </c>
      <c r="R51" s="133">
        <f t="shared" si="3"/>
        <v>22</v>
      </c>
      <c r="S51" s="156">
        <v>4</v>
      </c>
      <c r="T51" s="134">
        <v>6</v>
      </c>
      <c r="U51" s="134"/>
      <c r="V51" s="134">
        <v>12</v>
      </c>
      <c r="W51" s="134"/>
      <c r="X51" s="134"/>
      <c r="Y51" s="134"/>
      <c r="Z51" s="134"/>
      <c r="AA51" s="134"/>
      <c r="AB51" s="134"/>
      <c r="AC51" s="134"/>
      <c r="AD51" s="133">
        <f t="shared" si="4"/>
        <v>22</v>
      </c>
      <c r="AE51" s="134">
        <v>11</v>
      </c>
      <c r="AF51" s="134">
        <v>11</v>
      </c>
      <c r="AG51" s="134"/>
      <c r="AH51" s="133">
        <f t="shared" si="11"/>
        <v>22</v>
      </c>
      <c r="AI51" s="134">
        <v>22</v>
      </c>
      <c r="AJ51" s="134"/>
      <c r="AK51" s="134" t="s">
        <v>282</v>
      </c>
      <c r="AL51" s="134"/>
      <c r="AM51" s="134"/>
      <c r="AN51" s="157"/>
      <c r="AO51" s="157"/>
      <c r="AP51" s="157" t="s">
        <v>4</v>
      </c>
      <c r="AQ51" s="157"/>
      <c r="AR51" s="157"/>
      <c r="AS51" s="157"/>
    </row>
    <row r="52" spans="1:45" s="160" customFormat="1" x14ac:dyDescent="0.35">
      <c r="A52" s="128">
        <v>44</v>
      </c>
      <c r="B52" s="155"/>
      <c r="C52" s="130" t="s">
        <v>329</v>
      </c>
      <c r="D52" s="131" t="s">
        <v>128</v>
      </c>
      <c r="E52" s="210">
        <v>45593</v>
      </c>
      <c r="F52" s="210">
        <v>45649</v>
      </c>
      <c r="G52" s="136" t="s">
        <v>23</v>
      </c>
      <c r="H52" s="137"/>
      <c r="I52" s="137">
        <v>54</v>
      </c>
      <c r="J52" s="137"/>
      <c r="K52" s="133">
        <f t="shared" ref="K52" si="12">SUM(H52:J52)</f>
        <v>54</v>
      </c>
      <c r="L52" s="134"/>
      <c r="M52" s="134">
        <v>54</v>
      </c>
      <c r="N52" s="134"/>
      <c r="O52" s="134"/>
      <c r="P52" s="134"/>
      <c r="Q52" s="133">
        <f t="shared" si="2"/>
        <v>54</v>
      </c>
      <c r="R52" s="133">
        <f t="shared" si="3"/>
        <v>0</v>
      </c>
      <c r="S52" s="156"/>
      <c r="T52" s="134"/>
      <c r="U52" s="134"/>
      <c r="V52" s="134"/>
      <c r="W52" s="134"/>
      <c r="X52" s="134"/>
      <c r="Y52" s="134"/>
      <c r="Z52" s="134"/>
      <c r="AA52" s="134"/>
      <c r="AB52" s="134"/>
      <c r="AC52" s="134"/>
      <c r="AD52" s="133">
        <f t="shared" si="4"/>
        <v>0</v>
      </c>
      <c r="AE52" s="134"/>
      <c r="AF52" s="134"/>
      <c r="AG52" s="134"/>
      <c r="AH52" s="133">
        <f t="shared" si="11"/>
        <v>0</v>
      </c>
      <c r="AI52" s="134"/>
      <c r="AJ52" s="134"/>
      <c r="AK52" s="134"/>
      <c r="AL52" s="134"/>
      <c r="AM52" s="134"/>
      <c r="AN52" s="157"/>
      <c r="AO52" s="157"/>
      <c r="AP52" s="157" t="s">
        <v>21</v>
      </c>
      <c r="AQ52" s="157"/>
      <c r="AR52" s="157"/>
      <c r="AS52" s="157"/>
    </row>
    <row r="53" spans="1:45" s="160" customFormat="1" ht="28" x14ac:dyDescent="0.35">
      <c r="A53" s="128">
        <v>2</v>
      </c>
      <c r="B53" s="155"/>
      <c r="C53" s="130" t="s">
        <v>869</v>
      </c>
      <c r="D53" s="131" t="s">
        <v>127</v>
      </c>
      <c r="E53" s="210">
        <v>45622</v>
      </c>
      <c r="F53" s="210">
        <v>45636</v>
      </c>
      <c r="G53" s="136" t="s">
        <v>23</v>
      </c>
      <c r="H53" s="137"/>
      <c r="I53" s="137"/>
      <c r="J53" s="137">
        <v>12</v>
      </c>
      <c r="K53" s="133">
        <f t="shared" ref="K53" si="13">SUM(H53:J53)</f>
        <v>12</v>
      </c>
      <c r="L53" s="134"/>
      <c r="M53" s="134">
        <v>12</v>
      </c>
      <c r="N53" s="134"/>
      <c r="O53" s="134"/>
      <c r="P53" s="134"/>
      <c r="Q53" s="133">
        <f t="shared" ref="Q53" si="14">IF(SUM(L53:P53)=SUM(H53:J53),K53,"VERIFIQUE DATOS INCORRECTOS")</f>
        <v>12</v>
      </c>
      <c r="R53" s="133">
        <f t="shared" si="3"/>
        <v>16</v>
      </c>
      <c r="S53" s="156"/>
      <c r="T53" s="134"/>
      <c r="U53" s="134"/>
      <c r="V53" s="134">
        <v>16</v>
      </c>
      <c r="W53" s="134"/>
      <c r="X53" s="134"/>
      <c r="Y53" s="134"/>
      <c r="Z53" s="134"/>
      <c r="AA53" s="134"/>
      <c r="AB53" s="134"/>
      <c r="AC53" s="134"/>
      <c r="AD53" s="133">
        <f t="shared" si="4"/>
        <v>16</v>
      </c>
      <c r="AE53" s="134">
        <v>2</v>
      </c>
      <c r="AF53" s="134">
        <v>14</v>
      </c>
      <c r="AG53" s="134"/>
      <c r="AH53" s="133">
        <f t="shared" si="11"/>
        <v>16</v>
      </c>
      <c r="AI53" s="134">
        <v>16</v>
      </c>
      <c r="AJ53" s="134"/>
      <c r="AK53" s="134"/>
      <c r="AL53" s="134"/>
      <c r="AM53" s="134"/>
      <c r="AN53" s="157"/>
      <c r="AO53" s="157"/>
      <c r="AP53" s="157"/>
      <c r="AQ53" s="157"/>
      <c r="AR53" s="157"/>
      <c r="AS53" s="157"/>
    </row>
    <row r="54" spans="1:45" s="160" customFormat="1" ht="42" x14ac:dyDescent="0.35">
      <c r="A54" s="128">
        <v>37</v>
      </c>
      <c r="B54" s="155"/>
      <c r="C54" s="130" t="s">
        <v>866</v>
      </c>
      <c r="D54" s="131" t="s">
        <v>128</v>
      </c>
      <c r="E54" s="210">
        <v>45600</v>
      </c>
      <c r="F54" s="210">
        <v>45604</v>
      </c>
      <c r="G54" s="136" t="s">
        <v>23</v>
      </c>
      <c r="H54" s="137"/>
      <c r="I54" s="137"/>
      <c r="J54" s="137">
        <v>40</v>
      </c>
      <c r="K54" s="133">
        <f t="shared" ref="K54:K58" si="15">SUM(H54:J54)</f>
        <v>40</v>
      </c>
      <c r="L54" s="134">
        <v>40</v>
      </c>
      <c r="M54" s="134"/>
      <c r="N54" s="134"/>
      <c r="O54" s="134"/>
      <c r="P54" s="134"/>
      <c r="Q54" s="133">
        <f t="shared" ref="Q54:Q58" si="16">IF(SUM(L54:P54)=SUM(H54:J54),K54,"VERIFIQUE DATOS INCORRECTOS")</f>
        <v>40</v>
      </c>
      <c r="R54" s="133">
        <f t="shared" si="3"/>
        <v>11</v>
      </c>
      <c r="S54" s="156"/>
      <c r="T54" s="134"/>
      <c r="U54" s="134"/>
      <c r="V54" s="134">
        <v>11</v>
      </c>
      <c r="W54" s="134"/>
      <c r="X54" s="134"/>
      <c r="Y54" s="134"/>
      <c r="Z54" s="134"/>
      <c r="AA54" s="134"/>
      <c r="AB54" s="134"/>
      <c r="AC54" s="134"/>
      <c r="AD54" s="133">
        <f t="shared" si="4"/>
        <v>11</v>
      </c>
      <c r="AE54" s="134">
        <v>4</v>
      </c>
      <c r="AF54" s="134">
        <v>7</v>
      </c>
      <c r="AG54" s="134"/>
      <c r="AH54" s="133">
        <f t="shared" ref="AH54:AH58" si="17">IF(SUM(AI54:AJ54)=AD54,AD54,"verifique datos erroneos")</f>
        <v>11</v>
      </c>
      <c r="AI54" s="134">
        <v>11</v>
      </c>
      <c r="AJ54" s="134"/>
      <c r="AK54" s="134"/>
      <c r="AL54" s="134"/>
      <c r="AM54" s="134"/>
      <c r="AN54" s="157"/>
      <c r="AO54" s="157"/>
      <c r="AP54" s="157"/>
      <c r="AQ54" s="157"/>
      <c r="AR54" s="157"/>
      <c r="AS54" s="157"/>
    </row>
    <row r="55" spans="1:45" s="160" customFormat="1" x14ac:dyDescent="0.35">
      <c r="A55" s="128">
        <v>38</v>
      </c>
      <c r="B55" s="155"/>
      <c r="C55" s="130" t="s">
        <v>899</v>
      </c>
      <c r="D55" s="131" t="s">
        <v>128</v>
      </c>
      <c r="E55" s="210">
        <v>45600</v>
      </c>
      <c r="F55" s="210">
        <v>45600</v>
      </c>
      <c r="G55" s="136" t="s">
        <v>23</v>
      </c>
      <c r="H55" s="137">
        <v>8</v>
      </c>
      <c r="I55" s="137"/>
      <c r="J55" s="137"/>
      <c r="K55" s="133">
        <f t="shared" si="15"/>
        <v>8</v>
      </c>
      <c r="L55" s="134">
        <v>8</v>
      </c>
      <c r="M55" s="134"/>
      <c r="N55" s="134"/>
      <c r="O55" s="134"/>
      <c r="P55" s="134"/>
      <c r="Q55" s="133">
        <f t="shared" si="16"/>
        <v>8</v>
      </c>
      <c r="R55" s="133">
        <f t="shared" si="3"/>
        <v>3</v>
      </c>
      <c r="S55" s="156"/>
      <c r="T55" s="134"/>
      <c r="U55" s="134"/>
      <c r="V55" s="134">
        <v>3</v>
      </c>
      <c r="W55" s="134"/>
      <c r="X55" s="134"/>
      <c r="Y55" s="134"/>
      <c r="Z55" s="134"/>
      <c r="AA55" s="134"/>
      <c r="AB55" s="134"/>
      <c r="AC55" s="134"/>
      <c r="AD55" s="133">
        <f t="shared" si="4"/>
        <v>3</v>
      </c>
      <c r="AE55" s="134">
        <v>3</v>
      </c>
      <c r="AF55" s="134"/>
      <c r="AG55" s="134"/>
      <c r="AH55" s="133">
        <f t="shared" si="17"/>
        <v>3</v>
      </c>
      <c r="AI55" s="134">
        <v>3</v>
      </c>
      <c r="AJ55" s="134"/>
      <c r="AK55" s="134"/>
      <c r="AL55" s="134"/>
      <c r="AM55" s="134"/>
      <c r="AN55" s="157"/>
      <c r="AO55" s="157"/>
      <c r="AP55" s="157"/>
      <c r="AQ55" s="157"/>
      <c r="AR55" s="157"/>
      <c r="AS55" s="157"/>
    </row>
    <row r="56" spans="1:45" s="160" customFormat="1" ht="28" x14ac:dyDescent="0.35">
      <c r="A56" s="128">
        <v>39</v>
      </c>
      <c r="B56" s="155"/>
      <c r="C56" s="130" t="s">
        <v>900</v>
      </c>
      <c r="D56" s="131" t="s">
        <v>127</v>
      </c>
      <c r="E56" s="210">
        <v>45545</v>
      </c>
      <c r="F56" s="210">
        <v>45566</v>
      </c>
      <c r="G56" s="136" t="s">
        <v>23</v>
      </c>
      <c r="H56" s="137"/>
      <c r="I56" s="137"/>
      <c r="J56" s="137">
        <v>16</v>
      </c>
      <c r="K56" s="133">
        <f t="shared" si="15"/>
        <v>16</v>
      </c>
      <c r="L56" s="134"/>
      <c r="M56" s="134">
        <v>16</v>
      </c>
      <c r="N56" s="134"/>
      <c r="O56" s="134"/>
      <c r="P56" s="134"/>
      <c r="Q56" s="133">
        <f t="shared" si="16"/>
        <v>16</v>
      </c>
      <c r="R56" s="133">
        <f t="shared" si="3"/>
        <v>1</v>
      </c>
      <c r="S56" s="156"/>
      <c r="T56" s="134"/>
      <c r="U56" s="134"/>
      <c r="V56" s="134">
        <v>1</v>
      </c>
      <c r="W56" s="134"/>
      <c r="X56" s="134"/>
      <c r="Y56" s="134"/>
      <c r="Z56" s="134"/>
      <c r="AA56" s="134"/>
      <c r="AB56" s="134"/>
      <c r="AC56" s="134"/>
      <c r="AD56" s="133">
        <f t="shared" si="4"/>
        <v>1</v>
      </c>
      <c r="AE56" s="134"/>
      <c r="AF56" s="134">
        <v>1</v>
      </c>
      <c r="AG56" s="134"/>
      <c r="AH56" s="133">
        <f t="shared" si="17"/>
        <v>1</v>
      </c>
      <c r="AI56" s="134">
        <v>1</v>
      </c>
      <c r="AJ56" s="134"/>
      <c r="AK56" s="134"/>
      <c r="AL56" s="134"/>
      <c r="AM56" s="134"/>
      <c r="AN56" s="157"/>
      <c r="AO56" s="157"/>
      <c r="AP56" s="157"/>
      <c r="AQ56" s="157"/>
      <c r="AR56" s="157"/>
      <c r="AS56" s="157"/>
    </row>
    <row r="57" spans="1:45" s="160" customFormat="1" ht="28" x14ac:dyDescent="0.35">
      <c r="A57" s="128">
        <v>40</v>
      </c>
      <c r="B57" s="155"/>
      <c r="C57" s="130" t="s">
        <v>868</v>
      </c>
      <c r="D57" s="131" t="s">
        <v>127</v>
      </c>
      <c r="E57" s="210">
        <v>45616</v>
      </c>
      <c r="F57" s="210">
        <v>45637</v>
      </c>
      <c r="G57" s="136" t="s">
        <v>23</v>
      </c>
      <c r="H57" s="137"/>
      <c r="I57" s="137"/>
      <c r="J57" s="137">
        <v>16</v>
      </c>
      <c r="K57" s="133">
        <f t="shared" si="15"/>
        <v>16</v>
      </c>
      <c r="L57" s="134"/>
      <c r="M57" s="134">
        <v>16</v>
      </c>
      <c r="N57" s="134"/>
      <c r="O57" s="134"/>
      <c r="P57" s="134"/>
      <c r="Q57" s="133">
        <f t="shared" si="16"/>
        <v>16</v>
      </c>
      <c r="R57" s="133">
        <f t="shared" si="3"/>
        <v>1</v>
      </c>
      <c r="S57" s="156"/>
      <c r="T57" s="134"/>
      <c r="U57" s="134"/>
      <c r="V57" s="134">
        <v>1</v>
      </c>
      <c r="W57" s="134"/>
      <c r="X57" s="134"/>
      <c r="Y57" s="134"/>
      <c r="Z57" s="134"/>
      <c r="AA57" s="134"/>
      <c r="AB57" s="134"/>
      <c r="AC57" s="134"/>
      <c r="AD57" s="133">
        <f t="shared" si="4"/>
        <v>1</v>
      </c>
      <c r="AE57" s="134"/>
      <c r="AF57" s="134">
        <v>1</v>
      </c>
      <c r="AG57" s="134"/>
      <c r="AH57" s="133">
        <f t="shared" si="17"/>
        <v>1</v>
      </c>
      <c r="AI57" s="134">
        <v>1</v>
      </c>
      <c r="AJ57" s="134"/>
      <c r="AK57" s="134"/>
      <c r="AL57" s="134"/>
      <c r="AM57" s="134"/>
      <c r="AN57" s="157"/>
      <c r="AO57" s="157"/>
      <c r="AP57" s="157"/>
      <c r="AQ57" s="157"/>
      <c r="AR57" s="157"/>
      <c r="AS57" s="157"/>
    </row>
    <row r="58" spans="1:45" s="160" customFormat="1" ht="28" x14ac:dyDescent="0.35">
      <c r="A58" s="128">
        <v>42</v>
      </c>
      <c r="B58" s="155"/>
      <c r="C58" s="130" t="s">
        <v>875</v>
      </c>
      <c r="D58" s="131" t="s">
        <v>127</v>
      </c>
      <c r="E58" s="210">
        <v>45624</v>
      </c>
      <c r="F58" s="210">
        <v>45631</v>
      </c>
      <c r="G58" s="136" t="s">
        <v>23</v>
      </c>
      <c r="H58" s="137">
        <v>8</v>
      </c>
      <c r="I58" s="137"/>
      <c r="J58" s="137"/>
      <c r="K58" s="133">
        <f t="shared" si="15"/>
        <v>8</v>
      </c>
      <c r="L58" s="134"/>
      <c r="M58" s="134">
        <v>8</v>
      </c>
      <c r="N58" s="134"/>
      <c r="O58" s="134"/>
      <c r="P58" s="134"/>
      <c r="Q58" s="133">
        <f t="shared" si="16"/>
        <v>8</v>
      </c>
      <c r="R58" s="133">
        <f t="shared" si="3"/>
        <v>22</v>
      </c>
      <c r="S58" s="156">
        <v>5</v>
      </c>
      <c r="T58" s="134">
        <v>4</v>
      </c>
      <c r="U58" s="134"/>
      <c r="V58" s="134">
        <v>13</v>
      </c>
      <c r="W58" s="134"/>
      <c r="X58" s="134"/>
      <c r="Y58" s="134"/>
      <c r="Z58" s="134"/>
      <c r="AA58" s="134"/>
      <c r="AB58" s="134"/>
      <c r="AC58" s="134"/>
      <c r="AD58" s="133">
        <f t="shared" si="4"/>
        <v>22</v>
      </c>
      <c r="AE58" s="134">
        <v>8</v>
      </c>
      <c r="AF58" s="134">
        <v>14</v>
      </c>
      <c r="AG58" s="134"/>
      <c r="AH58" s="133">
        <f t="shared" si="17"/>
        <v>22</v>
      </c>
      <c r="AI58" s="134">
        <v>22</v>
      </c>
      <c r="AJ58" s="134"/>
      <c r="AK58" s="134"/>
      <c r="AL58" s="134"/>
      <c r="AM58" s="134"/>
      <c r="AN58" s="157"/>
      <c r="AO58" s="157"/>
      <c r="AP58" s="157"/>
      <c r="AQ58" s="157"/>
      <c r="AR58" s="157"/>
      <c r="AS58" s="157"/>
    </row>
    <row r="59" spans="1:45" s="160" customFormat="1" x14ac:dyDescent="0.35">
      <c r="A59" s="128">
        <v>55</v>
      </c>
      <c r="B59" s="155"/>
      <c r="C59" s="130"/>
      <c r="D59" s="131"/>
      <c r="E59" s="210"/>
      <c r="F59" s="210"/>
      <c r="G59" s="136"/>
      <c r="H59" s="137"/>
      <c r="I59" s="137"/>
      <c r="J59" s="137"/>
      <c r="K59" s="133">
        <f t="shared" ref="K59:K66" si="18">SUM(H59:J59)</f>
        <v>0</v>
      </c>
      <c r="L59" s="134"/>
      <c r="M59" s="134"/>
      <c r="N59" s="134"/>
      <c r="O59" s="134"/>
      <c r="P59" s="134"/>
      <c r="Q59" s="133">
        <f t="shared" si="2"/>
        <v>0</v>
      </c>
      <c r="R59" s="133">
        <f t="shared" ref="R59:R66" si="19">SUM(S59:AC59)</f>
        <v>0</v>
      </c>
      <c r="S59" s="156"/>
      <c r="T59" s="134"/>
      <c r="U59" s="134"/>
      <c r="V59" s="134"/>
      <c r="W59" s="134"/>
      <c r="X59" s="134"/>
      <c r="Y59" s="134"/>
      <c r="Z59" s="134"/>
      <c r="AA59" s="134"/>
      <c r="AB59" s="134"/>
      <c r="AC59" s="134"/>
      <c r="AD59" s="133">
        <f t="shared" ref="AD59:AD66" si="20">IF(SUM(AE59:AG59)=R59,R59,"Verifique datos erroneos")</f>
        <v>0</v>
      </c>
      <c r="AE59" s="134"/>
      <c r="AF59" s="134"/>
      <c r="AG59" s="134"/>
      <c r="AH59" s="133">
        <f t="shared" ref="AH59:AH67" si="21">IF(SUM(AI59:AJ59)=AD59,AD59,"verifique datos erroneos")</f>
        <v>0</v>
      </c>
      <c r="AI59" s="134"/>
      <c r="AJ59" s="134"/>
      <c r="AK59" s="134"/>
      <c r="AL59" s="134"/>
      <c r="AM59" s="134"/>
      <c r="AN59" s="157"/>
      <c r="AO59" s="157"/>
      <c r="AP59" s="157"/>
      <c r="AQ59" s="157"/>
      <c r="AR59" s="157"/>
      <c r="AS59" s="157"/>
    </row>
    <row r="60" spans="1:45" s="160" customFormat="1" x14ac:dyDescent="0.35">
      <c r="A60" s="128">
        <v>56</v>
      </c>
      <c r="B60" s="155"/>
      <c r="C60" s="130"/>
      <c r="D60" s="131"/>
      <c r="E60" s="210"/>
      <c r="F60" s="210"/>
      <c r="G60" s="136"/>
      <c r="H60" s="137"/>
      <c r="I60" s="137"/>
      <c r="J60" s="137"/>
      <c r="K60" s="133">
        <f t="shared" si="18"/>
        <v>0</v>
      </c>
      <c r="L60" s="134"/>
      <c r="M60" s="134"/>
      <c r="N60" s="134"/>
      <c r="O60" s="134"/>
      <c r="P60" s="134"/>
      <c r="Q60" s="133">
        <f t="shared" si="2"/>
        <v>0</v>
      </c>
      <c r="R60" s="133">
        <f t="shared" si="19"/>
        <v>0</v>
      </c>
      <c r="S60" s="156"/>
      <c r="T60" s="134"/>
      <c r="U60" s="134"/>
      <c r="V60" s="134"/>
      <c r="W60" s="134"/>
      <c r="X60" s="134"/>
      <c r="Y60" s="134"/>
      <c r="Z60" s="134"/>
      <c r="AA60" s="134"/>
      <c r="AB60" s="134"/>
      <c r="AC60" s="134"/>
      <c r="AD60" s="133">
        <f t="shared" si="20"/>
        <v>0</v>
      </c>
      <c r="AE60" s="134"/>
      <c r="AF60" s="134"/>
      <c r="AG60" s="134"/>
      <c r="AH60" s="133">
        <f t="shared" si="21"/>
        <v>0</v>
      </c>
      <c r="AI60" s="134"/>
      <c r="AJ60" s="134"/>
      <c r="AK60" s="134"/>
      <c r="AL60" s="134"/>
      <c r="AM60" s="134"/>
      <c r="AN60" s="157"/>
      <c r="AO60" s="157"/>
      <c r="AP60" s="157"/>
      <c r="AQ60" s="157"/>
      <c r="AR60" s="157"/>
      <c r="AS60" s="157"/>
    </row>
    <row r="61" spans="1:45" s="160" customFormat="1" x14ac:dyDescent="0.35">
      <c r="A61" s="128">
        <v>57</v>
      </c>
      <c r="B61" s="155"/>
      <c r="C61" s="130"/>
      <c r="D61" s="131"/>
      <c r="E61" s="210"/>
      <c r="F61" s="210"/>
      <c r="G61" s="136"/>
      <c r="H61" s="137"/>
      <c r="I61" s="137"/>
      <c r="J61" s="137"/>
      <c r="K61" s="133">
        <f t="shared" si="18"/>
        <v>0</v>
      </c>
      <c r="L61" s="134"/>
      <c r="M61" s="134"/>
      <c r="N61" s="134"/>
      <c r="O61" s="134"/>
      <c r="P61" s="134"/>
      <c r="Q61" s="133">
        <f t="shared" si="2"/>
        <v>0</v>
      </c>
      <c r="R61" s="133">
        <f t="shared" si="19"/>
        <v>0</v>
      </c>
      <c r="S61" s="156"/>
      <c r="T61" s="134"/>
      <c r="U61" s="134"/>
      <c r="V61" s="134"/>
      <c r="W61" s="134"/>
      <c r="X61" s="134"/>
      <c r="Y61" s="134"/>
      <c r="Z61" s="134"/>
      <c r="AA61" s="134"/>
      <c r="AB61" s="134"/>
      <c r="AC61" s="134"/>
      <c r="AD61" s="133">
        <f t="shared" si="20"/>
        <v>0</v>
      </c>
      <c r="AE61" s="134"/>
      <c r="AF61" s="134"/>
      <c r="AG61" s="134"/>
      <c r="AH61" s="133">
        <f t="shared" si="21"/>
        <v>0</v>
      </c>
      <c r="AI61" s="134"/>
      <c r="AJ61" s="134"/>
      <c r="AK61" s="134"/>
      <c r="AL61" s="134"/>
      <c r="AM61" s="134"/>
      <c r="AN61" s="157"/>
      <c r="AO61" s="157"/>
      <c r="AP61" s="157"/>
      <c r="AQ61" s="157"/>
      <c r="AR61" s="157"/>
      <c r="AS61" s="157"/>
    </row>
    <row r="62" spans="1:45" s="160" customFormat="1" x14ac:dyDescent="0.35">
      <c r="A62" s="128">
        <v>58</v>
      </c>
      <c r="B62" s="155"/>
      <c r="C62" s="130"/>
      <c r="D62" s="131"/>
      <c r="E62" s="210"/>
      <c r="F62" s="210"/>
      <c r="G62" s="136"/>
      <c r="H62" s="137"/>
      <c r="I62" s="137"/>
      <c r="J62" s="137"/>
      <c r="K62" s="133">
        <f t="shared" si="18"/>
        <v>0</v>
      </c>
      <c r="L62" s="134"/>
      <c r="M62" s="134"/>
      <c r="N62" s="134"/>
      <c r="O62" s="134"/>
      <c r="P62" s="134"/>
      <c r="Q62" s="133">
        <f t="shared" si="2"/>
        <v>0</v>
      </c>
      <c r="R62" s="133">
        <f t="shared" si="19"/>
        <v>0</v>
      </c>
      <c r="S62" s="156"/>
      <c r="T62" s="134"/>
      <c r="U62" s="134"/>
      <c r="V62" s="134"/>
      <c r="W62" s="134"/>
      <c r="X62" s="134"/>
      <c r="Y62" s="134"/>
      <c r="Z62" s="134"/>
      <c r="AA62" s="134"/>
      <c r="AB62" s="134"/>
      <c r="AC62" s="134"/>
      <c r="AD62" s="133">
        <f t="shared" si="20"/>
        <v>0</v>
      </c>
      <c r="AE62" s="134"/>
      <c r="AF62" s="134"/>
      <c r="AG62" s="134"/>
      <c r="AH62" s="133">
        <f t="shared" si="21"/>
        <v>0</v>
      </c>
      <c r="AI62" s="134"/>
      <c r="AJ62" s="134"/>
      <c r="AK62" s="134"/>
      <c r="AL62" s="134"/>
      <c r="AM62" s="134"/>
      <c r="AN62" s="157"/>
      <c r="AO62" s="157"/>
      <c r="AP62" s="157"/>
      <c r="AQ62" s="157"/>
      <c r="AR62" s="157"/>
      <c r="AS62" s="157"/>
    </row>
    <row r="63" spans="1:45" s="160" customFormat="1" x14ac:dyDescent="0.35">
      <c r="A63" s="128">
        <v>59</v>
      </c>
      <c r="B63" s="155"/>
      <c r="C63" s="130"/>
      <c r="D63" s="131"/>
      <c r="E63" s="210"/>
      <c r="F63" s="210"/>
      <c r="G63" s="136"/>
      <c r="H63" s="137"/>
      <c r="I63" s="137"/>
      <c r="J63" s="137"/>
      <c r="K63" s="133">
        <f t="shared" si="18"/>
        <v>0</v>
      </c>
      <c r="L63" s="134"/>
      <c r="M63" s="134"/>
      <c r="N63" s="134"/>
      <c r="O63" s="134"/>
      <c r="P63" s="134"/>
      <c r="Q63" s="133">
        <f t="shared" si="2"/>
        <v>0</v>
      </c>
      <c r="R63" s="133">
        <f t="shared" si="19"/>
        <v>0</v>
      </c>
      <c r="S63" s="156"/>
      <c r="T63" s="134"/>
      <c r="U63" s="134"/>
      <c r="V63" s="134"/>
      <c r="W63" s="134"/>
      <c r="X63" s="134"/>
      <c r="Y63" s="134"/>
      <c r="Z63" s="134"/>
      <c r="AA63" s="134"/>
      <c r="AB63" s="134"/>
      <c r="AC63" s="134"/>
      <c r="AD63" s="133">
        <f t="shared" si="20"/>
        <v>0</v>
      </c>
      <c r="AE63" s="134"/>
      <c r="AF63" s="134"/>
      <c r="AG63" s="134"/>
      <c r="AH63" s="133">
        <f t="shared" si="21"/>
        <v>0</v>
      </c>
      <c r="AI63" s="134"/>
      <c r="AJ63" s="134"/>
      <c r="AK63" s="134"/>
      <c r="AL63" s="134"/>
      <c r="AM63" s="134"/>
      <c r="AN63" s="157"/>
      <c r="AO63" s="157"/>
      <c r="AP63" s="157"/>
      <c r="AQ63" s="157"/>
      <c r="AR63" s="157"/>
      <c r="AS63" s="157"/>
    </row>
    <row r="64" spans="1:45" s="160" customFormat="1" x14ac:dyDescent="0.35">
      <c r="A64" s="128">
        <v>60</v>
      </c>
      <c r="B64" s="155"/>
      <c r="C64" s="130"/>
      <c r="D64" s="131"/>
      <c r="E64" s="132"/>
      <c r="F64" s="132"/>
      <c r="G64" s="136"/>
      <c r="H64" s="137"/>
      <c r="I64" s="137"/>
      <c r="J64" s="137"/>
      <c r="K64" s="133">
        <f t="shared" si="18"/>
        <v>0</v>
      </c>
      <c r="L64" s="134"/>
      <c r="M64" s="134"/>
      <c r="N64" s="134"/>
      <c r="O64" s="134"/>
      <c r="P64" s="134"/>
      <c r="Q64" s="133">
        <f t="shared" si="2"/>
        <v>0</v>
      </c>
      <c r="R64" s="133">
        <f t="shared" si="19"/>
        <v>0</v>
      </c>
      <c r="S64" s="156"/>
      <c r="T64" s="134"/>
      <c r="U64" s="134"/>
      <c r="V64" s="134"/>
      <c r="W64" s="134"/>
      <c r="X64" s="134"/>
      <c r="Y64" s="134"/>
      <c r="Z64" s="134"/>
      <c r="AA64" s="134"/>
      <c r="AB64" s="134"/>
      <c r="AC64" s="134"/>
      <c r="AD64" s="133">
        <f t="shared" si="20"/>
        <v>0</v>
      </c>
      <c r="AE64" s="134"/>
      <c r="AF64" s="134"/>
      <c r="AG64" s="134"/>
      <c r="AH64" s="133">
        <f t="shared" si="21"/>
        <v>0</v>
      </c>
      <c r="AI64" s="134"/>
      <c r="AJ64" s="134"/>
      <c r="AK64" s="134"/>
      <c r="AL64" s="134"/>
      <c r="AM64" s="134"/>
      <c r="AN64" s="157"/>
      <c r="AO64" s="157"/>
      <c r="AP64" s="157"/>
      <c r="AQ64" s="157"/>
      <c r="AR64" s="157"/>
      <c r="AS64" s="157"/>
    </row>
    <row r="65" spans="1:45" s="160" customFormat="1" x14ac:dyDescent="0.35">
      <c r="A65" s="128">
        <v>61</v>
      </c>
      <c r="B65" s="155"/>
      <c r="C65" s="130"/>
      <c r="D65" s="131"/>
      <c r="E65" s="132"/>
      <c r="F65" s="132"/>
      <c r="G65" s="136"/>
      <c r="H65" s="137"/>
      <c r="I65" s="137"/>
      <c r="J65" s="137"/>
      <c r="K65" s="133">
        <f t="shared" si="18"/>
        <v>0</v>
      </c>
      <c r="L65" s="134"/>
      <c r="M65" s="134"/>
      <c r="N65" s="134"/>
      <c r="O65" s="134"/>
      <c r="P65" s="134"/>
      <c r="Q65" s="133">
        <f t="shared" si="2"/>
        <v>0</v>
      </c>
      <c r="R65" s="133">
        <f t="shared" si="19"/>
        <v>0</v>
      </c>
      <c r="S65" s="156"/>
      <c r="T65" s="134"/>
      <c r="U65" s="134"/>
      <c r="V65" s="134"/>
      <c r="W65" s="134"/>
      <c r="X65" s="134"/>
      <c r="Y65" s="134"/>
      <c r="Z65" s="134"/>
      <c r="AA65" s="134"/>
      <c r="AB65" s="134"/>
      <c r="AC65" s="134"/>
      <c r="AD65" s="133">
        <f t="shared" si="20"/>
        <v>0</v>
      </c>
      <c r="AE65" s="134"/>
      <c r="AF65" s="134"/>
      <c r="AG65" s="134"/>
      <c r="AH65" s="133">
        <f t="shared" si="21"/>
        <v>0</v>
      </c>
      <c r="AI65" s="134"/>
      <c r="AJ65" s="134"/>
      <c r="AK65" s="134"/>
      <c r="AL65" s="134"/>
      <c r="AM65" s="134"/>
      <c r="AN65" s="157"/>
      <c r="AO65" s="157"/>
      <c r="AP65" s="157"/>
      <c r="AQ65" s="157"/>
      <c r="AR65" s="157"/>
      <c r="AS65" s="157"/>
    </row>
    <row r="66" spans="1:45" s="160" customFormat="1" x14ac:dyDescent="0.35">
      <c r="A66" s="128">
        <v>62</v>
      </c>
      <c r="B66" s="155"/>
      <c r="C66" s="130"/>
      <c r="D66" s="131"/>
      <c r="E66" s="132"/>
      <c r="F66" s="132"/>
      <c r="G66" s="136"/>
      <c r="H66" s="137"/>
      <c r="I66" s="137"/>
      <c r="J66" s="137"/>
      <c r="K66" s="133">
        <f t="shared" si="18"/>
        <v>0</v>
      </c>
      <c r="L66" s="134"/>
      <c r="M66" s="134"/>
      <c r="N66" s="134"/>
      <c r="O66" s="134"/>
      <c r="P66" s="134"/>
      <c r="Q66" s="133">
        <f t="shared" ref="Q66" si="22">IF(SUM(L66:P66)=SUM(H66:J66),K66,"VERIFIQUE DATOS INCORRECTOS")</f>
        <v>0</v>
      </c>
      <c r="R66" s="133">
        <f t="shared" si="19"/>
        <v>0</v>
      </c>
      <c r="S66" s="156"/>
      <c r="T66" s="134"/>
      <c r="U66" s="134"/>
      <c r="V66" s="134"/>
      <c r="W66" s="134"/>
      <c r="X66" s="134"/>
      <c r="Y66" s="134"/>
      <c r="Z66" s="134"/>
      <c r="AA66" s="134"/>
      <c r="AB66" s="134"/>
      <c r="AC66" s="134"/>
      <c r="AD66" s="133">
        <f t="shared" si="20"/>
        <v>0</v>
      </c>
      <c r="AE66" s="134"/>
      <c r="AF66" s="134"/>
      <c r="AG66" s="134"/>
      <c r="AH66" s="133">
        <f t="shared" si="21"/>
        <v>0</v>
      </c>
      <c r="AI66" s="134"/>
      <c r="AJ66" s="134"/>
      <c r="AK66" s="134"/>
      <c r="AL66" s="134"/>
      <c r="AM66" s="134"/>
      <c r="AN66" s="157"/>
      <c r="AO66" s="157"/>
      <c r="AP66" s="157"/>
      <c r="AQ66" s="157"/>
      <c r="AR66" s="157"/>
      <c r="AS66" s="157"/>
    </row>
    <row r="67" spans="1:45" s="72" customFormat="1" ht="15.75" customHeight="1" x14ac:dyDescent="0.35">
      <c r="A67" s="278" t="s">
        <v>61</v>
      </c>
      <c r="B67" s="279"/>
      <c r="C67" s="279"/>
      <c r="D67" s="279"/>
      <c r="E67" s="279"/>
      <c r="F67" s="279"/>
      <c r="G67" s="325"/>
      <c r="H67" s="81">
        <f t="shared" ref="H67:P67" si="23">SUM(H9:H66)</f>
        <v>161</v>
      </c>
      <c r="I67" s="81">
        <f t="shared" si="23"/>
        <v>119</v>
      </c>
      <c r="J67" s="81">
        <f t="shared" si="23"/>
        <v>296</v>
      </c>
      <c r="K67" s="82">
        <f t="shared" si="23"/>
        <v>576</v>
      </c>
      <c r="L67" s="81">
        <f t="shared" si="23"/>
        <v>172</v>
      </c>
      <c r="M67" s="81">
        <f t="shared" si="23"/>
        <v>307</v>
      </c>
      <c r="N67" s="81">
        <f t="shared" si="23"/>
        <v>0</v>
      </c>
      <c r="O67" s="81">
        <f t="shared" si="23"/>
        <v>2</v>
      </c>
      <c r="P67" s="81">
        <f t="shared" si="23"/>
        <v>95</v>
      </c>
      <c r="Q67" s="82">
        <f>IF(SUM(L67:P67)=SUM(H67:J67),K67,"VERIFIQUE DATOS INCORRECTOS")</f>
        <v>576</v>
      </c>
      <c r="R67" s="82">
        <f>+SUM(S67:AC67)</f>
        <v>468</v>
      </c>
      <c r="S67" s="81">
        <f t="shared" ref="S67:AC67" si="24">SUM(S9:S66)</f>
        <v>33</v>
      </c>
      <c r="T67" s="81">
        <f t="shared" si="24"/>
        <v>19</v>
      </c>
      <c r="U67" s="81">
        <f t="shared" si="24"/>
        <v>117</v>
      </c>
      <c r="V67" s="81">
        <f t="shared" si="24"/>
        <v>299</v>
      </c>
      <c r="W67" s="81">
        <f t="shared" si="24"/>
        <v>0</v>
      </c>
      <c r="X67" s="81">
        <f t="shared" si="24"/>
        <v>0</v>
      </c>
      <c r="Y67" s="81">
        <f t="shared" si="24"/>
        <v>0</v>
      </c>
      <c r="Z67" s="81">
        <f t="shared" si="24"/>
        <v>0</v>
      </c>
      <c r="AA67" s="81">
        <f t="shared" si="24"/>
        <v>0</v>
      </c>
      <c r="AB67" s="81">
        <f t="shared" si="24"/>
        <v>0</v>
      </c>
      <c r="AC67" s="81">
        <f t="shared" si="24"/>
        <v>0</v>
      </c>
      <c r="AD67" s="62">
        <f t="shared" ref="AD67" si="25">IF(SUM(AE67:AG67)=R67,R67,"Verifique datos erroneos")</f>
        <v>468</v>
      </c>
      <c r="AE67" s="81">
        <f>SUM(AE9:AE66)</f>
        <v>222</v>
      </c>
      <c r="AF67" s="81">
        <f>SUM(AF9:AF66)</f>
        <v>246</v>
      </c>
      <c r="AG67" s="81">
        <f>SUM(AG9:AG66)</f>
        <v>0</v>
      </c>
      <c r="AH67" s="62">
        <f t="shared" si="21"/>
        <v>468</v>
      </c>
      <c r="AI67" s="81">
        <f>SUM(AI9:AI66)</f>
        <v>468</v>
      </c>
      <c r="AJ67" s="81">
        <f>SUM(AJ9:AJ66)</f>
        <v>0</v>
      </c>
      <c r="AK67" s="81"/>
      <c r="AL67" s="81">
        <f>SUM(AL9:AL66)</f>
        <v>0</v>
      </c>
      <c r="AM67" s="81">
        <f>SUM(AM9:AM66)</f>
        <v>0</v>
      </c>
      <c r="AN67" s="71"/>
      <c r="AO67" s="71"/>
      <c r="AP67" s="71"/>
      <c r="AQ67" s="71"/>
      <c r="AR67" s="71"/>
      <c r="AS67" s="71"/>
    </row>
    <row r="68" spans="1:45" x14ac:dyDescent="0.3">
      <c r="AN68" s="65"/>
      <c r="AO68" s="65"/>
      <c r="AP68" s="65"/>
      <c r="AQ68" s="65"/>
      <c r="AR68" s="65"/>
      <c r="AS68" s="65"/>
    </row>
    <row r="69" spans="1:45" x14ac:dyDescent="0.3">
      <c r="AN69" s="65"/>
      <c r="AO69" s="65"/>
      <c r="AP69" s="65"/>
      <c r="AQ69" s="65"/>
      <c r="AR69" s="65"/>
      <c r="AS69" s="65"/>
    </row>
    <row r="70" spans="1:45" x14ac:dyDescent="0.3">
      <c r="AN70" s="65"/>
      <c r="AO70" s="65"/>
      <c r="AP70" s="65"/>
      <c r="AQ70" s="65"/>
      <c r="AR70" s="65"/>
      <c r="AS70" s="65"/>
    </row>
    <row r="71" spans="1:45" x14ac:dyDescent="0.3">
      <c r="AN71" s="65"/>
      <c r="AO71" s="65"/>
      <c r="AP71" s="65"/>
      <c r="AQ71" s="65"/>
      <c r="AR71" s="65"/>
      <c r="AS71" s="65"/>
    </row>
    <row r="72" spans="1:45" x14ac:dyDescent="0.3">
      <c r="AN72" s="65"/>
      <c r="AO72" s="65"/>
      <c r="AP72" s="65"/>
      <c r="AQ72" s="65"/>
      <c r="AR72" s="65"/>
      <c r="AS72" s="65"/>
    </row>
    <row r="73" spans="1:45" ht="42" x14ac:dyDescent="0.3">
      <c r="AN73" s="65"/>
      <c r="AO73" s="65"/>
      <c r="AP73" s="65"/>
      <c r="AQ73" s="65"/>
      <c r="AR73" s="73" t="s">
        <v>126</v>
      </c>
      <c r="AS73" s="65"/>
    </row>
    <row r="74" spans="1:45" ht="26.25" customHeight="1" x14ac:dyDescent="0.3">
      <c r="AN74" s="65"/>
      <c r="AO74" s="65"/>
      <c r="AP74" s="65"/>
      <c r="AQ74" s="65"/>
      <c r="AR74" s="73" t="s">
        <v>127</v>
      </c>
      <c r="AS74" s="65"/>
    </row>
    <row r="75" spans="1:45" ht="28" x14ac:dyDescent="0.3">
      <c r="AN75" s="65"/>
      <c r="AO75" s="65"/>
      <c r="AP75" s="65"/>
      <c r="AQ75" s="65"/>
      <c r="AR75" s="74" t="s">
        <v>128</v>
      </c>
      <c r="AS75" s="65"/>
    </row>
    <row r="76" spans="1:45" x14ac:dyDescent="0.3">
      <c r="AN76" s="65"/>
      <c r="AO76" s="65"/>
      <c r="AP76" s="65"/>
      <c r="AQ76" s="65"/>
      <c r="AR76" s="65"/>
      <c r="AS76" s="65"/>
    </row>
    <row r="77" spans="1:45" x14ac:dyDescent="0.3">
      <c r="AN77" s="65"/>
      <c r="AO77" s="65"/>
      <c r="AP77" s="65"/>
      <c r="AQ77" s="65"/>
      <c r="AR77" s="65"/>
      <c r="AS77" s="65"/>
    </row>
    <row r="78" spans="1:45" x14ac:dyDescent="0.3">
      <c r="AN78" s="65"/>
      <c r="AO78" s="65"/>
      <c r="AP78" s="65"/>
      <c r="AQ78" s="65"/>
      <c r="AR78" s="65"/>
      <c r="AS78" s="65"/>
    </row>
    <row r="79" spans="1:45" x14ac:dyDescent="0.3">
      <c r="AN79" s="65"/>
      <c r="AO79" s="65"/>
      <c r="AP79" s="65"/>
      <c r="AQ79" s="65"/>
      <c r="AR79" s="65"/>
      <c r="AS79" s="65"/>
    </row>
    <row r="80" spans="1:45" x14ac:dyDescent="0.3">
      <c r="AN80" s="65"/>
      <c r="AO80" s="65"/>
      <c r="AP80" s="65"/>
      <c r="AQ80" s="65"/>
      <c r="AR80" s="65"/>
      <c r="AS80" s="65"/>
    </row>
    <row r="81" spans="40:45" x14ac:dyDescent="0.3">
      <c r="AN81" s="65"/>
      <c r="AO81" s="65"/>
      <c r="AP81" s="65"/>
      <c r="AQ81" s="65"/>
      <c r="AR81" s="65"/>
      <c r="AS81" s="65"/>
    </row>
    <row r="82" spans="40:45" x14ac:dyDescent="0.3">
      <c r="AN82" s="65"/>
      <c r="AO82" s="65"/>
      <c r="AP82" s="65"/>
      <c r="AQ82" s="65"/>
      <c r="AR82" s="65"/>
      <c r="AS82" s="65"/>
    </row>
    <row r="83" spans="40:45" x14ac:dyDescent="0.3">
      <c r="AN83" s="65"/>
      <c r="AO83" s="65"/>
      <c r="AP83" s="65"/>
      <c r="AQ83" s="65"/>
      <c r="AR83" s="65"/>
      <c r="AS83" s="65"/>
    </row>
    <row r="84" spans="40:45" x14ac:dyDescent="0.3">
      <c r="AN84" s="65"/>
      <c r="AO84" s="65"/>
      <c r="AP84" s="65"/>
      <c r="AQ84" s="65"/>
      <c r="AR84" s="65"/>
      <c r="AS84" s="65"/>
    </row>
    <row r="85" spans="40:45" x14ac:dyDescent="0.3">
      <c r="AN85" s="65"/>
      <c r="AO85" s="65"/>
      <c r="AP85" s="65"/>
      <c r="AQ85" s="65"/>
      <c r="AR85" s="65"/>
      <c r="AS85" s="65"/>
    </row>
    <row r="86" spans="40:45" x14ac:dyDescent="0.3">
      <c r="AN86" s="65"/>
      <c r="AO86" s="65"/>
      <c r="AP86" s="65"/>
      <c r="AQ86" s="65"/>
      <c r="AR86" s="65"/>
      <c r="AS86" s="65"/>
    </row>
    <row r="87" spans="40:45" x14ac:dyDescent="0.3">
      <c r="AN87" s="65"/>
      <c r="AO87" s="65"/>
      <c r="AP87" s="65"/>
      <c r="AQ87" s="65"/>
      <c r="AR87" s="65"/>
      <c r="AS87" s="65"/>
    </row>
    <row r="88" spans="40:45" x14ac:dyDescent="0.3">
      <c r="AN88" s="65"/>
      <c r="AO88" s="65"/>
      <c r="AP88" s="65"/>
      <c r="AQ88" s="65"/>
      <c r="AR88" s="65"/>
      <c r="AS88" s="65"/>
    </row>
    <row r="89" spans="40:45" x14ac:dyDescent="0.3">
      <c r="AN89" s="65"/>
      <c r="AO89" s="65"/>
      <c r="AP89" s="65"/>
      <c r="AQ89" s="65"/>
      <c r="AR89" s="65"/>
      <c r="AS89" s="65"/>
    </row>
    <row r="90" spans="40:45" x14ac:dyDescent="0.3">
      <c r="AN90" s="65"/>
      <c r="AO90" s="65"/>
      <c r="AP90" s="65"/>
      <c r="AQ90" s="65"/>
      <c r="AR90" s="65"/>
      <c r="AS90" s="65"/>
    </row>
    <row r="91" spans="40:45" x14ac:dyDescent="0.3">
      <c r="AN91" s="65"/>
      <c r="AO91" s="65"/>
      <c r="AP91" s="65"/>
      <c r="AQ91" s="65"/>
      <c r="AR91" s="65"/>
      <c r="AS91" s="65"/>
    </row>
    <row r="92" spans="40:45" x14ac:dyDescent="0.3">
      <c r="AN92" s="65"/>
      <c r="AO92" s="65"/>
      <c r="AP92" s="65"/>
      <c r="AQ92" s="65"/>
      <c r="AR92" s="65"/>
      <c r="AS92" s="65"/>
    </row>
    <row r="93" spans="40:45" x14ac:dyDescent="0.3">
      <c r="AN93" s="65"/>
      <c r="AO93" s="65"/>
      <c r="AP93" s="65"/>
      <c r="AQ93" s="65"/>
      <c r="AR93" s="65"/>
      <c r="AS93" s="65"/>
    </row>
    <row r="94" spans="40:45" x14ac:dyDescent="0.3">
      <c r="AN94" s="65"/>
      <c r="AO94" s="65"/>
      <c r="AP94" s="65"/>
      <c r="AQ94" s="65"/>
      <c r="AR94" s="65"/>
      <c r="AS94" s="65"/>
    </row>
    <row r="95" spans="40:45" x14ac:dyDescent="0.3">
      <c r="AN95" s="65"/>
      <c r="AO95" s="65"/>
      <c r="AP95" s="65"/>
      <c r="AQ95" s="65"/>
      <c r="AR95" s="65"/>
      <c r="AS95" s="65"/>
    </row>
    <row r="96" spans="40:45" x14ac:dyDescent="0.3">
      <c r="AN96" s="65"/>
      <c r="AO96" s="65"/>
      <c r="AP96" s="65"/>
      <c r="AQ96" s="65"/>
      <c r="AR96" s="65"/>
      <c r="AS96" s="65"/>
    </row>
    <row r="97" spans="40:45" x14ac:dyDescent="0.3">
      <c r="AN97" s="65"/>
      <c r="AO97" s="65"/>
      <c r="AP97" s="65"/>
      <c r="AQ97" s="65"/>
      <c r="AR97" s="65"/>
      <c r="AS97" s="65"/>
    </row>
    <row r="98" spans="40:45" x14ac:dyDescent="0.3">
      <c r="AN98" s="65"/>
      <c r="AO98" s="65"/>
      <c r="AP98" s="65"/>
      <c r="AQ98" s="65"/>
      <c r="AR98" s="65"/>
      <c r="AS98" s="65"/>
    </row>
    <row r="99" spans="40:45" x14ac:dyDescent="0.3">
      <c r="AN99" s="65"/>
      <c r="AO99" s="65"/>
      <c r="AP99" s="65"/>
      <c r="AQ99" s="65"/>
      <c r="AR99" s="65"/>
      <c r="AS99" s="65"/>
    </row>
    <row r="100" spans="40:45" x14ac:dyDescent="0.3">
      <c r="AN100" s="65"/>
      <c r="AO100" s="65"/>
      <c r="AP100" s="65"/>
      <c r="AQ100" s="65"/>
      <c r="AR100" s="65"/>
      <c r="AS100" s="65"/>
    </row>
    <row r="101" spans="40:45" x14ac:dyDescent="0.3">
      <c r="AN101" s="65"/>
      <c r="AO101" s="65"/>
      <c r="AP101" s="65"/>
      <c r="AQ101" s="65"/>
      <c r="AR101" s="65"/>
      <c r="AS101" s="65"/>
    </row>
    <row r="102" spans="40:45" x14ac:dyDescent="0.3">
      <c r="AN102" s="65"/>
      <c r="AO102" s="65"/>
      <c r="AP102" s="65"/>
      <c r="AQ102" s="65"/>
      <c r="AR102" s="65"/>
      <c r="AS102" s="65"/>
    </row>
    <row r="103" spans="40:45" x14ac:dyDescent="0.3">
      <c r="AN103" s="65"/>
      <c r="AO103" s="65"/>
      <c r="AP103" s="65"/>
      <c r="AQ103" s="65"/>
      <c r="AR103" s="65"/>
      <c r="AS103" s="65"/>
    </row>
    <row r="104" spans="40:45" x14ac:dyDescent="0.3">
      <c r="AN104" s="65"/>
      <c r="AO104" s="65"/>
      <c r="AP104" s="65"/>
      <c r="AQ104" s="65"/>
      <c r="AR104" s="65"/>
      <c r="AS104" s="65"/>
    </row>
    <row r="105" spans="40:45" x14ac:dyDescent="0.3">
      <c r="AN105" s="65"/>
      <c r="AO105" s="65"/>
      <c r="AP105" s="65"/>
      <c r="AQ105" s="65"/>
      <c r="AR105" s="65"/>
      <c r="AS105" s="65"/>
    </row>
    <row r="106" spans="40:45" x14ac:dyDescent="0.3">
      <c r="AN106" s="65"/>
      <c r="AO106" s="65"/>
      <c r="AP106" s="65"/>
      <c r="AQ106" s="65"/>
      <c r="AR106" s="65"/>
      <c r="AS106" s="65"/>
    </row>
    <row r="107" spans="40:45" x14ac:dyDescent="0.3">
      <c r="AN107" s="65"/>
      <c r="AO107" s="65"/>
      <c r="AP107" s="65"/>
      <c r="AQ107" s="65"/>
      <c r="AR107" s="65"/>
      <c r="AS107" s="65"/>
    </row>
    <row r="108" spans="40:45" x14ac:dyDescent="0.3">
      <c r="AN108" s="65"/>
      <c r="AO108" s="65"/>
      <c r="AP108" s="65"/>
      <c r="AQ108" s="65"/>
      <c r="AR108" s="65"/>
      <c r="AS108" s="65"/>
    </row>
    <row r="109" spans="40:45" x14ac:dyDescent="0.3">
      <c r="AN109" s="65"/>
      <c r="AO109" s="65"/>
      <c r="AP109" s="65"/>
      <c r="AQ109" s="65"/>
      <c r="AR109" s="65"/>
      <c r="AS109" s="65"/>
    </row>
    <row r="110" spans="40:45" x14ac:dyDescent="0.3">
      <c r="AN110" s="65"/>
      <c r="AO110" s="65"/>
      <c r="AP110" s="65"/>
      <c r="AQ110" s="65"/>
      <c r="AR110" s="65"/>
      <c r="AS110" s="65"/>
    </row>
    <row r="111" spans="40:45" x14ac:dyDescent="0.3">
      <c r="AN111" s="65"/>
      <c r="AO111" s="65"/>
      <c r="AP111" s="65"/>
      <c r="AQ111" s="65"/>
      <c r="AR111" s="65"/>
      <c r="AS111" s="65"/>
    </row>
    <row r="112" spans="40:45" x14ac:dyDescent="0.3">
      <c r="AN112" s="65"/>
      <c r="AO112" s="65"/>
      <c r="AP112" s="65"/>
      <c r="AQ112" s="65"/>
      <c r="AR112" s="65"/>
      <c r="AS112" s="65"/>
    </row>
    <row r="113" spans="40:45" x14ac:dyDescent="0.3">
      <c r="AN113" s="65"/>
      <c r="AO113" s="65"/>
      <c r="AP113" s="65"/>
      <c r="AQ113" s="65"/>
      <c r="AR113" s="65"/>
      <c r="AS113" s="65"/>
    </row>
    <row r="114" spans="40:45" x14ac:dyDescent="0.3">
      <c r="AN114" s="65"/>
      <c r="AO114" s="65"/>
      <c r="AP114" s="65"/>
      <c r="AQ114" s="65"/>
      <c r="AR114" s="65"/>
      <c r="AS114" s="65"/>
    </row>
    <row r="115" spans="40:45" x14ac:dyDescent="0.3">
      <c r="AN115" s="65"/>
      <c r="AO115" s="65"/>
      <c r="AP115" s="65"/>
      <c r="AQ115" s="65"/>
      <c r="AR115" s="65"/>
      <c r="AS115" s="65"/>
    </row>
    <row r="116" spans="40:45" x14ac:dyDescent="0.3">
      <c r="AN116" s="65"/>
      <c r="AO116" s="65"/>
      <c r="AP116" s="65"/>
      <c r="AQ116" s="65"/>
      <c r="AR116" s="65"/>
      <c r="AS116" s="65"/>
    </row>
    <row r="117" spans="40:45" x14ac:dyDescent="0.3">
      <c r="AN117" s="65"/>
      <c r="AO117" s="65"/>
      <c r="AP117" s="65"/>
      <c r="AQ117" s="65"/>
      <c r="AR117" s="65"/>
      <c r="AS117" s="65"/>
    </row>
    <row r="118" spans="40:45" x14ac:dyDescent="0.3">
      <c r="AN118" s="65"/>
      <c r="AO118" s="65"/>
      <c r="AP118" s="65"/>
      <c r="AQ118" s="65"/>
      <c r="AR118" s="65"/>
      <c r="AS118" s="65"/>
    </row>
    <row r="119" spans="40:45" x14ac:dyDescent="0.3">
      <c r="AN119" s="65"/>
      <c r="AO119" s="65"/>
      <c r="AP119" s="65"/>
      <c r="AQ119" s="65"/>
      <c r="AR119" s="65"/>
      <c r="AS119" s="65"/>
    </row>
    <row r="120" spans="40:45" x14ac:dyDescent="0.3">
      <c r="AN120" s="65"/>
      <c r="AO120" s="65"/>
      <c r="AP120" s="65"/>
      <c r="AQ120" s="65"/>
      <c r="AR120" s="65"/>
      <c r="AS120" s="65"/>
    </row>
    <row r="121" spans="40:45" x14ac:dyDescent="0.3">
      <c r="AN121" s="65"/>
      <c r="AO121" s="65"/>
      <c r="AP121" s="65"/>
      <c r="AQ121" s="65"/>
      <c r="AR121" s="65"/>
      <c r="AS121" s="65"/>
    </row>
    <row r="122" spans="40:45" x14ac:dyDescent="0.3">
      <c r="AN122" s="65"/>
      <c r="AO122" s="65"/>
      <c r="AP122" s="65"/>
      <c r="AQ122" s="65"/>
      <c r="AR122" s="65"/>
      <c r="AS122" s="65"/>
    </row>
    <row r="123" spans="40:45" x14ac:dyDescent="0.3">
      <c r="AN123" s="65"/>
      <c r="AO123" s="65"/>
      <c r="AP123" s="65"/>
      <c r="AQ123" s="65"/>
      <c r="AR123" s="65"/>
      <c r="AS123" s="65"/>
    </row>
    <row r="124" spans="40:45" x14ac:dyDescent="0.3">
      <c r="AN124" s="65"/>
      <c r="AO124" s="65"/>
      <c r="AP124" s="65"/>
      <c r="AQ124" s="65"/>
      <c r="AR124" s="65"/>
      <c r="AS124" s="65"/>
    </row>
    <row r="125" spans="40:45" x14ac:dyDescent="0.3">
      <c r="AN125" s="65"/>
      <c r="AO125" s="65"/>
      <c r="AP125" s="65"/>
      <c r="AQ125" s="65"/>
      <c r="AR125" s="65"/>
      <c r="AS125" s="65"/>
    </row>
    <row r="126" spans="40:45" x14ac:dyDescent="0.3">
      <c r="AN126" s="65"/>
      <c r="AO126" s="65"/>
      <c r="AP126" s="65"/>
      <c r="AQ126" s="65"/>
      <c r="AR126" s="65"/>
      <c r="AS126" s="65"/>
    </row>
    <row r="127" spans="40:45" x14ac:dyDescent="0.3">
      <c r="AN127" s="65"/>
      <c r="AO127" s="65"/>
      <c r="AP127" s="65"/>
      <c r="AQ127" s="65"/>
      <c r="AR127" s="65"/>
      <c r="AS127" s="65"/>
    </row>
    <row r="128" spans="40:45" x14ac:dyDescent="0.3">
      <c r="AN128" s="65"/>
      <c r="AO128" s="65"/>
      <c r="AP128" s="65"/>
      <c r="AQ128" s="65"/>
      <c r="AR128" s="65"/>
      <c r="AS128" s="65"/>
    </row>
    <row r="129" spans="40:45" x14ac:dyDescent="0.3">
      <c r="AN129" s="65"/>
      <c r="AO129" s="65"/>
      <c r="AP129" s="65"/>
      <c r="AQ129" s="65"/>
      <c r="AR129" s="65"/>
      <c r="AS129" s="65"/>
    </row>
    <row r="130" spans="40:45" x14ac:dyDescent="0.3">
      <c r="AN130" s="65"/>
      <c r="AO130" s="65"/>
      <c r="AP130" s="65"/>
      <c r="AQ130" s="65"/>
      <c r="AR130" s="65"/>
      <c r="AS130" s="65"/>
    </row>
    <row r="131" spans="40:45" x14ac:dyDescent="0.3">
      <c r="AN131" s="65"/>
      <c r="AO131" s="65"/>
      <c r="AP131" s="65"/>
      <c r="AQ131" s="65"/>
      <c r="AR131" s="65"/>
      <c r="AS131" s="65"/>
    </row>
    <row r="132" spans="40:45" x14ac:dyDescent="0.3">
      <c r="AN132" s="65"/>
      <c r="AO132" s="65"/>
      <c r="AP132" s="65"/>
      <c r="AQ132" s="65"/>
      <c r="AR132" s="65"/>
      <c r="AS132" s="65"/>
    </row>
    <row r="133" spans="40:45" x14ac:dyDescent="0.3">
      <c r="AN133" s="65"/>
      <c r="AO133" s="65"/>
      <c r="AP133" s="65"/>
      <c r="AQ133" s="65"/>
      <c r="AR133" s="65"/>
      <c r="AS133" s="65"/>
    </row>
    <row r="134" spans="40:45" x14ac:dyDescent="0.3">
      <c r="AN134" s="65"/>
      <c r="AO134" s="65"/>
      <c r="AP134" s="65"/>
      <c r="AQ134" s="65"/>
      <c r="AR134" s="65"/>
      <c r="AS134" s="65"/>
    </row>
    <row r="135" spans="40:45" x14ac:dyDescent="0.3">
      <c r="AN135" s="65"/>
      <c r="AO135" s="65"/>
      <c r="AP135" s="65"/>
      <c r="AQ135" s="65"/>
      <c r="AR135" s="65"/>
      <c r="AS135" s="65"/>
    </row>
    <row r="136" spans="40:45" x14ac:dyDescent="0.3">
      <c r="AN136" s="65"/>
      <c r="AO136" s="65"/>
      <c r="AP136" s="65"/>
      <c r="AQ136" s="65"/>
      <c r="AR136" s="65"/>
      <c r="AS136" s="65"/>
    </row>
    <row r="137" spans="40:45" x14ac:dyDescent="0.3">
      <c r="AN137" s="65"/>
      <c r="AO137" s="65"/>
      <c r="AP137" s="65"/>
      <c r="AQ137" s="65"/>
      <c r="AR137" s="65"/>
      <c r="AS137" s="65"/>
    </row>
  </sheetData>
  <sheetProtection formatCells="0" formatColumns="0" formatRows="0" insertColumns="0" insertRows="0" deleteColumns="0" deleteRows="0" selectLockedCells="1" sort="0" autoFilter="0"/>
  <sortState xmlns:xlrd2="http://schemas.microsoft.com/office/spreadsheetml/2017/richdata2" ref="C15:C39">
    <sortCondition ref="C15"/>
  </sortState>
  <dataConsolidate/>
  <mergeCells count="47">
    <mergeCell ref="AH6:AH8"/>
    <mergeCell ref="AH5:AJ5"/>
    <mergeCell ref="D4:D8"/>
    <mergeCell ref="C1:T1"/>
    <mergeCell ref="C2:T2"/>
    <mergeCell ref="P6:P7"/>
    <mergeCell ref="H4:Q4"/>
    <mergeCell ref="M6:O6"/>
    <mergeCell ref="H6:H7"/>
    <mergeCell ref="I6:I7"/>
    <mergeCell ref="J6:J7"/>
    <mergeCell ref="L6:L7"/>
    <mergeCell ref="H5:J5"/>
    <mergeCell ref="L5:P5"/>
    <mergeCell ref="R5:R8"/>
    <mergeCell ref="AD5:AG5"/>
    <mergeCell ref="A67:G67"/>
    <mergeCell ref="B4:B8"/>
    <mergeCell ref="A4:A8"/>
    <mergeCell ref="C4:C8"/>
    <mergeCell ref="E4:E8"/>
    <mergeCell ref="G4:G8"/>
    <mergeCell ref="F4:F8"/>
    <mergeCell ref="Q5:Q8"/>
    <mergeCell ref="K5:K8"/>
    <mergeCell ref="AE6:AE7"/>
    <mergeCell ref="AF6:AF7"/>
    <mergeCell ref="S5:AC5"/>
    <mergeCell ref="Z6:Z7"/>
    <mergeCell ref="AA6:AA7"/>
    <mergeCell ref="AB6:AB7"/>
    <mergeCell ref="AG6:AG7"/>
    <mergeCell ref="AM4:AM8"/>
    <mergeCell ref="AL4:AL8"/>
    <mergeCell ref="AI6:AI7"/>
    <mergeCell ref="AJ6:AJ7"/>
    <mergeCell ref="R4:AJ4"/>
    <mergeCell ref="S6:S7"/>
    <mergeCell ref="T6:T7"/>
    <mergeCell ref="U6:U7"/>
    <mergeCell ref="V6:V7"/>
    <mergeCell ref="X6:X7"/>
    <mergeCell ref="W6:W7"/>
    <mergeCell ref="Y6:Y7"/>
    <mergeCell ref="AC6:AC7"/>
    <mergeCell ref="AK4:AK8"/>
    <mergeCell ref="AD6:AD8"/>
  </mergeCells>
  <dataValidations count="6">
    <dataValidation type="list" allowBlank="1" showInputMessage="1" showErrorMessage="1" sqref="WVU983007:WVU983106 G983007:G983106 G917471:G917570 G851935:G852034 G786399:G786498 G720863:G720962 G655327:G655426 G589791:G589890 G524255:G524354 G458719:G458818 G393183:G393282 G327647:G327746 G262111:G262210 G196575:G196674 G131039:G131138 G65503:G65602 WLY983007:WLY983106 WCC983007:WCC983106 VSG983007:VSG983106 VIK983007:VIK983106 UYO983007:UYO983106 UOS983007:UOS983106 UEW983007:UEW983106 TVA983007:TVA983106 TLE983007:TLE983106 TBI983007:TBI983106 SRM983007:SRM983106 SHQ983007:SHQ983106 RXU983007:RXU983106 RNY983007:RNY983106 REC983007:REC983106 QUG983007:QUG983106 QKK983007:QKK983106 QAO983007:QAO983106 PQS983007:PQS983106 PGW983007:PGW983106 OXA983007:OXA983106 ONE983007:ONE983106 ODI983007:ODI983106 NTM983007:NTM983106 NJQ983007:NJQ983106 MZU983007:MZU983106 MPY983007:MPY983106 MGC983007:MGC983106 LWG983007:LWG983106 LMK983007:LMK983106 LCO983007:LCO983106 KSS983007:KSS983106 KIW983007:KIW983106 JZA983007:JZA983106 JPE983007:JPE983106 JFI983007:JFI983106 IVM983007:IVM983106 ILQ983007:ILQ983106 IBU983007:IBU983106 HRY983007:HRY983106 HIC983007:HIC983106 GYG983007:GYG983106 GOK983007:GOK983106 GEO983007:GEO983106 FUS983007:FUS983106 FKW983007:FKW983106 FBA983007:FBA983106 ERE983007:ERE983106 EHI983007:EHI983106 DXM983007:DXM983106 DNQ983007:DNQ983106 DDU983007:DDU983106 CTY983007:CTY983106 CKC983007:CKC983106 CAG983007:CAG983106 BQK983007:BQK983106 BGO983007:BGO983106 AWS983007:AWS983106 AMW983007:AMW983106 ADA983007:ADA983106 TE983007:TE983106 JI983007:JI983106 WVU917471:WVU917570 WLY917471:WLY917570 WCC917471:WCC917570 VSG917471:VSG917570 VIK917471:VIK917570 UYO917471:UYO917570 UOS917471:UOS917570 UEW917471:UEW917570 TVA917471:TVA917570 TLE917471:TLE917570 TBI917471:TBI917570 SRM917471:SRM917570 SHQ917471:SHQ917570 RXU917471:RXU917570 RNY917471:RNY917570 REC917471:REC917570 QUG917471:QUG917570 QKK917471:QKK917570 QAO917471:QAO917570 PQS917471:PQS917570 PGW917471:PGW917570 OXA917471:OXA917570 ONE917471:ONE917570 ODI917471:ODI917570 NTM917471:NTM917570 NJQ917471:NJQ917570 MZU917471:MZU917570 MPY917471:MPY917570 MGC917471:MGC917570 LWG917471:LWG917570 LMK917471:LMK917570 LCO917471:LCO917570 KSS917471:KSS917570 KIW917471:KIW917570 JZA917471:JZA917570 JPE917471:JPE917570 JFI917471:JFI917570 IVM917471:IVM917570 ILQ917471:ILQ917570 IBU917471:IBU917570 HRY917471:HRY917570 HIC917471:HIC917570 GYG917471:GYG917570 GOK917471:GOK917570 GEO917471:GEO917570 FUS917471:FUS917570 FKW917471:FKW917570 FBA917471:FBA917570 ERE917471:ERE917570 EHI917471:EHI917570 DXM917471:DXM917570 DNQ917471:DNQ917570 DDU917471:DDU917570 CTY917471:CTY917570 CKC917471:CKC917570 CAG917471:CAG917570 BQK917471:BQK917570 BGO917471:BGO917570 AWS917471:AWS917570 AMW917471:AMW917570 ADA917471:ADA917570 TE917471:TE917570 JI917471:JI917570 WVU851935:WVU852034 WLY851935:WLY852034 WCC851935:WCC852034 VSG851935:VSG852034 VIK851935:VIK852034 UYO851935:UYO852034 UOS851935:UOS852034 UEW851935:UEW852034 TVA851935:TVA852034 TLE851935:TLE852034 TBI851935:TBI852034 SRM851935:SRM852034 SHQ851935:SHQ852034 RXU851935:RXU852034 RNY851935:RNY852034 REC851935:REC852034 QUG851935:QUG852034 QKK851935:QKK852034 QAO851935:QAO852034 PQS851935:PQS852034 PGW851935:PGW852034 OXA851935:OXA852034 ONE851935:ONE852034 ODI851935:ODI852034 NTM851935:NTM852034 NJQ851935:NJQ852034 MZU851935:MZU852034 MPY851935:MPY852034 MGC851935:MGC852034 LWG851935:LWG852034 LMK851935:LMK852034 LCO851935:LCO852034 KSS851935:KSS852034 KIW851935:KIW852034 JZA851935:JZA852034 JPE851935:JPE852034 JFI851935:JFI852034 IVM851935:IVM852034 ILQ851935:ILQ852034 IBU851935:IBU852034 HRY851935:HRY852034 HIC851935:HIC852034 GYG851935:GYG852034 GOK851935:GOK852034 GEO851935:GEO852034 FUS851935:FUS852034 FKW851935:FKW852034 FBA851935:FBA852034 ERE851935:ERE852034 EHI851935:EHI852034 DXM851935:DXM852034 DNQ851935:DNQ852034 DDU851935:DDU852034 CTY851935:CTY852034 CKC851935:CKC852034 CAG851935:CAG852034 BQK851935:BQK852034 BGO851935:BGO852034 AWS851935:AWS852034 AMW851935:AMW852034 ADA851935:ADA852034 TE851935:TE852034 JI851935:JI852034 WVU786399:WVU786498 WLY786399:WLY786498 WCC786399:WCC786498 VSG786399:VSG786498 VIK786399:VIK786498 UYO786399:UYO786498 UOS786399:UOS786498 UEW786399:UEW786498 TVA786399:TVA786498 TLE786399:TLE786498 TBI786399:TBI786498 SRM786399:SRM786498 SHQ786399:SHQ786498 RXU786399:RXU786498 RNY786399:RNY786498 REC786399:REC786498 QUG786399:QUG786498 QKK786399:QKK786498 QAO786399:QAO786498 PQS786399:PQS786498 PGW786399:PGW786498 OXA786399:OXA786498 ONE786399:ONE786498 ODI786399:ODI786498 NTM786399:NTM786498 NJQ786399:NJQ786498 MZU786399:MZU786498 MPY786399:MPY786498 MGC786399:MGC786498 LWG786399:LWG786498 LMK786399:LMK786498 LCO786399:LCO786498 KSS786399:KSS786498 KIW786399:KIW786498 JZA786399:JZA786498 JPE786399:JPE786498 JFI786399:JFI786498 IVM786399:IVM786498 ILQ786399:ILQ786498 IBU786399:IBU786498 HRY786399:HRY786498 HIC786399:HIC786498 GYG786399:GYG786498 GOK786399:GOK786498 GEO786399:GEO786498 FUS786399:FUS786498 FKW786399:FKW786498 FBA786399:FBA786498 ERE786399:ERE786498 EHI786399:EHI786498 DXM786399:DXM786498 DNQ786399:DNQ786498 DDU786399:DDU786498 CTY786399:CTY786498 CKC786399:CKC786498 CAG786399:CAG786498 BQK786399:BQK786498 BGO786399:BGO786498 AWS786399:AWS786498 AMW786399:AMW786498 ADA786399:ADA786498 TE786399:TE786498 JI786399:JI786498 WVU720863:WVU720962 WLY720863:WLY720962 WCC720863:WCC720962 VSG720863:VSG720962 VIK720863:VIK720962 UYO720863:UYO720962 UOS720863:UOS720962 UEW720863:UEW720962 TVA720863:TVA720962 TLE720863:TLE720962 TBI720863:TBI720962 SRM720863:SRM720962 SHQ720863:SHQ720962 RXU720863:RXU720962 RNY720863:RNY720962 REC720863:REC720962 QUG720863:QUG720962 QKK720863:QKK720962 QAO720863:QAO720962 PQS720863:PQS720962 PGW720863:PGW720962 OXA720863:OXA720962 ONE720863:ONE720962 ODI720863:ODI720962 NTM720863:NTM720962 NJQ720863:NJQ720962 MZU720863:MZU720962 MPY720863:MPY720962 MGC720863:MGC720962 LWG720863:LWG720962 LMK720863:LMK720962 LCO720863:LCO720962 KSS720863:KSS720962 KIW720863:KIW720962 JZA720863:JZA720962 JPE720863:JPE720962 JFI720863:JFI720962 IVM720863:IVM720962 ILQ720863:ILQ720962 IBU720863:IBU720962 HRY720863:HRY720962 HIC720863:HIC720962 GYG720863:GYG720962 GOK720863:GOK720962 GEO720863:GEO720962 FUS720863:FUS720962 FKW720863:FKW720962 FBA720863:FBA720962 ERE720863:ERE720962 EHI720863:EHI720962 DXM720863:DXM720962 DNQ720863:DNQ720962 DDU720863:DDU720962 CTY720863:CTY720962 CKC720863:CKC720962 CAG720863:CAG720962 BQK720863:BQK720962 BGO720863:BGO720962 AWS720863:AWS720962 AMW720863:AMW720962 ADA720863:ADA720962 TE720863:TE720962 JI720863:JI720962 WVU655327:WVU655426 WLY655327:WLY655426 WCC655327:WCC655426 VSG655327:VSG655426 VIK655327:VIK655426 UYO655327:UYO655426 UOS655327:UOS655426 UEW655327:UEW655426 TVA655327:TVA655426 TLE655327:TLE655426 TBI655327:TBI655426 SRM655327:SRM655426 SHQ655327:SHQ655426 RXU655327:RXU655426 RNY655327:RNY655426 REC655327:REC655426 QUG655327:QUG655426 QKK655327:QKK655426 QAO655327:QAO655426 PQS655327:PQS655426 PGW655327:PGW655426 OXA655327:OXA655426 ONE655327:ONE655426 ODI655327:ODI655426 NTM655327:NTM655426 NJQ655327:NJQ655426 MZU655327:MZU655426 MPY655327:MPY655426 MGC655327:MGC655426 LWG655327:LWG655426 LMK655327:LMK655426 LCO655327:LCO655426 KSS655327:KSS655426 KIW655327:KIW655426 JZA655327:JZA655426 JPE655327:JPE655426 JFI655327:JFI655426 IVM655327:IVM655426 ILQ655327:ILQ655426 IBU655327:IBU655426 HRY655327:HRY655426 HIC655327:HIC655426 GYG655327:GYG655426 GOK655327:GOK655426 GEO655327:GEO655426 FUS655327:FUS655426 FKW655327:FKW655426 FBA655327:FBA655426 ERE655327:ERE655426 EHI655327:EHI655426 DXM655327:DXM655426 DNQ655327:DNQ655426 DDU655327:DDU655426 CTY655327:CTY655426 CKC655327:CKC655426 CAG655327:CAG655426 BQK655327:BQK655426 BGO655327:BGO655426 AWS655327:AWS655426 AMW655327:AMW655426 ADA655327:ADA655426 TE655327:TE655426 JI655327:JI655426 WVU589791:WVU589890 WLY589791:WLY589890 WCC589791:WCC589890 VSG589791:VSG589890 VIK589791:VIK589890 UYO589791:UYO589890 UOS589791:UOS589890 UEW589791:UEW589890 TVA589791:TVA589890 TLE589791:TLE589890 TBI589791:TBI589890 SRM589791:SRM589890 SHQ589791:SHQ589890 RXU589791:RXU589890 RNY589791:RNY589890 REC589791:REC589890 QUG589791:QUG589890 QKK589791:QKK589890 QAO589791:QAO589890 PQS589791:PQS589890 PGW589791:PGW589890 OXA589791:OXA589890 ONE589791:ONE589890 ODI589791:ODI589890 NTM589791:NTM589890 NJQ589791:NJQ589890 MZU589791:MZU589890 MPY589791:MPY589890 MGC589791:MGC589890 LWG589791:LWG589890 LMK589791:LMK589890 LCO589791:LCO589890 KSS589791:KSS589890 KIW589791:KIW589890 JZA589791:JZA589890 JPE589791:JPE589890 JFI589791:JFI589890 IVM589791:IVM589890 ILQ589791:ILQ589890 IBU589791:IBU589890 HRY589791:HRY589890 HIC589791:HIC589890 GYG589791:GYG589890 GOK589791:GOK589890 GEO589791:GEO589890 FUS589791:FUS589890 FKW589791:FKW589890 FBA589791:FBA589890 ERE589791:ERE589890 EHI589791:EHI589890 DXM589791:DXM589890 DNQ589791:DNQ589890 DDU589791:DDU589890 CTY589791:CTY589890 CKC589791:CKC589890 CAG589791:CAG589890 BQK589791:BQK589890 BGO589791:BGO589890 AWS589791:AWS589890 AMW589791:AMW589890 ADA589791:ADA589890 TE589791:TE589890 JI589791:JI589890 WVU524255:WVU524354 WLY524255:WLY524354 WCC524255:WCC524354 VSG524255:VSG524354 VIK524255:VIK524354 UYO524255:UYO524354 UOS524255:UOS524354 UEW524255:UEW524354 TVA524255:TVA524354 TLE524255:TLE524354 TBI524255:TBI524354 SRM524255:SRM524354 SHQ524255:SHQ524354 RXU524255:RXU524354 RNY524255:RNY524354 REC524255:REC524354 QUG524255:QUG524354 QKK524255:QKK524354 QAO524255:QAO524354 PQS524255:PQS524354 PGW524255:PGW524354 OXA524255:OXA524354 ONE524255:ONE524354 ODI524255:ODI524354 NTM524255:NTM524354 NJQ524255:NJQ524354 MZU524255:MZU524354 MPY524255:MPY524354 MGC524255:MGC524354 LWG524255:LWG524354 LMK524255:LMK524354 LCO524255:LCO524354 KSS524255:KSS524354 KIW524255:KIW524354 JZA524255:JZA524354 JPE524255:JPE524354 JFI524255:JFI524354 IVM524255:IVM524354 ILQ524255:ILQ524354 IBU524255:IBU524354 HRY524255:HRY524354 HIC524255:HIC524354 GYG524255:GYG524354 GOK524255:GOK524354 GEO524255:GEO524354 FUS524255:FUS524354 FKW524255:FKW524354 FBA524255:FBA524354 ERE524255:ERE524354 EHI524255:EHI524354 DXM524255:DXM524354 DNQ524255:DNQ524354 DDU524255:DDU524354 CTY524255:CTY524354 CKC524255:CKC524354 CAG524255:CAG524354 BQK524255:BQK524354 BGO524255:BGO524354 AWS524255:AWS524354 AMW524255:AMW524354 ADA524255:ADA524354 TE524255:TE524354 JI524255:JI524354 WVU458719:WVU458818 WLY458719:WLY458818 WCC458719:WCC458818 VSG458719:VSG458818 VIK458719:VIK458818 UYO458719:UYO458818 UOS458719:UOS458818 UEW458719:UEW458818 TVA458719:TVA458818 TLE458719:TLE458818 TBI458719:TBI458818 SRM458719:SRM458818 SHQ458719:SHQ458818 RXU458719:RXU458818 RNY458719:RNY458818 REC458719:REC458818 QUG458719:QUG458818 QKK458719:QKK458818 QAO458719:QAO458818 PQS458719:PQS458818 PGW458719:PGW458818 OXA458719:OXA458818 ONE458719:ONE458818 ODI458719:ODI458818 NTM458719:NTM458818 NJQ458719:NJQ458818 MZU458719:MZU458818 MPY458719:MPY458818 MGC458719:MGC458818 LWG458719:LWG458818 LMK458719:LMK458818 LCO458719:LCO458818 KSS458719:KSS458818 KIW458719:KIW458818 JZA458719:JZA458818 JPE458719:JPE458818 JFI458719:JFI458818 IVM458719:IVM458818 ILQ458719:ILQ458818 IBU458719:IBU458818 HRY458719:HRY458818 HIC458719:HIC458818 GYG458719:GYG458818 GOK458719:GOK458818 GEO458719:GEO458818 FUS458719:FUS458818 FKW458719:FKW458818 FBA458719:FBA458818 ERE458719:ERE458818 EHI458719:EHI458818 DXM458719:DXM458818 DNQ458719:DNQ458818 DDU458719:DDU458818 CTY458719:CTY458818 CKC458719:CKC458818 CAG458719:CAG458818 BQK458719:BQK458818 BGO458719:BGO458818 AWS458719:AWS458818 AMW458719:AMW458818 ADA458719:ADA458818 TE458719:TE458818 JI458719:JI458818 WVU393183:WVU393282 WLY393183:WLY393282 WCC393183:WCC393282 VSG393183:VSG393282 VIK393183:VIK393282 UYO393183:UYO393282 UOS393183:UOS393282 UEW393183:UEW393282 TVA393183:TVA393282 TLE393183:TLE393282 TBI393183:TBI393282 SRM393183:SRM393282 SHQ393183:SHQ393282 RXU393183:RXU393282 RNY393183:RNY393282 REC393183:REC393282 QUG393183:QUG393282 QKK393183:QKK393282 QAO393183:QAO393282 PQS393183:PQS393282 PGW393183:PGW393282 OXA393183:OXA393282 ONE393183:ONE393282 ODI393183:ODI393282 NTM393183:NTM393282 NJQ393183:NJQ393282 MZU393183:MZU393282 MPY393183:MPY393282 MGC393183:MGC393282 LWG393183:LWG393282 LMK393183:LMK393282 LCO393183:LCO393282 KSS393183:KSS393282 KIW393183:KIW393282 JZA393183:JZA393282 JPE393183:JPE393282 JFI393183:JFI393282 IVM393183:IVM393282 ILQ393183:ILQ393282 IBU393183:IBU393282 HRY393183:HRY393282 HIC393183:HIC393282 GYG393183:GYG393282 GOK393183:GOK393282 GEO393183:GEO393282 FUS393183:FUS393282 FKW393183:FKW393282 FBA393183:FBA393282 ERE393183:ERE393282 EHI393183:EHI393282 DXM393183:DXM393282 DNQ393183:DNQ393282 DDU393183:DDU393282 CTY393183:CTY393282 CKC393183:CKC393282 CAG393183:CAG393282 BQK393183:BQK393282 BGO393183:BGO393282 AWS393183:AWS393282 AMW393183:AMW393282 ADA393183:ADA393282 TE393183:TE393282 JI393183:JI393282 WVU327647:WVU327746 WLY327647:WLY327746 WCC327647:WCC327746 VSG327647:VSG327746 VIK327647:VIK327746 UYO327647:UYO327746 UOS327647:UOS327746 UEW327647:UEW327746 TVA327647:TVA327746 TLE327647:TLE327746 TBI327647:TBI327746 SRM327647:SRM327746 SHQ327647:SHQ327746 RXU327647:RXU327746 RNY327647:RNY327746 REC327647:REC327746 QUG327647:QUG327746 QKK327647:QKK327746 QAO327647:QAO327746 PQS327647:PQS327746 PGW327647:PGW327746 OXA327647:OXA327746 ONE327647:ONE327746 ODI327647:ODI327746 NTM327647:NTM327746 NJQ327647:NJQ327746 MZU327647:MZU327746 MPY327647:MPY327746 MGC327647:MGC327746 LWG327647:LWG327746 LMK327647:LMK327746 LCO327647:LCO327746 KSS327647:KSS327746 KIW327647:KIW327746 JZA327647:JZA327746 JPE327647:JPE327746 JFI327647:JFI327746 IVM327647:IVM327746 ILQ327647:ILQ327746 IBU327647:IBU327746 HRY327647:HRY327746 HIC327647:HIC327746 GYG327647:GYG327746 GOK327647:GOK327746 GEO327647:GEO327746 FUS327647:FUS327746 FKW327647:FKW327746 FBA327647:FBA327746 ERE327647:ERE327746 EHI327647:EHI327746 DXM327647:DXM327746 DNQ327647:DNQ327746 DDU327647:DDU327746 CTY327647:CTY327746 CKC327647:CKC327746 CAG327647:CAG327746 BQK327647:BQK327746 BGO327647:BGO327746 AWS327647:AWS327746 AMW327647:AMW327746 ADA327647:ADA327746 TE327647:TE327746 JI327647:JI327746 WVU262111:WVU262210 WLY262111:WLY262210 WCC262111:WCC262210 VSG262111:VSG262210 VIK262111:VIK262210 UYO262111:UYO262210 UOS262111:UOS262210 UEW262111:UEW262210 TVA262111:TVA262210 TLE262111:TLE262210 TBI262111:TBI262210 SRM262111:SRM262210 SHQ262111:SHQ262210 RXU262111:RXU262210 RNY262111:RNY262210 REC262111:REC262210 QUG262111:QUG262210 QKK262111:QKK262210 QAO262111:QAO262210 PQS262111:PQS262210 PGW262111:PGW262210 OXA262111:OXA262210 ONE262111:ONE262210 ODI262111:ODI262210 NTM262111:NTM262210 NJQ262111:NJQ262210 MZU262111:MZU262210 MPY262111:MPY262210 MGC262111:MGC262210 LWG262111:LWG262210 LMK262111:LMK262210 LCO262111:LCO262210 KSS262111:KSS262210 KIW262111:KIW262210 JZA262111:JZA262210 JPE262111:JPE262210 JFI262111:JFI262210 IVM262111:IVM262210 ILQ262111:ILQ262210 IBU262111:IBU262210 HRY262111:HRY262210 HIC262111:HIC262210 GYG262111:GYG262210 GOK262111:GOK262210 GEO262111:GEO262210 FUS262111:FUS262210 FKW262111:FKW262210 FBA262111:FBA262210 ERE262111:ERE262210 EHI262111:EHI262210 DXM262111:DXM262210 DNQ262111:DNQ262210 DDU262111:DDU262210 CTY262111:CTY262210 CKC262111:CKC262210 CAG262111:CAG262210 BQK262111:BQK262210 BGO262111:BGO262210 AWS262111:AWS262210 AMW262111:AMW262210 ADA262111:ADA262210 TE262111:TE262210 JI262111:JI262210 WVU196575:WVU196674 WLY196575:WLY196674 WCC196575:WCC196674 VSG196575:VSG196674 VIK196575:VIK196674 UYO196575:UYO196674 UOS196575:UOS196674 UEW196575:UEW196674 TVA196575:TVA196674 TLE196575:TLE196674 TBI196575:TBI196674 SRM196575:SRM196674 SHQ196575:SHQ196674 RXU196575:RXU196674 RNY196575:RNY196674 REC196575:REC196674 QUG196575:QUG196674 QKK196575:QKK196674 QAO196575:QAO196674 PQS196575:PQS196674 PGW196575:PGW196674 OXA196575:OXA196674 ONE196575:ONE196674 ODI196575:ODI196674 NTM196575:NTM196674 NJQ196575:NJQ196674 MZU196575:MZU196674 MPY196575:MPY196674 MGC196575:MGC196674 LWG196575:LWG196674 LMK196575:LMK196674 LCO196575:LCO196674 KSS196575:KSS196674 KIW196575:KIW196674 JZA196575:JZA196674 JPE196575:JPE196674 JFI196575:JFI196674 IVM196575:IVM196674 ILQ196575:ILQ196674 IBU196575:IBU196674 HRY196575:HRY196674 HIC196575:HIC196674 GYG196575:GYG196674 GOK196575:GOK196674 GEO196575:GEO196674 FUS196575:FUS196674 FKW196575:FKW196674 FBA196575:FBA196674 ERE196575:ERE196674 EHI196575:EHI196674 DXM196575:DXM196674 DNQ196575:DNQ196674 DDU196575:DDU196674 CTY196575:CTY196674 CKC196575:CKC196674 CAG196575:CAG196674 BQK196575:BQK196674 BGO196575:BGO196674 AWS196575:AWS196674 AMW196575:AMW196674 ADA196575:ADA196674 TE196575:TE196674 JI196575:JI196674 WVU131039:WVU131138 WLY131039:WLY131138 WCC131039:WCC131138 VSG131039:VSG131138 VIK131039:VIK131138 UYO131039:UYO131138 UOS131039:UOS131138 UEW131039:UEW131138 TVA131039:TVA131138 TLE131039:TLE131138 TBI131039:TBI131138 SRM131039:SRM131138 SHQ131039:SHQ131138 RXU131039:RXU131138 RNY131039:RNY131138 REC131039:REC131138 QUG131039:QUG131138 QKK131039:QKK131138 QAO131039:QAO131138 PQS131039:PQS131138 PGW131039:PGW131138 OXA131039:OXA131138 ONE131039:ONE131138 ODI131039:ODI131138 NTM131039:NTM131138 NJQ131039:NJQ131138 MZU131039:MZU131138 MPY131039:MPY131138 MGC131039:MGC131138 LWG131039:LWG131138 LMK131039:LMK131138 LCO131039:LCO131138 KSS131039:KSS131138 KIW131039:KIW131138 JZA131039:JZA131138 JPE131039:JPE131138 JFI131039:JFI131138 IVM131039:IVM131138 ILQ131039:ILQ131138 IBU131039:IBU131138 HRY131039:HRY131138 HIC131039:HIC131138 GYG131039:GYG131138 GOK131039:GOK131138 GEO131039:GEO131138 FUS131039:FUS131138 FKW131039:FKW131138 FBA131039:FBA131138 ERE131039:ERE131138 EHI131039:EHI131138 DXM131039:DXM131138 DNQ131039:DNQ131138 DDU131039:DDU131138 CTY131039:CTY131138 CKC131039:CKC131138 CAG131039:CAG131138 BQK131039:BQK131138 BGO131039:BGO131138 AWS131039:AWS131138 AMW131039:AMW131138 ADA131039:ADA131138 TE131039:TE131138 JI131039:JI131138 WVU65503:WVU65602 WLY65503:WLY65602 WCC65503:WCC65602 VSG65503:VSG65602 VIK65503:VIK65602 UYO65503:UYO65602 UOS65503:UOS65602 UEW65503:UEW65602 TVA65503:TVA65602 TLE65503:TLE65602 TBI65503:TBI65602 SRM65503:SRM65602 SHQ65503:SHQ65602 RXU65503:RXU65602 RNY65503:RNY65602 REC65503:REC65602 QUG65503:QUG65602 QKK65503:QKK65602 QAO65503:QAO65602 PQS65503:PQS65602 PGW65503:PGW65602 OXA65503:OXA65602 ONE65503:ONE65602 ODI65503:ODI65602 NTM65503:NTM65602 NJQ65503:NJQ65602 MZU65503:MZU65602 MPY65503:MPY65602 MGC65503:MGC65602 LWG65503:LWG65602 LMK65503:LMK65602 LCO65503:LCO65602 KSS65503:KSS65602 KIW65503:KIW65602 JZA65503:JZA65602 JPE65503:JPE65602 JFI65503:JFI65602 IVM65503:IVM65602 ILQ65503:ILQ65602 IBU65503:IBU65602 HRY65503:HRY65602 HIC65503:HIC65602 GYG65503:GYG65602 GOK65503:GOK65602 GEO65503:GEO65602 FUS65503:FUS65602 FKW65503:FKW65602 FBA65503:FBA65602 ERE65503:ERE65602 EHI65503:EHI65602 DXM65503:DXM65602 DNQ65503:DNQ65602 DDU65503:DDU65602 CTY65503:CTY65602 CKC65503:CKC65602 CAG65503:CAG65602 BQK65503:BQK65602 BGO65503:BGO65602 AWS65503:AWS65602 AMW65503:AMW65602 ADA65503:ADA65602 TE65503:TE65602 JI65503:JI65602 TE9:TE66 ADA9:ADA66 AMW9:AMW66 AWS9:AWS66 BGO9:BGO66 BQK9:BQK66 CAG9:CAG66 CKC9:CKC66 CTY9:CTY66 DDU9:DDU66 DNQ9:DNQ66 DXM9:DXM66 EHI9:EHI66 ERE9:ERE66 FBA9:FBA66 FKW9:FKW66 FUS9:FUS66 GEO9:GEO66 GOK9:GOK66 GYG9:GYG66 HIC9:HIC66 HRY9:HRY66 IBU9:IBU66 ILQ9:ILQ66 IVM9:IVM66 JFI9:JFI66 JPE9:JPE66 JZA9:JZA66 KIW9:KIW66 KSS9:KSS66 LCO9:LCO66 LMK9:LMK66 LWG9:LWG66 MGC9:MGC66 MPY9:MPY66 MZU9:MZU66 NJQ9:NJQ66 NTM9:NTM66 ODI9:ODI66 ONE9:ONE66 OXA9:OXA66 PGW9:PGW66 PQS9:PQS66 QAO9:QAO66 QKK9:QKK66 QUG9:QUG66 REC9:REC66 RNY9:RNY66 RXU9:RXU66 SHQ9:SHQ66 SRM9:SRM66 TBI9:TBI66 TLE9:TLE66 TVA9:TVA66 UEW9:UEW66 UOS9:UOS66 UYO9:UYO66 VIK9:VIK66 VSG9:VSG66 WCC9:WCC66 WLY9:WLY66 WVU9:WVU66 JI9:JI66" xr:uid="{00000000-0002-0000-0200-000000000000}">
      <formula1>"I, II, III, IV"</formula1>
    </dataValidation>
    <dataValidation type="list" allowBlank="1" showInputMessage="1" showErrorMessage="1" sqref="G4:G8" xr:uid="{00000000-0002-0000-0200-000001000000}">
      <formula1>$AP$9:$AP$12</formula1>
    </dataValidation>
    <dataValidation type="list" allowBlank="1" showInputMessage="1" showErrorMessage="1" sqref="D9:D44 D59:D66" xr:uid="{00000000-0002-0000-0200-000002000000}">
      <formula1>$AR$73:$AR$75</formula1>
    </dataValidation>
    <dataValidation type="list" allowBlank="1" showInputMessage="1" showErrorMessage="1" sqref="D53" xr:uid="{E4073431-6ADA-4980-B627-CBDA721C61FB}">
      <formula1>$AR$103:$AR$105</formula1>
    </dataValidation>
    <dataValidation type="list" allowBlank="1" showInputMessage="1" showErrorMessage="1" sqref="D54:D58" xr:uid="{48859F24-FA06-4BE5-BDE9-6D0E1534180C}">
      <formula1>$AR$112:$AR$114</formula1>
    </dataValidation>
    <dataValidation type="list" allowBlank="1" showInputMessage="1" showErrorMessage="1" sqref="D45:D52" xr:uid="{66B03837-3CF4-478F-B845-9D0162486C1B}">
      <formula1>$AR$87:$AR$89</formula1>
    </dataValidation>
  </dataValidations>
  <printOptions horizontalCentered="1" verticalCentered="1"/>
  <pageMargins left="0.25" right="0.25" top="0.75" bottom="0.75" header="0.3" footer="0.3"/>
  <pageSetup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5A002"/>
    <pageSetUpPr fitToPage="1"/>
  </sheetPr>
  <dimension ref="A1:AW471"/>
  <sheetViews>
    <sheetView topLeftCell="A3" zoomScale="80" zoomScaleNormal="80" workbookViewId="0">
      <pane ySplit="2620" topLeftCell="A467" activePane="bottomLeft"/>
      <selection activeCell="A3" sqref="A1:A1048576"/>
      <selection pane="bottomLeft" activeCell="D474" sqref="D474"/>
    </sheetView>
  </sheetViews>
  <sheetFormatPr baseColWidth="10" defaultColWidth="12.7265625" defaultRowHeight="14" x14ac:dyDescent="0.3"/>
  <cols>
    <col min="1" max="1" width="21.90625" style="56" customWidth="1"/>
    <col min="2" max="2" width="16.453125" style="55" customWidth="1"/>
    <col min="3" max="3" width="33.54296875" style="144" customWidth="1"/>
    <col min="4" max="4" width="31.7265625" style="141" customWidth="1"/>
    <col min="5" max="5" width="42.54296875" style="176" customWidth="1"/>
    <col min="6" max="6" width="17.7265625" style="56" customWidth="1"/>
    <col min="7" max="7" width="10.26953125" style="56" customWidth="1"/>
    <col min="8" max="8" width="11.54296875" style="56" customWidth="1"/>
    <col min="9" max="9" width="8.54296875" style="56" customWidth="1"/>
    <col min="10" max="10" width="13.7265625" style="56" customWidth="1"/>
    <col min="11" max="11" width="11" style="56" customWidth="1"/>
    <col min="12" max="12" width="14.54296875" style="56" customWidth="1"/>
    <col min="13" max="13" width="13.26953125" style="56" customWidth="1"/>
    <col min="14" max="14" width="13.7265625" style="56" customWidth="1"/>
    <col min="15" max="15" width="12.1796875" style="56" customWidth="1"/>
    <col min="16" max="16" width="12" style="56" customWidth="1"/>
    <col min="17" max="17" width="13.81640625" style="56" customWidth="1"/>
    <col min="18" max="18" width="22.1796875" style="56" customWidth="1"/>
    <col min="19" max="21" width="9.7265625" style="56" customWidth="1"/>
    <col min="22" max="23" width="12.7265625" style="56"/>
    <col min="24" max="24" width="32.453125" style="56" customWidth="1"/>
    <col min="25" max="16384" width="12.7265625" style="56"/>
  </cols>
  <sheetData>
    <row r="1" spans="1:49" ht="23" x14ac:dyDescent="0.3">
      <c r="E1" s="305" t="s">
        <v>0</v>
      </c>
      <c r="F1" s="305"/>
      <c r="G1" s="305"/>
      <c r="H1" s="305"/>
      <c r="I1" s="305"/>
      <c r="J1" s="305"/>
      <c r="K1" s="305"/>
      <c r="L1" s="305"/>
      <c r="M1" s="305"/>
      <c r="N1" s="305"/>
      <c r="O1" s="305"/>
      <c r="P1" s="305"/>
      <c r="Q1" s="305"/>
      <c r="R1" s="305"/>
      <c r="AW1" s="56" t="s">
        <v>81</v>
      </c>
    </row>
    <row r="2" spans="1:49" ht="18.75" customHeight="1" x14ac:dyDescent="0.4">
      <c r="E2" s="334" t="s">
        <v>117</v>
      </c>
      <c r="F2" s="335"/>
      <c r="G2" s="335"/>
      <c r="H2" s="335"/>
      <c r="I2" s="335"/>
      <c r="J2" s="335"/>
      <c r="K2" s="335"/>
      <c r="L2" s="335"/>
      <c r="M2" s="335"/>
      <c r="N2" s="335"/>
      <c r="O2" s="335"/>
      <c r="P2" s="335"/>
      <c r="Q2" s="335"/>
      <c r="R2" s="335"/>
      <c r="AW2" s="56" t="s">
        <v>82</v>
      </c>
    </row>
    <row r="3" spans="1:49" ht="42.75" customHeight="1" x14ac:dyDescent="0.3">
      <c r="A3" s="218"/>
      <c r="B3" s="58"/>
      <c r="C3" s="180"/>
      <c r="D3" s="173"/>
      <c r="E3" s="174" t="s">
        <v>184</v>
      </c>
    </row>
    <row r="4" spans="1:49" ht="18.75" customHeight="1" x14ac:dyDescent="0.35">
      <c r="A4" s="345" t="s">
        <v>168</v>
      </c>
      <c r="B4" s="289" t="s">
        <v>86</v>
      </c>
      <c r="C4" s="289" t="s">
        <v>169</v>
      </c>
      <c r="D4" s="289" t="s">
        <v>170</v>
      </c>
      <c r="E4" s="289" t="s">
        <v>171</v>
      </c>
      <c r="F4" s="289" t="s">
        <v>172</v>
      </c>
      <c r="G4" s="340" t="s">
        <v>173</v>
      </c>
      <c r="H4" s="340"/>
      <c r="I4" s="340"/>
      <c r="J4" s="340"/>
      <c r="K4" s="340"/>
      <c r="L4" s="340"/>
      <c r="M4" s="340"/>
      <c r="N4" s="340"/>
      <c r="O4" s="340"/>
      <c r="P4" s="341"/>
      <c r="Q4" s="344" t="s">
        <v>176</v>
      </c>
      <c r="R4" s="340"/>
      <c r="S4" s="340"/>
      <c r="T4" s="340"/>
      <c r="U4" s="341"/>
      <c r="V4" s="65"/>
      <c r="W4" s="65"/>
      <c r="X4" s="65"/>
      <c r="Y4" s="65"/>
      <c r="Z4" s="65"/>
      <c r="AA4" s="65"/>
      <c r="AB4" s="65"/>
    </row>
    <row r="5" spans="1:49" ht="15" customHeight="1" x14ac:dyDescent="0.3">
      <c r="A5" s="346"/>
      <c r="B5" s="290"/>
      <c r="C5" s="290"/>
      <c r="D5" s="290"/>
      <c r="E5" s="290"/>
      <c r="F5" s="326"/>
      <c r="G5" s="288" t="s">
        <v>174</v>
      </c>
      <c r="H5" s="288"/>
      <c r="I5" s="288"/>
      <c r="J5" s="319" t="s">
        <v>74</v>
      </c>
      <c r="K5" s="288" t="s">
        <v>175</v>
      </c>
      <c r="L5" s="288"/>
      <c r="M5" s="288"/>
      <c r="N5" s="288"/>
      <c r="O5" s="288"/>
      <c r="P5" s="289" t="s">
        <v>15</v>
      </c>
      <c r="Q5" s="289" t="s">
        <v>64</v>
      </c>
      <c r="R5" s="336" t="s">
        <v>177</v>
      </c>
      <c r="S5" s="322" t="s">
        <v>178</v>
      </c>
      <c r="T5" s="323"/>
      <c r="U5" s="324"/>
      <c r="V5" s="65"/>
      <c r="W5" s="65"/>
      <c r="X5" s="65"/>
      <c r="Y5" s="65"/>
      <c r="Z5" s="65"/>
      <c r="AA5" s="65"/>
      <c r="AB5" s="65"/>
    </row>
    <row r="6" spans="1:49" ht="22.5" customHeight="1" x14ac:dyDescent="0.3">
      <c r="A6" s="346"/>
      <c r="B6" s="290"/>
      <c r="C6" s="290"/>
      <c r="D6" s="290"/>
      <c r="E6" s="290"/>
      <c r="F6" s="326"/>
      <c r="G6" s="295" t="s">
        <v>69</v>
      </c>
      <c r="H6" s="295" t="s">
        <v>68</v>
      </c>
      <c r="I6" s="295" t="s">
        <v>67</v>
      </c>
      <c r="J6" s="320"/>
      <c r="K6" s="295" t="s">
        <v>66</v>
      </c>
      <c r="L6" s="343" t="s">
        <v>92</v>
      </c>
      <c r="M6" s="343"/>
      <c r="N6" s="343"/>
      <c r="O6" s="309" t="s">
        <v>118</v>
      </c>
      <c r="P6" s="290"/>
      <c r="Q6" s="290"/>
      <c r="R6" s="337"/>
      <c r="S6" s="295" t="s">
        <v>63</v>
      </c>
      <c r="T6" s="295" t="s">
        <v>62</v>
      </c>
      <c r="U6" s="295" t="s">
        <v>131</v>
      </c>
      <c r="V6" s="66"/>
      <c r="W6" s="66"/>
      <c r="X6" s="66"/>
      <c r="Y6" s="66"/>
      <c r="Z6" s="65"/>
      <c r="AA6" s="65"/>
      <c r="AB6" s="65"/>
    </row>
    <row r="7" spans="1:49" ht="30.75" customHeight="1" x14ac:dyDescent="0.3">
      <c r="A7" s="346"/>
      <c r="B7" s="290"/>
      <c r="C7" s="290"/>
      <c r="D7" s="290"/>
      <c r="E7" s="290"/>
      <c r="F7" s="326"/>
      <c r="G7" s="296"/>
      <c r="H7" s="296"/>
      <c r="I7" s="296"/>
      <c r="J7" s="320"/>
      <c r="K7" s="296"/>
      <c r="L7" s="75" t="s">
        <v>93</v>
      </c>
      <c r="M7" s="75" t="s">
        <v>94</v>
      </c>
      <c r="N7" s="83" t="s">
        <v>65</v>
      </c>
      <c r="O7" s="342"/>
      <c r="P7" s="290"/>
      <c r="Q7" s="290"/>
      <c r="R7" s="337"/>
      <c r="S7" s="339"/>
      <c r="T7" s="339"/>
      <c r="U7" s="339"/>
      <c r="V7" s="66"/>
      <c r="W7" s="66"/>
      <c r="X7" s="66"/>
      <c r="Y7" s="66"/>
      <c r="Z7" s="65"/>
      <c r="AA7" s="65"/>
      <c r="AB7" s="65"/>
    </row>
    <row r="8" spans="1:49" s="70" customFormat="1" ht="19.5" customHeight="1" x14ac:dyDescent="0.2">
      <c r="A8" s="347"/>
      <c r="B8" s="291"/>
      <c r="C8" s="291"/>
      <c r="D8" s="291"/>
      <c r="E8" s="291"/>
      <c r="F8" s="327"/>
      <c r="G8" s="60">
        <f>G109/$J$109</f>
        <v>1</v>
      </c>
      <c r="H8" s="60">
        <f>H109/$J$109</f>
        <v>0</v>
      </c>
      <c r="I8" s="60">
        <f>I109/$J$109</f>
        <v>0</v>
      </c>
      <c r="J8" s="321"/>
      <c r="K8" s="60">
        <f>K109/$J$109</f>
        <v>0</v>
      </c>
      <c r="L8" s="60">
        <f>L109/$J$109</f>
        <v>1</v>
      </c>
      <c r="M8" s="60">
        <f>M109/$J$109</f>
        <v>0</v>
      </c>
      <c r="N8" s="60">
        <f>N109/$J$109</f>
        <v>0</v>
      </c>
      <c r="O8" s="60">
        <f>O109/$J$109</f>
        <v>0</v>
      </c>
      <c r="P8" s="291"/>
      <c r="Q8" s="291"/>
      <c r="R8" s="338"/>
      <c r="S8" s="296"/>
      <c r="T8" s="296"/>
      <c r="U8" s="296"/>
      <c r="V8" s="68"/>
      <c r="W8" s="68"/>
      <c r="X8" s="68"/>
      <c r="Y8" s="68"/>
      <c r="Z8" s="67"/>
      <c r="AA8" s="67"/>
      <c r="AB8" s="67"/>
    </row>
    <row r="9" spans="1:49" s="160" customFormat="1" ht="15.75" customHeight="1" x14ac:dyDescent="0.3">
      <c r="A9" s="219" t="s">
        <v>216</v>
      </c>
      <c r="B9" s="162"/>
      <c r="C9" s="181" t="s">
        <v>214</v>
      </c>
      <c r="D9" s="117">
        <v>503830628</v>
      </c>
      <c r="E9" s="166" t="s">
        <v>215</v>
      </c>
      <c r="F9" s="163" t="s">
        <v>4</v>
      </c>
      <c r="G9" s="134"/>
      <c r="H9" s="134"/>
      <c r="I9" s="134">
        <v>19</v>
      </c>
      <c r="J9" s="133">
        <f>SUM(G9:I9)</f>
        <v>19</v>
      </c>
      <c r="K9" s="134">
        <v>19</v>
      </c>
      <c r="L9" s="134"/>
      <c r="M9" s="134"/>
      <c r="N9" s="134"/>
      <c r="O9" s="134"/>
      <c r="P9" s="133">
        <f t="shared" ref="P9:P72" si="0">IF(SUM(K9:O9)=SUM(G9:I9),J9,"VERIFIQUE DATOS INCORRECTOS")</f>
        <v>19</v>
      </c>
      <c r="Q9" s="133">
        <f>SUM(S9:U9)</f>
        <v>1</v>
      </c>
      <c r="R9" s="156" t="s">
        <v>132</v>
      </c>
      <c r="S9" s="134"/>
      <c r="T9" s="134">
        <v>1</v>
      </c>
      <c r="U9" s="134"/>
      <c r="V9" s="158"/>
      <c r="W9" s="159" t="s">
        <v>4</v>
      </c>
      <c r="X9" s="164" t="s">
        <v>73</v>
      </c>
      <c r="Y9" s="158"/>
      <c r="Z9" s="157"/>
      <c r="AA9" s="157"/>
      <c r="AB9" s="157"/>
    </row>
    <row r="10" spans="1:49" s="160" customFormat="1" x14ac:dyDescent="0.3">
      <c r="A10" s="219" t="s">
        <v>219</v>
      </c>
      <c r="B10" s="162"/>
      <c r="C10" s="167" t="s">
        <v>218</v>
      </c>
      <c r="D10" s="171">
        <v>112370936</v>
      </c>
      <c r="E10" s="166" t="s">
        <v>217</v>
      </c>
      <c r="F10" s="163" t="s">
        <v>4</v>
      </c>
      <c r="G10" s="134">
        <v>4</v>
      </c>
      <c r="H10" s="134"/>
      <c r="I10" s="134"/>
      <c r="J10" s="133">
        <f t="shared" ref="J10:J73" si="1">SUM(G10:I10)</f>
        <v>4</v>
      </c>
      <c r="K10" s="134">
        <v>4</v>
      </c>
      <c r="L10" s="134"/>
      <c r="M10" s="134"/>
      <c r="N10" s="134"/>
      <c r="O10" s="134"/>
      <c r="P10" s="133">
        <f t="shared" si="0"/>
        <v>4</v>
      </c>
      <c r="Q10" s="133">
        <f t="shared" ref="Q10:Q73" si="2">SUM(S10:U10)</f>
        <v>1</v>
      </c>
      <c r="R10" s="156" t="s">
        <v>132</v>
      </c>
      <c r="S10" s="134">
        <v>1</v>
      </c>
      <c r="T10" s="134"/>
      <c r="U10" s="134"/>
      <c r="V10" s="158"/>
      <c r="W10" s="159" t="s">
        <v>21</v>
      </c>
      <c r="X10" s="164" t="s">
        <v>72</v>
      </c>
      <c r="Y10" s="158"/>
      <c r="Z10" s="157"/>
      <c r="AA10" s="157"/>
      <c r="AB10" s="157"/>
    </row>
    <row r="11" spans="1:49" s="160" customFormat="1" x14ac:dyDescent="0.35">
      <c r="A11" s="182" t="s">
        <v>221</v>
      </c>
      <c r="B11" s="162"/>
      <c r="C11" s="182" t="s">
        <v>220</v>
      </c>
      <c r="D11" s="168">
        <v>206030333</v>
      </c>
      <c r="E11" s="166" t="s">
        <v>222</v>
      </c>
      <c r="F11" s="163" t="s">
        <v>4</v>
      </c>
      <c r="G11" s="134"/>
      <c r="H11" s="134"/>
      <c r="I11" s="134">
        <v>26</v>
      </c>
      <c r="J11" s="133">
        <f t="shared" si="1"/>
        <v>26</v>
      </c>
      <c r="K11" s="134">
        <v>26</v>
      </c>
      <c r="L11" s="134"/>
      <c r="M11" s="134"/>
      <c r="N11" s="134"/>
      <c r="O11" s="134"/>
      <c r="P11" s="133">
        <f t="shared" si="0"/>
        <v>26</v>
      </c>
      <c r="Q11" s="133">
        <f t="shared" si="2"/>
        <v>1</v>
      </c>
      <c r="R11" s="156" t="s">
        <v>132</v>
      </c>
      <c r="S11" s="134"/>
      <c r="T11" s="134">
        <v>1</v>
      </c>
      <c r="U11" s="134"/>
      <c r="V11" s="158"/>
      <c r="W11" s="159" t="s">
        <v>22</v>
      </c>
      <c r="X11" s="164" t="s">
        <v>71</v>
      </c>
      <c r="Y11" s="158"/>
      <c r="Z11" s="157"/>
      <c r="AA11" s="157"/>
      <c r="AB11" s="157"/>
    </row>
    <row r="12" spans="1:49" s="160" customFormat="1" x14ac:dyDescent="0.35">
      <c r="A12" s="182" t="s">
        <v>226</v>
      </c>
      <c r="B12" s="162"/>
      <c r="C12" s="183" t="s">
        <v>223</v>
      </c>
      <c r="D12" s="170">
        <v>503200854</v>
      </c>
      <c r="E12" s="169" t="s">
        <v>227</v>
      </c>
      <c r="F12" s="163" t="s">
        <v>4</v>
      </c>
      <c r="G12" s="134"/>
      <c r="H12" s="134"/>
      <c r="I12" s="134">
        <v>18</v>
      </c>
      <c r="J12" s="133">
        <f t="shared" si="1"/>
        <v>18</v>
      </c>
      <c r="K12" s="134"/>
      <c r="L12" s="134">
        <v>18</v>
      </c>
      <c r="M12" s="134"/>
      <c r="N12" s="134"/>
      <c r="O12" s="134"/>
      <c r="P12" s="133">
        <f t="shared" si="0"/>
        <v>18</v>
      </c>
      <c r="Q12" s="133">
        <f t="shared" si="2"/>
        <v>1</v>
      </c>
      <c r="R12" s="156" t="s">
        <v>71</v>
      </c>
      <c r="S12" s="134">
        <v>1</v>
      </c>
      <c r="T12" s="134"/>
      <c r="U12" s="134"/>
      <c r="V12" s="158"/>
      <c r="W12" s="159" t="s">
        <v>23</v>
      </c>
      <c r="X12" s="164" t="s">
        <v>132</v>
      </c>
      <c r="Y12" s="158"/>
      <c r="Z12" s="157"/>
      <c r="AA12" s="157"/>
      <c r="AB12" s="157"/>
    </row>
    <row r="13" spans="1:49" s="160" customFormat="1" x14ac:dyDescent="0.35">
      <c r="A13" s="182" t="s">
        <v>226</v>
      </c>
      <c r="B13" s="162"/>
      <c r="C13" s="183" t="s">
        <v>224</v>
      </c>
      <c r="D13" s="170">
        <v>503310687</v>
      </c>
      <c r="E13" s="169" t="s">
        <v>227</v>
      </c>
      <c r="F13" s="163" t="s">
        <v>4</v>
      </c>
      <c r="G13" s="134"/>
      <c r="H13" s="134"/>
      <c r="I13" s="134">
        <v>18</v>
      </c>
      <c r="J13" s="133">
        <f t="shared" si="1"/>
        <v>18</v>
      </c>
      <c r="K13" s="134"/>
      <c r="L13" s="134">
        <v>18</v>
      </c>
      <c r="M13" s="134"/>
      <c r="N13" s="134"/>
      <c r="O13" s="134"/>
      <c r="P13" s="133">
        <f t="shared" si="0"/>
        <v>18</v>
      </c>
      <c r="Q13" s="133">
        <f t="shared" si="2"/>
        <v>1</v>
      </c>
      <c r="R13" s="156" t="s">
        <v>132</v>
      </c>
      <c r="S13" s="134">
        <v>1</v>
      </c>
      <c r="T13" s="134"/>
      <c r="U13" s="134"/>
      <c r="V13" s="158"/>
      <c r="W13" s="159"/>
      <c r="X13" s="164" t="s">
        <v>70</v>
      </c>
      <c r="Y13" s="158"/>
      <c r="Z13" s="157"/>
      <c r="AA13" s="157"/>
      <c r="AB13" s="157"/>
    </row>
    <row r="14" spans="1:49" s="160" customFormat="1" ht="21" customHeight="1" x14ac:dyDescent="0.35">
      <c r="A14" s="182" t="s">
        <v>226</v>
      </c>
      <c r="B14" s="162"/>
      <c r="C14" s="183" t="s">
        <v>225</v>
      </c>
      <c r="D14" s="170">
        <v>503660473</v>
      </c>
      <c r="E14" s="169" t="s">
        <v>227</v>
      </c>
      <c r="F14" s="163" t="s">
        <v>4</v>
      </c>
      <c r="G14" s="134"/>
      <c r="H14" s="134"/>
      <c r="I14" s="134">
        <v>18</v>
      </c>
      <c r="J14" s="133">
        <f t="shared" si="1"/>
        <v>18</v>
      </c>
      <c r="K14" s="134"/>
      <c r="L14" s="134">
        <v>18</v>
      </c>
      <c r="M14" s="134"/>
      <c r="N14" s="134"/>
      <c r="O14" s="134"/>
      <c r="P14" s="133">
        <f t="shared" si="0"/>
        <v>18</v>
      </c>
      <c r="Q14" s="133">
        <f t="shared" si="2"/>
        <v>1</v>
      </c>
      <c r="R14" s="156" t="s">
        <v>71</v>
      </c>
      <c r="S14" s="134">
        <v>1</v>
      </c>
      <c r="T14" s="134"/>
      <c r="U14" s="134"/>
      <c r="V14" s="158"/>
      <c r="W14" s="159"/>
      <c r="X14" s="164" t="s">
        <v>108</v>
      </c>
      <c r="Y14" s="158"/>
      <c r="Z14" s="157"/>
      <c r="AA14" s="157"/>
      <c r="AB14" s="157"/>
    </row>
    <row r="15" spans="1:49" s="160" customFormat="1" ht="42" x14ac:dyDescent="0.35">
      <c r="A15" s="184" t="s">
        <v>234</v>
      </c>
      <c r="B15" s="162"/>
      <c r="C15" s="184" t="s">
        <v>229</v>
      </c>
      <c r="D15" s="165">
        <v>110690917</v>
      </c>
      <c r="E15" s="179" t="s">
        <v>228</v>
      </c>
      <c r="F15" s="163" t="s">
        <v>4</v>
      </c>
      <c r="G15" s="134"/>
      <c r="H15" s="134"/>
      <c r="I15" s="134">
        <v>16</v>
      </c>
      <c r="J15" s="133">
        <f t="shared" si="1"/>
        <v>16</v>
      </c>
      <c r="K15" s="134"/>
      <c r="L15" s="134">
        <v>16</v>
      </c>
      <c r="M15" s="134"/>
      <c r="N15" s="134"/>
      <c r="O15" s="134"/>
      <c r="P15" s="133">
        <f t="shared" si="0"/>
        <v>16</v>
      </c>
      <c r="Q15" s="133">
        <f t="shared" si="2"/>
        <v>1</v>
      </c>
      <c r="R15" s="156" t="s">
        <v>132</v>
      </c>
      <c r="S15" s="134">
        <v>1</v>
      </c>
      <c r="T15" s="134"/>
      <c r="U15" s="134"/>
      <c r="V15" s="157"/>
      <c r="W15" s="157"/>
      <c r="X15" s="157" t="s">
        <v>109</v>
      </c>
      <c r="Y15" s="157"/>
      <c r="Z15" s="157"/>
      <c r="AA15" s="157"/>
      <c r="AB15" s="157"/>
    </row>
    <row r="16" spans="1:49" s="160" customFormat="1" ht="42" x14ac:dyDescent="0.35">
      <c r="A16" s="184" t="s">
        <v>234</v>
      </c>
      <c r="B16" s="162"/>
      <c r="C16" s="184" t="s">
        <v>230</v>
      </c>
      <c r="D16" s="165">
        <v>112010117</v>
      </c>
      <c r="E16" s="179" t="s">
        <v>228</v>
      </c>
      <c r="F16" s="163" t="s">
        <v>4</v>
      </c>
      <c r="G16" s="134"/>
      <c r="H16" s="134"/>
      <c r="I16" s="134">
        <v>16</v>
      </c>
      <c r="J16" s="133">
        <f t="shared" si="1"/>
        <v>16</v>
      </c>
      <c r="K16" s="134"/>
      <c r="L16" s="134">
        <v>16</v>
      </c>
      <c r="M16" s="134"/>
      <c r="N16" s="134"/>
      <c r="O16" s="134"/>
      <c r="P16" s="133">
        <f t="shared" si="0"/>
        <v>16</v>
      </c>
      <c r="Q16" s="133">
        <f t="shared" si="2"/>
        <v>1</v>
      </c>
      <c r="R16" s="156" t="s">
        <v>132</v>
      </c>
      <c r="S16" s="134"/>
      <c r="T16" s="134">
        <v>1</v>
      </c>
      <c r="U16" s="134"/>
      <c r="V16" s="157"/>
      <c r="W16" s="157"/>
      <c r="X16" s="157" t="s">
        <v>110</v>
      </c>
      <c r="Y16" s="157"/>
      <c r="Z16" s="157"/>
      <c r="AA16" s="157"/>
      <c r="AB16" s="157"/>
    </row>
    <row r="17" spans="1:28" s="160" customFormat="1" ht="42" x14ac:dyDescent="0.35">
      <c r="A17" s="184" t="s">
        <v>234</v>
      </c>
      <c r="B17" s="162"/>
      <c r="C17" s="184" t="s">
        <v>231</v>
      </c>
      <c r="D17" s="165">
        <v>206850800</v>
      </c>
      <c r="E17" s="179" t="s">
        <v>228</v>
      </c>
      <c r="F17" s="163" t="s">
        <v>4</v>
      </c>
      <c r="G17" s="134"/>
      <c r="H17" s="134"/>
      <c r="I17" s="134">
        <v>16</v>
      </c>
      <c r="J17" s="133">
        <f t="shared" si="1"/>
        <v>16</v>
      </c>
      <c r="K17" s="134"/>
      <c r="L17" s="134">
        <v>16</v>
      </c>
      <c r="M17" s="134"/>
      <c r="N17" s="134"/>
      <c r="O17" s="134"/>
      <c r="P17" s="133">
        <f t="shared" si="0"/>
        <v>16</v>
      </c>
      <c r="Q17" s="133">
        <f t="shared" si="2"/>
        <v>1</v>
      </c>
      <c r="R17" s="156" t="s">
        <v>132</v>
      </c>
      <c r="S17" s="134"/>
      <c r="T17" s="134">
        <v>1</v>
      </c>
      <c r="U17" s="134"/>
      <c r="V17" s="157"/>
      <c r="W17" s="157"/>
      <c r="X17" s="157" t="s">
        <v>179</v>
      </c>
      <c r="Y17" s="157"/>
      <c r="Z17" s="157"/>
      <c r="AA17" s="157"/>
      <c r="AB17" s="157"/>
    </row>
    <row r="18" spans="1:28" s="160" customFormat="1" ht="42" x14ac:dyDescent="0.35">
      <c r="A18" s="184" t="s">
        <v>234</v>
      </c>
      <c r="B18" s="162"/>
      <c r="C18" s="184" t="s">
        <v>232</v>
      </c>
      <c r="D18" s="165">
        <v>111390771</v>
      </c>
      <c r="E18" s="179" t="s">
        <v>228</v>
      </c>
      <c r="F18" s="163" t="s">
        <v>4</v>
      </c>
      <c r="G18" s="134"/>
      <c r="H18" s="134"/>
      <c r="I18" s="134">
        <v>16</v>
      </c>
      <c r="J18" s="133">
        <f t="shared" si="1"/>
        <v>16</v>
      </c>
      <c r="K18" s="134"/>
      <c r="L18" s="134">
        <v>16</v>
      </c>
      <c r="M18" s="134"/>
      <c r="N18" s="134"/>
      <c r="O18" s="134"/>
      <c r="P18" s="133">
        <f t="shared" si="0"/>
        <v>16</v>
      </c>
      <c r="Q18" s="133">
        <f t="shared" si="2"/>
        <v>1</v>
      </c>
      <c r="R18" s="156" t="s">
        <v>132</v>
      </c>
      <c r="S18" s="134"/>
      <c r="T18" s="134">
        <v>1</v>
      </c>
      <c r="U18" s="134"/>
      <c r="V18" s="157"/>
      <c r="W18" s="157"/>
      <c r="X18" s="157" t="s">
        <v>180</v>
      </c>
      <c r="Y18" s="157"/>
      <c r="Z18" s="157"/>
      <c r="AA18" s="157"/>
      <c r="AB18" s="157"/>
    </row>
    <row r="19" spans="1:28" s="160" customFormat="1" ht="42" x14ac:dyDescent="0.35">
      <c r="A19" s="184" t="s">
        <v>234</v>
      </c>
      <c r="B19" s="162"/>
      <c r="C19" s="184" t="s">
        <v>233</v>
      </c>
      <c r="D19" s="165">
        <v>115270695</v>
      </c>
      <c r="E19" s="179" t="s">
        <v>228</v>
      </c>
      <c r="F19" s="163" t="s">
        <v>4</v>
      </c>
      <c r="G19" s="134"/>
      <c r="H19" s="134"/>
      <c r="I19" s="134">
        <v>16</v>
      </c>
      <c r="J19" s="133">
        <f t="shared" si="1"/>
        <v>16</v>
      </c>
      <c r="K19" s="134"/>
      <c r="L19" s="134">
        <v>16</v>
      </c>
      <c r="M19" s="134"/>
      <c r="N19" s="134"/>
      <c r="O19" s="134"/>
      <c r="P19" s="133">
        <f t="shared" si="0"/>
        <v>16</v>
      </c>
      <c r="Q19" s="133">
        <f t="shared" si="2"/>
        <v>1</v>
      </c>
      <c r="R19" s="156" t="s">
        <v>132</v>
      </c>
      <c r="S19" s="134"/>
      <c r="T19" s="134">
        <v>1</v>
      </c>
      <c r="U19" s="134"/>
      <c r="V19" s="157"/>
      <c r="W19" s="157"/>
      <c r="X19" s="157" t="s">
        <v>182</v>
      </c>
      <c r="Y19" s="157"/>
      <c r="Z19" s="157"/>
      <c r="AA19" s="157"/>
      <c r="AB19" s="157"/>
    </row>
    <row r="20" spans="1:28" s="160" customFormat="1" ht="28" x14ac:dyDescent="0.35">
      <c r="A20" s="184" t="s">
        <v>48</v>
      </c>
      <c r="B20" s="162"/>
      <c r="C20" s="184" t="s">
        <v>235</v>
      </c>
      <c r="D20" s="165">
        <v>109620467</v>
      </c>
      <c r="E20" s="179" t="s">
        <v>209</v>
      </c>
      <c r="F20" s="163" t="s">
        <v>4</v>
      </c>
      <c r="G20" s="134">
        <v>3</v>
      </c>
      <c r="H20" s="134"/>
      <c r="I20" s="134"/>
      <c r="J20" s="133">
        <f t="shared" si="1"/>
        <v>3</v>
      </c>
      <c r="K20" s="134"/>
      <c r="L20" s="134">
        <v>3</v>
      </c>
      <c r="M20" s="134"/>
      <c r="N20" s="134"/>
      <c r="O20" s="134"/>
      <c r="P20" s="133">
        <f t="shared" si="0"/>
        <v>3</v>
      </c>
      <c r="Q20" s="133">
        <f t="shared" si="2"/>
        <v>1</v>
      </c>
      <c r="R20" s="156" t="s">
        <v>132</v>
      </c>
      <c r="S20" s="134"/>
      <c r="T20" s="134">
        <v>1</v>
      </c>
      <c r="U20" s="134"/>
      <c r="V20" s="157"/>
      <c r="W20" s="157"/>
      <c r="X20" s="157"/>
      <c r="Y20" s="157"/>
      <c r="Z20" s="157"/>
      <c r="AA20" s="157"/>
      <c r="AB20" s="157"/>
    </row>
    <row r="21" spans="1:28" s="160" customFormat="1" ht="28" x14ac:dyDescent="0.35">
      <c r="A21" s="184" t="s">
        <v>48</v>
      </c>
      <c r="B21" s="162"/>
      <c r="C21" s="184" t="s">
        <v>236</v>
      </c>
      <c r="D21" s="165">
        <v>105570063</v>
      </c>
      <c r="E21" s="179" t="s">
        <v>209</v>
      </c>
      <c r="F21" s="163" t="s">
        <v>4</v>
      </c>
      <c r="G21" s="134">
        <v>3</v>
      </c>
      <c r="H21" s="134"/>
      <c r="I21" s="134"/>
      <c r="J21" s="133">
        <f t="shared" si="1"/>
        <v>3</v>
      </c>
      <c r="K21" s="134"/>
      <c r="L21" s="134">
        <v>3</v>
      </c>
      <c r="M21" s="134"/>
      <c r="N21" s="134"/>
      <c r="O21" s="134"/>
      <c r="P21" s="133">
        <f t="shared" si="0"/>
        <v>3</v>
      </c>
      <c r="Q21" s="133">
        <f t="shared" si="2"/>
        <v>1</v>
      </c>
      <c r="R21" s="156" t="s">
        <v>132</v>
      </c>
      <c r="S21" s="134"/>
      <c r="T21" s="134">
        <v>1</v>
      </c>
      <c r="U21" s="134"/>
      <c r="V21" s="157"/>
      <c r="W21" s="157"/>
      <c r="X21" s="157"/>
      <c r="Y21" s="157"/>
      <c r="Z21" s="157"/>
      <c r="AA21" s="157"/>
      <c r="AB21" s="157"/>
    </row>
    <row r="22" spans="1:28" s="160" customFormat="1" ht="28" x14ac:dyDescent="0.35">
      <c r="A22" s="184" t="s">
        <v>48</v>
      </c>
      <c r="B22" s="162"/>
      <c r="C22" s="184" t="s">
        <v>237</v>
      </c>
      <c r="D22" s="165">
        <v>303480557</v>
      </c>
      <c r="E22" s="179" t="s">
        <v>209</v>
      </c>
      <c r="F22" s="163" t="s">
        <v>4</v>
      </c>
      <c r="G22" s="134">
        <v>3</v>
      </c>
      <c r="H22" s="134"/>
      <c r="I22" s="134"/>
      <c r="J22" s="133">
        <f t="shared" si="1"/>
        <v>3</v>
      </c>
      <c r="K22" s="134"/>
      <c r="L22" s="134">
        <v>3</v>
      </c>
      <c r="M22" s="134"/>
      <c r="N22" s="134"/>
      <c r="O22" s="134"/>
      <c r="P22" s="133">
        <f t="shared" si="0"/>
        <v>3</v>
      </c>
      <c r="Q22" s="133">
        <f t="shared" si="2"/>
        <v>1</v>
      </c>
      <c r="R22" s="156" t="s">
        <v>132</v>
      </c>
      <c r="S22" s="134"/>
      <c r="T22" s="134">
        <v>1</v>
      </c>
      <c r="U22" s="134"/>
      <c r="V22" s="157"/>
      <c r="W22" s="157"/>
      <c r="X22" s="157"/>
      <c r="Y22" s="157"/>
      <c r="Z22" s="157"/>
      <c r="AA22" s="157"/>
      <c r="AB22" s="157"/>
    </row>
    <row r="23" spans="1:28" s="160" customFormat="1" ht="28" x14ac:dyDescent="0.35">
      <c r="A23" s="184" t="s">
        <v>245</v>
      </c>
      <c r="B23" s="162"/>
      <c r="C23" s="184" t="s">
        <v>238</v>
      </c>
      <c r="D23" s="165">
        <v>111180695</v>
      </c>
      <c r="E23" s="179" t="s">
        <v>244</v>
      </c>
      <c r="F23" s="163" t="s">
        <v>4</v>
      </c>
      <c r="G23" s="134"/>
      <c r="H23" s="134"/>
      <c r="I23" s="134">
        <v>21</v>
      </c>
      <c r="J23" s="133">
        <f t="shared" si="1"/>
        <v>21</v>
      </c>
      <c r="K23" s="134"/>
      <c r="L23" s="134">
        <v>21</v>
      </c>
      <c r="M23" s="134"/>
      <c r="N23" s="134"/>
      <c r="O23" s="134"/>
      <c r="P23" s="133">
        <f t="shared" si="0"/>
        <v>21</v>
      </c>
      <c r="Q23" s="133">
        <f t="shared" si="2"/>
        <v>1</v>
      </c>
      <c r="R23" s="156" t="s">
        <v>132</v>
      </c>
      <c r="S23" s="134"/>
      <c r="T23" s="134">
        <v>1</v>
      </c>
      <c r="U23" s="134"/>
      <c r="V23" s="157"/>
      <c r="W23" s="157"/>
      <c r="X23" s="157"/>
      <c r="Y23" s="157"/>
      <c r="Z23" s="157"/>
      <c r="AA23" s="157"/>
      <c r="AB23" s="157"/>
    </row>
    <row r="24" spans="1:28" s="160" customFormat="1" ht="28" x14ac:dyDescent="0.35">
      <c r="A24" s="184" t="s">
        <v>245</v>
      </c>
      <c r="B24" s="162"/>
      <c r="C24" s="184" t="s">
        <v>239</v>
      </c>
      <c r="D24" s="165">
        <v>110910085</v>
      </c>
      <c r="E24" s="179" t="s">
        <v>244</v>
      </c>
      <c r="F24" s="163" t="s">
        <v>4</v>
      </c>
      <c r="G24" s="134"/>
      <c r="H24" s="134"/>
      <c r="I24" s="134">
        <v>21</v>
      </c>
      <c r="J24" s="133">
        <f t="shared" si="1"/>
        <v>21</v>
      </c>
      <c r="K24" s="134"/>
      <c r="L24" s="134">
        <v>21</v>
      </c>
      <c r="M24" s="134"/>
      <c r="N24" s="134"/>
      <c r="O24" s="134"/>
      <c r="P24" s="133">
        <f t="shared" si="0"/>
        <v>21</v>
      </c>
      <c r="Q24" s="133">
        <f t="shared" si="2"/>
        <v>1</v>
      </c>
      <c r="R24" s="156" t="s">
        <v>132</v>
      </c>
      <c r="S24" s="134"/>
      <c r="T24" s="134">
        <v>1</v>
      </c>
      <c r="U24" s="134"/>
      <c r="V24" s="157"/>
      <c r="W24" s="157"/>
      <c r="X24" s="157"/>
      <c r="Y24" s="157"/>
      <c r="Z24" s="157"/>
      <c r="AA24" s="157"/>
      <c r="AB24" s="157"/>
    </row>
    <row r="25" spans="1:28" s="160" customFormat="1" ht="28" x14ac:dyDescent="0.35">
      <c r="A25" s="184" t="s">
        <v>245</v>
      </c>
      <c r="B25" s="162"/>
      <c r="C25" s="184" t="s">
        <v>240</v>
      </c>
      <c r="D25" s="165">
        <v>109990695</v>
      </c>
      <c r="E25" s="179" t="s">
        <v>244</v>
      </c>
      <c r="F25" s="163" t="s">
        <v>4</v>
      </c>
      <c r="G25" s="134"/>
      <c r="H25" s="134"/>
      <c r="I25" s="134">
        <v>21</v>
      </c>
      <c r="J25" s="133">
        <f t="shared" si="1"/>
        <v>21</v>
      </c>
      <c r="K25" s="134"/>
      <c r="L25" s="134">
        <v>21</v>
      </c>
      <c r="M25" s="134"/>
      <c r="N25" s="134"/>
      <c r="O25" s="134"/>
      <c r="P25" s="133">
        <f t="shared" si="0"/>
        <v>21</v>
      </c>
      <c r="Q25" s="133">
        <f t="shared" si="2"/>
        <v>1</v>
      </c>
      <c r="R25" s="156" t="s">
        <v>132</v>
      </c>
      <c r="S25" s="134"/>
      <c r="T25" s="134">
        <v>1</v>
      </c>
      <c r="U25" s="134"/>
      <c r="V25" s="157"/>
      <c r="W25" s="157"/>
      <c r="X25" s="157"/>
      <c r="Y25" s="157"/>
      <c r="Z25" s="157"/>
      <c r="AA25" s="157"/>
      <c r="AB25" s="157"/>
    </row>
    <row r="26" spans="1:28" s="160" customFormat="1" ht="28" x14ac:dyDescent="0.35">
      <c r="A26" s="184" t="s">
        <v>245</v>
      </c>
      <c r="B26" s="162"/>
      <c r="C26" s="184" t="s">
        <v>241</v>
      </c>
      <c r="D26" s="165">
        <v>111060350</v>
      </c>
      <c r="E26" s="179" t="s">
        <v>244</v>
      </c>
      <c r="F26" s="163" t="s">
        <v>4</v>
      </c>
      <c r="G26" s="134"/>
      <c r="H26" s="134"/>
      <c r="I26" s="134">
        <v>21</v>
      </c>
      <c r="J26" s="133">
        <f t="shared" si="1"/>
        <v>21</v>
      </c>
      <c r="K26" s="134"/>
      <c r="L26" s="134">
        <v>21</v>
      </c>
      <c r="M26" s="134"/>
      <c r="N26" s="134"/>
      <c r="O26" s="134"/>
      <c r="P26" s="133">
        <f t="shared" si="0"/>
        <v>21</v>
      </c>
      <c r="Q26" s="133">
        <f t="shared" si="2"/>
        <v>1</v>
      </c>
      <c r="R26" s="156" t="s">
        <v>132</v>
      </c>
      <c r="S26" s="134">
        <v>1</v>
      </c>
      <c r="T26" s="134"/>
      <c r="U26" s="134"/>
      <c r="V26" s="157"/>
      <c r="W26" s="157"/>
      <c r="X26" s="157"/>
      <c r="Y26" s="157"/>
      <c r="Z26" s="157"/>
      <c r="AA26" s="157"/>
      <c r="AB26" s="157"/>
    </row>
    <row r="27" spans="1:28" s="160" customFormat="1" ht="28" x14ac:dyDescent="0.35">
      <c r="A27" s="184" t="s">
        <v>245</v>
      </c>
      <c r="B27" s="162"/>
      <c r="C27" s="184" t="s">
        <v>242</v>
      </c>
      <c r="D27" s="165">
        <v>112420512</v>
      </c>
      <c r="E27" s="179" t="s">
        <v>244</v>
      </c>
      <c r="F27" s="163" t="s">
        <v>4</v>
      </c>
      <c r="G27" s="134"/>
      <c r="H27" s="134"/>
      <c r="I27" s="134">
        <v>21</v>
      </c>
      <c r="J27" s="133">
        <f t="shared" si="1"/>
        <v>21</v>
      </c>
      <c r="K27" s="134"/>
      <c r="L27" s="134">
        <v>21</v>
      </c>
      <c r="M27" s="134"/>
      <c r="N27" s="134"/>
      <c r="O27" s="134"/>
      <c r="P27" s="133">
        <f t="shared" si="0"/>
        <v>21</v>
      </c>
      <c r="Q27" s="133">
        <f t="shared" si="2"/>
        <v>1</v>
      </c>
      <c r="R27" s="156" t="s">
        <v>132</v>
      </c>
      <c r="S27" s="134"/>
      <c r="T27" s="134">
        <v>1</v>
      </c>
      <c r="U27" s="134"/>
      <c r="V27" s="157"/>
      <c r="W27" s="157"/>
      <c r="X27" s="157"/>
      <c r="Y27" s="157"/>
      <c r="Z27" s="157"/>
      <c r="AA27" s="157"/>
      <c r="AB27" s="157"/>
    </row>
    <row r="28" spans="1:28" s="160" customFormat="1" ht="28" x14ac:dyDescent="0.35">
      <c r="A28" s="184" t="s">
        <v>245</v>
      </c>
      <c r="B28" s="162"/>
      <c r="C28" s="184" t="s">
        <v>243</v>
      </c>
      <c r="D28" s="165">
        <v>701490384</v>
      </c>
      <c r="E28" s="179" t="s">
        <v>244</v>
      </c>
      <c r="F28" s="163" t="s">
        <v>4</v>
      </c>
      <c r="G28" s="134"/>
      <c r="H28" s="134"/>
      <c r="I28" s="134">
        <v>21</v>
      </c>
      <c r="J28" s="133">
        <f t="shared" si="1"/>
        <v>21</v>
      </c>
      <c r="K28" s="134">
        <v>21</v>
      </c>
      <c r="L28" s="134"/>
      <c r="M28" s="134"/>
      <c r="N28" s="134"/>
      <c r="O28" s="134"/>
      <c r="P28" s="133">
        <f t="shared" si="0"/>
        <v>21</v>
      </c>
      <c r="Q28" s="133">
        <f t="shared" si="2"/>
        <v>1</v>
      </c>
      <c r="R28" s="156" t="s">
        <v>132</v>
      </c>
      <c r="S28" s="134">
        <v>1</v>
      </c>
      <c r="T28" s="134"/>
      <c r="U28" s="134"/>
      <c r="V28" s="157"/>
      <c r="W28" s="157"/>
      <c r="X28" s="157"/>
      <c r="Y28" s="157"/>
      <c r="Z28" s="157"/>
      <c r="AA28" s="157"/>
      <c r="AB28" s="157"/>
    </row>
    <row r="29" spans="1:28" s="160" customFormat="1" x14ac:dyDescent="0.35">
      <c r="A29" s="184" t="s">
        <v>248</v>
      </c>
      <c r="B29" s="162"/>
      <c r="C29" s="184" t="s">
        <v>247</v>
      </c>
      <c r="D29" s="165">
        <v>110830004</v>
      </c>
      <c r="E29" s="179" t="s">
        <v>246</v>
      </c>
      <c r="F29" s="163" t="s">
        <v>4</v>
      </c>
      <c r="G29" s="134"/>
      <c r="H29" s="134"/>
      <c r="I29" s="134">
        <v>22</v>
      </c>
      <c r="J29" s="133">
        <f t="shared" si="1"/>
        <v>22</v>
      </c>
      <c r="K29" s="134">
        <v>22</v>
      </c>
      <c r="L29" s="134"/>
      <c r="M29" s="134"/>
      <c r="N29" s="134"/>
      <c r="O29" s="134"/>
      <c r="P29" s="133">
        <f t="shared" si="0"/>
        <v>22</v>
      </c>
      <c r="Q29" s="133">
        <f t="shared" si="2"/>
        <v>1</v>
      </c>
      <c r="R29" s="156" t="s">
        <v>132</v>
      </c>
      <c r="S29" s="134">
        <v>1</v>
      </c>
      <c r="T29" s="134"/>
      <c r="U29" s="134"/>
      <c r="V29" s="157"/>
      <c r="W29" s="157"/>
      <c r="X29" s="157"/>
      <c r="Y29" s="157"/>
      <c r="Z29" s="157"/>
      <c r="AA29" s="157"/>
      <c r="AB29" s="157"/>
    </row>
    <row r="30" spans="1:28" s="160" customFormat="1" x14ac:dyDescent="0.35">
      <c r="A30" s="184" t="s">
        <v>251</v>
      </c>
      <c r="B30" s="162"/>
      <c r="C30" s="184" t="s">
        <v>249</v>
      </c>
      <c r="D30" s="165">
        <v>303310896</v>
      </c>
      <c r="E30" s="179" t="s">
        <v>250</v>
      </c>
      <c r="F30" s="163" t="s">
        <v>4</v>
      </c>
      <c r="G30" s="134"/>
      <c r="H30" s="134"/>
      <c r="I30" s="134">
        <v>16</v>
      </c>
      <c r="J30" s="133">
        <f t="shared" si="1"/>
        <v>16</v>
      </c>
      <c r="K30" s="134"/>
      <c r="L30" s="134">
        <v>16</v>
      </c>
      <c r="M30" s="134"/>
      <c r="N30" s="134"/>
      <c r="O30" s="134"/>
      <c r="P30" s="133">
        <f t="shared" si="0"/>
        <v>16</v>
      </c>
      <c r="Q30" s="133">
        <f t="shared" si="2"/>
        <v>1</v>
      </c>
      <c r="R30" s="156" t="s">
        <v>132</v>
      </c>
      <c r="S30" s="134"/>
      <c r="T30" s="134">
        <v>1</v>
      </c>
      <c r="U30" s="134"/>
      <c r="V30" s="157"/>
      <c r="W30" s="157"/>
      <c r="X30" s="157"/>
      <c r="Y30" s="157"/>
      <c r="Z30" s="157"/>
      <c r="AA30" s="157"/>
      <c r="AB30" s="157"/>
    </row>
    <row r="31" spans="1:28" s="160" customFormat="1" ht="28" x14ac:dyDescent="0.35">
      <c r="A31" s="184" t="s">
        <v>48</v>
      </c>
      <c r="B31" s="162"/>
      <c r="C31" s="184" t="s">
        <v>235</v>
      </c>
      <c r="D31" s="165">
        <v>109620467</v>
      </c>
      <c r="E31" s="179" t="s">
        <v>204</v>
      </c>
      <c r="F31" s="163" t="s">
        <v>4</v>
      </c>
      <c r="G31" s="134">
        <v>3</v>
      </c>
      <c r="H31" s="134"/>
      <c r="I31" s="134"/>
      <c r="J31" s="133">
        <f t="shared" si="1"/>
        <v>3</v>
      </c>
      <c r="K31" s="134"/>
      <c r="L31" s="134">
        <v>3</v>
      </c>
      <c r="M31" s="134"/>
      <c r="N31" s="134"/>
      <c r="O31" s="134"/>
      <c r="P31" s="133">
        <f t="shared" si="0"/>
        <v>3</v>
      </c>
      <c r="Q31" s="133">
        <f t="shared" si="2"/>
        <v>1</v>
      </c>
      <c r="R31" s="156" t="s">
        <v>132</v>
      </c>
      <c r="S31" s="134"/>
      <c r="T31" s="134">
        <v>1</v>
      </c>
      <c r="U31" s="134"/>
      <c r="V31" s="157"/>
      <c r="W31" s="157"/>
      <c r="X31" s="157"/>
      <c r="Y31" s="157"/>
      <c r="Z31" s="157"/>
      <c r="AA31" s="157"/>
      <c r="AB31" s="157"/>
    </row>
    <row r="32" spans="1:28" s="160" customFormat="1" ht="28" x14ac:dyDescent="0.35">
      <c r="A32" s="184" t="s">
        <v>48</v>
      </c>
      <c r="B32" s="162"/>
      <c r="C32" s="184" t="s">
        <v>236</v>
      </c>
      <c r="D32" s="165">
        <v>105570063</v>
      </c>
      <c r="E32" s="179" t="s">
        <v>204</v>
      </c>
      <c r="F32" s="163" t="s">
        <v>4</v>
      </c>
      <c r="G32" s="134">
        <v>3</v>
      </c>
      <c r="H32" s="134"/>
      <c r="I32" s="134"/>
      <c r="J32" s="133">
        <f t="shared" si="1"/>
        <v>3</v>
      </c>
      <c r="K32" s="134"/>
      <c r="L32" s="134">
        <v>3</v>
      </c>
      <c r="M32" s="134"/>
      <c r="N32" s="134"/>
      <c r="O32" s="134"/>
      <c r="P32" s="133">
        <f t="shared" si="0"/>
        <v>3</v>
      </c>
      <c r="Q32" s="133">
        <f t="shared" si="2"/>
        <v>1</v>
      </c>
      <c r="R32" s="156" t="s">
        <v>132</v>
      </c>
      <c r="S32" s="134"/>
      <c r="T32" s="134">
        <v>1</v>
      </c>
      <c r="U32" s="134"/>
      <c r="V32" s="157"/>
      <c r="W32" s="157"/>
      <c r="X32" s="157"/>
      <c r="Y32" s="157"/>
      <c r="Z32" s="157"/>
      <c r="AA32" s="157"/>
      <c r="AB32" s="157"/>
    </row>
    <row r="33" spans="1:28" s="160" customFormat="1" ht="28" x14ac:dyDescent="0.35">
      <c r="A33" s="184" t="s">
        <v>48</v>
      </c>
      <c r="B33" s="162"/>
      <c r="C33" s="184" t="s">
        <v>237</v>
      </c>
      <c r="D33" s="165">
        <v>303480557</v>
      </c>
      <c r="E33" s="179" t="s">
        <v>204</v>
      </c>
      <c r="F33" s="163" t="s">
        <v>4</v>
      </c>
      <c r="G33" s="134">
        <v>3</v>
      </c>
      <c r="H33" s="134"/>
      <c r="I33" s="134"/>
      <c r="J33" s="133">
        <f t="shared" si="1"/>
        <v>3</v>
      </c>
      <c r="K33" s="134"/>
      <c r="L33" s="134">
        <v>3</v>
      </c>
      <c r="M33" s="134"/>
      <c r="N33" s="134"/>
      <c r="O33" s="134"/>
      <c r="P33" s="133">
        <f t="shared" si="0"/>
        <v>3</v>
      </c>
      <c r="Q33" s="133">
        <f t="shared" si="2"/>
        <v>1</v>
      </c>
      <c r="R33" s="156" t="s">
        <v>132</v>
      </c>
      <c r="S33" s="134"/>
      <c r="T33" s="134">
        <v>1</v>
      </c>
      <c r="U33" s="134"/>
      <c r="V33" s="157"/>
      <c r="W33" s="157"/>
      <c r="X33" s="157"/>
      <c r="Y33" s="157"/>
      <c r="Z33" s="157"/>
      <c r="AA33" s="157"/>
      <c r="AB33" s="157"/>
    </row>
    <row r="34" spans="1:28" s="160" customFormat="1" ht="28" x14ac:dyDescent="0.35">
      <c r="A34" s="184" t="s">
        <v>253</v>
      </c>
      <c r="B34" s="162"/>
      <c r="C34" s="184" t="s">
        <v>242</v>
      </c>
      <c r="D34" s="165">
        <v>112420512</v>
      </c>
      <c r="E34" s="179" t="s">
        <v>252</v>
      </c>
      <c r="F34" s="163" t="s">
        <v>4</v>
      </c>
      <c r="G34" s="134"/>
      <c r="H34" s="134"/>
      <c r="I34" s="134">
        <v>22</v>
      </c>
      <c r="J34" s="133">
        <f t="shared" si="1"/>
        <v>22</v>
      </c>
      <c r="K34" s="134">
        <v>22</v>
      </c>
      <c r="L34" s="134"/>
      <c r="M34" s="134"/>
      <c r="N34" s="134"/>
      <c r="O34" s="134"/>
      <c r="P34" s="133">
        <f t="shared" si="0"/>
        <v>22</v>
      </c>
      <c r="Q34" s="133">
        <f t="shared" si="2"/>
        <v>1</v>
      </c>
      <c r="R34" s="156" t="s">
        <v>132</v>
      </c>
      <c r="S34" s="134"/>
      <c r="T34" s="134">
        <v>1</v>
      </c>
      <c r="U34" s="134"/>
      <c r="V34" s="157"/>
      <c r="W34" s="157"/>
      <c r="X34" s="157"/>
      <c r="Y34" s="157"/>
      <c r="Z34" s="157"/>
      <c r="AA34" s="157"/>
      <c r="AB34" s="157"/>
    </row>
    <row r="35" spans="1:28" s="160" customFormat="1" ht="28" x14ac:dyDescent="0.35">
      <c r="A35" s="184" t="s">
        <v>256</v>
      </c>
      <c r="B35" s="162"/>
      <c r="C35" s="184" t="s">
        <v>255</v>
      </c>
      <c r="D35" s="165">
        <v>112730838</v>
      </c>
      <c r="E35" s="179" t="s">
        <v>254</v>
      </c>
      <c r="F35" s="163" t="s">
        <v>4</v>
      </c>
      <c r="G35" s="134"/>
      <c r="H35" s="134"/>
      <c r="I35" s="134">
        <v>31</v>
      </c>
      <c r="J35" s="133">
        <f t="shared" si="1"/>
        <v>31</v>
      </c>
      <c r="K35" s="134">
        <v>31</v>
      </c>
      <c r="L35" s="134"/>
      <c r="M35" s="134"/>
      <c r="N35" s="134"/>
      <c r="O35" s="134"/>
      <c r="P35" s="133">
        <f t="shared" si="0"/>
        <v>31</v>
      </c>
      <c r="Q35" s="133">
        <f t="shared" si="2"/>
        <v>1</v>
      </c>
      <c r="R35" s="156" t="s">
        <v>132</v>
      </c>
      <c r="S35" s="134">
        <v>1</v>
      </c>
      <c r="T35" s="134"/>
      <c r="U35" s="134"/>
      <c r="V35" s="157"/>
      <c r="W35" s="157"/>
      <c r="X35" s="157"/>
      <c r="Y35" s="157"/>
      <c r="Z35" s="157"/>
      <c r="AA35" s="157"/>
      <c r="AB35" s="157"/>
    </row>
    <row r="36" spans="1:28" s="160" customFormat="1" ht="28" x14ac:dyDescent="0.35">
      <c r="A36" s="184" t="s">
        <v>245</v>
      </c>
      <c r="B36" s="162"/>
      <c r="C36" s="184" t="s">
        <v>257</v>
      </c>
      <c r="D36" s="165">
        <v>110280038</v>
      </c>
      <c r="E36" s="179" t="s">
        <v>244</v>
      </c>
      <c r="F36" s="163" t="s">
        <v>4</v>
      </c>
      <c r="G36" s="134"/>
      <c r="H36" s="134"/>
      <c r="I36" s="134">
        <v>21</v>
      </c>
      <c r="J36" s="133">
        <f t="shared" si="1"/>
        <v>21</v>
      </c>
      <c r="K36" s="134"/>
      <c r="L36" s="134">
        <v>21</v>
      </c>
      <c r="M36" s="134"/>
      <c r="N36" s="134"/>
      <c r="O36" s="134"/>
      <c r="P36" s="133">
        <f t="shared" si="0"/>
        <v>21</v>
      </c>
      <c r="Q36" s="133">
        <f t="shared" si="2"/>
        <v>1</v>
      </c>
      <c r="R36" s="156" t="s">
        <v>132</v>
      </c>
      <c r="S36" s="134"/>
      <c r="T36" s="134">
        <v>1</v>
      </c>
      <c r="U36" s="134"/>
      <c r="V36" s="157"/>
      <c r="W36" s="157"/>
      <c r="X36" s="157"/>
      <c r="Y36" s="157"/>
      <c r="Z36" s="157"/>
      <c r="AA36" s="157"/>
      <c r="AB36" s="157"/>
    </row>
    <row r="37" spans="1:28" s="160" customFormat="1" ht="42" x14ac:dyDescent="0.35">
      <c r="A37" s="184" t="s">
        <v>261</v>
      </c>
      <c r="B37" s="162"/>
      <c r="C37" s="184" t="s">
        <v>229</v>
      </c>
      <c r="D37" s="165">
        <v>110690917</v>
      </c>
      <c r="E37" s="179" t="s">
        <v>327</v>
      </c>
      <c r="F37" s="163" t="s">
        <v>4</v>
      </c>
      <c r="G37" s="134"/>
      <c r="H37" s="134"/>
      <c r="I37" s="134">
        <v>52</v>
      </c>
      <c r="J37" s="133">
        <f t="shared" si="1"/>
        <v>52</v>
      </c>
      <c r="K37" s="134"/>
      <c r="L37" s="134">
        <v>52</v>
      </c>
      <c r="M37" s="134"/>
      <c r="N37" s="134"/>
      <c r="O37" s="134"/>
      <c r="P37" s="133">
        <f t="shared" si="0"/>
        <v>52</v>
      </c>
      <c r="Q37" s="133">
        <f t="shared" si="2"/>
        <v>1</v>
      </c>
      <c r="R37" s="156" t="s">
        <v>132</v>
      </c>
      <c r="S37" s="134">
        <v>1</v>
      </c>
      <c r="T37" s="134"/>
      <c r="U37" s="134"/>
      <c r="V37" s="157"/>
      <c r="W37" s="157"/>
      <c r="X37" s="157"/>
      <c r="Y37" s="157"/>
      <c r="Z37" s="157"/>
      <c r="AA37" s="157"/>
      <c r="AB37" s="157"/>
    </row>
    <row r="38" spans="1:28" s="160" customFormat="1" ht="42" x14ac:dyDescent="0.35">
      <c r="A38" s="184" t="s">
        <v>261</v>
      </c>
      <c r="B38" s="162"/>
      <c r="C38" s="184" t="s">
        <v>232</v>
      </c>
      <c r="D38" s="165">
        <v>111390771</v>
      </c>
      <c r="E38" s="179" t="s">
        <v>327</v>
      </c>
      <c r="F38" s="163" t="s">
        <v>4</v>
      </c>
      <c r="G38" s="134"/>
      <c r="H38" s="134"/>
      <c r="I38" s="134">
        <v>52</v>
      </c>
      <c r="J38" s="133">
        <f t="shared" si="1"/>
        <v>52</v>
      </c>
      <c r="K38" s="134"/>
      <c r="L38" s="134">
        <v>52</v>
      </c>
      <c r="M38" s="134"/>
      <c r="N38" s="134"/>
      <c r="O38" s="134"/>
      <c r="P38" s="133">
        <f t="shared" si="0"/>
        <v>52</v>
      </c>
      <c r="Q38" s="133">
        <f t="shared" si="2"/>
        <v>1</v>
      </c>
      <c r="R38" s="156" t="s">
        <v>132</v>
      </c>
      <c r="S38" s="134"/>
      <c r="T38" s="134">
        <v>1</v>
      </c>
      <c r="U38" s="134"/>
      <c r="V38" s="157"/>
      <c r="W38" s="157"/>
      <c r="X38" s="157"/>
      <c r="Y38" s="157"/>
      <c r="Z38" s="157"/>
      <c r="AA38" s="157"/>
      <c r="AB38" s="157"/>
    </row>
    <row r="39" spans="1:28" s="160" customFormat="1" ht="42" x14ac:dyDescent="0.35">
      <c r="A39" s="184" t="s">
        <v>261</v>
      </c>
      <c r="B39" s="162"/>
      <c r="C39" s="184" t="s">
        <v>258</v>
      </c>
      <c r="D39" s="165">
        <v>205460046</v>
      </c>
      <c r="E39" s="179" t="s">
        <v>327</v>
      </c>
      <c r="F39" s="163" t="s">
        <v>4</v>
      </c>
      <c r="G39" s="134"/>
      <c r="H39" s="134"/>
      <c r="I39" s="134">
        <v>52</v>
      </c>
      <c r="J39" s="133">
        <f t="shared" si="1"/>
        <v>52</v>
      </c>
      <c r="K39" s="134"/>
      <c r="L39" s="134">
        <v>52</v>
      </c>
      <c r="M39" s="134"/>
      <c r="N39" s="134"/>
      <c r="O39" s="134"/>
      <c r="P39" s="133">
        <f t="shared" si="0"/>
        <v>52</v>
      </c>
      <c r="Q39" s="133">
        <f t="shared" si="2"/>
        <v>1</v>
      </c>
      <c r="R39" s="156" t="s">
        <v>132</v>
      </c>
      <c r="S39" s="134">
        <v>1</v>
      </c>
      <c r="T39" s="134"/>
      <c r="U39" s="134"/>
      <c r="V39" s="157"/>
      <c r="W39" s="157"/>
      <c r="X39" s="157"/>
      <c r="Y39" s="157"/>
      <c r="Z39" s="157"/>
      <c r="AA39" s="157"/>
      <c r="AB39" s="157"/>
    </row>
    <row r="40" spans="1:28" s="160" customFormat="1" ht="42" x14ac:dyDescent="0.35">
      <c r="A40" s="184" t="s">
        <v>261</v>
      </c>
      <c r="B40" s="162"/>
      <c r="C40" s="184" t="s">
        <v>259</v>
      </c>
      <c r="D40" s="165">
        <v>207080439</v>
      </c>
      <c r="E40" s="179" t="s">
        <v>327</v>
      </c>
      <c r="F40" s="163" t="s">
        <v>4</v>
      </c>
      <c r="G40" s="134"/>
      <c r="H40" s="134"/>
      <c r="I40" s="134">
        <v>52</v>
      </c>
      <c r="J40" s="133">
        <f t="shared" si="1"/>
        <v>52</v>
      </c>
      <c r="K40" s="134"/>
      <c r="L40" s="134">
        <v>52</v>
      </c>
      <c r="M40" s="134"/>
      <c r="N40" s="134"/>
      <c r="O40" s="134"/>
      <c r="P40" s="133">
        <f t="shared" si="0"/>
        <v>52</v>
      </c>
      <c r="Q40" s="133">
        <f t="shared" si="2"/>
        <v>1</v>
      </c>
      <c r="R40" s="156" t="s">
        <v>132</v>
      </c>
      <c r="S40" s="134"/>
      <c r="T40" s="134">
        <v>1</v>
      </c>
      <c r="U40" s="134"/>
      <c r="V40" s="157"/>
      <c r="W40" s="157"/>
      <c r="X40" s="157"/>
      <c r="Y40" s="157"/>
      <c r="Z40" s="157"/>
      <c r="AA40" s="157"/>
      <c r="AB40" s="157"/>
    </row>
    <row r="41" spans="1:28" s="160" customFormat="1" ht="42" x14ac:dyDescent="0.35">
      <c r="A41" s="184" t="s">
        <v>261</v>
      </c>
      <c r="B41" s="162"/>
      <c r="C41" s="184" t="s">
        <v>260</v>
      </c>
      <c r="D41" s="165">
        <v>206080826</v>
      </c>
      <c r="E41" s="179" t="s">
        <v>327</v>
      </c>
      <c r="F41" s="163" t="s">
        <v>4</v>
      </c>
      <c r="G41" s="134"/>
      <c r="H41" s="134"/>
      <c r="I41" s="134">
        <v>52</v>
      </c>
      <c r="J41" s="133">
        <f t="shared" si="1"/>
        <v>52</v>
      </c>
      <c r="K41" s="134"/>
      <c r="L41" s="134">
        <v>52</v>
      </c>
      <c r="M41" s="134"/>
      <c r="N41" s="134"/>
      <c r="O41" s="134"/>
      <c r="P41" s="133">
        <f t="shared" si="0"/>
        <v>52</v>
      </c>
      <c r="Q41" s="133">
        <f t="shared" si="2"/>
        <v>1</v>
      </c>
      <c r="R41" s="156" t="s">
        <v>132</v>
      </c>
      <c r="S41" s="134">
        <v>1</v>
      </c>
      <c r="T41" s="134"/>
      <c r="U41" s="134"/>
      <c r="V41" s="157"/>
      <c r="W41" s="157"/>
      <c r="X41" s="157"/>
      <c r="Y41" s="157"/>
      <c r="Z41" s="157"/>
      <c r="AA41" s="157"/>
      <c r="AB41" s="157"/>
    </row>
    <row r="42" spans="1:28" s="160" customFormat="1" ht="42" x14ac:dyDescent="0.35">
      <c r="A42" s="184" t="s">
        <v>262</v>
      </c>
      <c r="B42" s="162"/>
      <c r="C42" s="184" t="s">
        <v>263</v>
      </c>
      <c r="D42" s="165">
        <v>503910264</v>
      </c>
      <c r="E42" s="179" t="s">
        <v>264</v>
      </c>
      <c r="F42" s="163" t="s">
        <v>4</v>
      </c>
      <c r="G42" s="134"/>
      <c r="H42" s="134"/>
      <c r="I42" s="134">
        <v>28</v>
      </c>
      <c r="J42" s="133">
        <f t="shared" ref="J42:J44" si="3">SUM(G42:I42)</f>
        <v>28</v>
      </c>
      <c r="K42" s="134">
        <v>28</v>
      </c>
      <c r="L42" s="134"/>
      <c r="M42" s="134"/>
      <c r="N42" s="134"/>
      <c r="O42" s="134"/>
      <c r="P42" s="133">
        <f t="shared" si="0"/>
        <v>28</v>
      </c>
      <c r="Q42" s="133">
        <f t="shared" ref="Q42:Q44" si="4">SUM(S42:U42)</f>
        <v>1</v>
      </c>
      <c r="R42" s="156" t="s">
        <v>71</v>
      </c>
      <c r="S42" s="134">
        <v>1</v>
      </c>
      <c r="T42" s="134"/>
      <c r="U42" s="134"/>
      <c r="V42" s="157"/>
      <c r="W42" s="157"/>
      <c r="X42" s="157"/>
      <c r="Y42" s="157"/>
      <c r="Z42" s="157"/>
      <c r="AA42" s="157"/>
      <c r="AB42" s="157"/>
    </row>
    <row r="43" spans="1:28" s="160" customFormat="1" ht="42" x14ac:dyDescent="0.35">
      <c r="A43" s="184" t="s">
        <v>262</v>
      </c>
      <c r="B43" s="162"/>
      <c r="C43" s="184" t="s">
        <v>265</v>
      </c>
      <c r="D43" s="165">
        <v>206950736</v>
      </c>
      <c r="E43" s="179" t="s">
        <v>264</v>
      </c>
      <c r="F43" s="163" t="s">
        <v>4</v>
      </c>
      <c r="G43" s="134"/>
      <c r="H43" s="134"/>
      <c r="I43" s="134">
        <v>28</v>
      </c>
      <c r="J43" s="133">
        <f t="shared" si="3"/>
        <v>28</v>
      </c>
      <c r="K43" s="134">
        <v>28</v>
      </c>
      <c r="L43" s="134"/>
      <c r="M43" s="134"/>
      <c r="N43" s="134"/>
      <c r="O43" s="134"/>
      <c r="P43" s="133">
        <f t="shared" si="0"/>
        <v>28</v>
      </c>
      <c r="Q43" s="133">
        <f t="shared" si="4"/>
        <v>1</v>
      </c>
      <c r="R43" s="156" t="s">
        <v>132</v>
      </c>
      <c r="S43" s="134"/>
      <c r="T43" s="134">
        <v>1</v>
      </c>
      <c r="U43" s="134"/>
      <c r="V43" s="157"/>
      <c r="W43" s="157"/>
      <c r="X43" s="157"/>
      <c r="Y43" s="157"/>
      <c r="Z43" s="157"/>
      <c r="AA43" s="157"/>
      <c r="AB43" s="157"/>
    </row>
    <row r="44" spans="1:28" s="160" customFormat="1" ht="42" x14ac:dyDescent="0.35">
      <c r="A44" s="184" t="s">
        <v>262</v>
      </c>
      <c r="B44" s="162"/>
      <c r="C44" s="184" t="s">
        <v>266</v>
      </c>
      <c r="D44" s="165">
        <v>107070598</v>
      </c>
      <c r="E44" s="179" t="s">
        <v>264</v>
      </c>
      <c r="F44" s="163" t="s">
        <v>4</v>
      </c>
      <c r="G44" s="134"/>
      <c r="H44" s="134"/>
      <c r="I44" s="134">
        <v>28</v>
      </c>
      <c r="J44" s="133">
        <f t="shared" si="3"/>
        <v>28</v>
      </c>
      <c r="K44" s="134">
        <v>28</v>
      </c>
      <c r="L44" s="134"/>
      <c r="M44" s="134"/>
      <c r="N44" s="134"/>
      <c r="O44" s="134"/>
      <c r="P44" s="133">
        <f t="shared" si="0"/>
        <v>28</v>
      </c>
      <c r="Q44" s="133">
        <f t="shared" si="4"/>
        <v>1</v>
      </c>
      <c r="R44" s="156" t="s">
        <v>132</v>
      </c>
      <c r="S44" s="134">
        <v>1</v>
      </c>
      <c r="T44" s="134"/>
      <c r="U44" s="134"/>
      <c r="V44" s="157"/>
      <c r="W44" s="157"/>
      <c r="X44" s="157"/>
      <c r="Y44" s="157"/>
      <c r="Z44" s="157"/>
      <c r="AA44" s="157"/>
      <c r="AB44" s="157"/>
    </row>
    <row r="45" spans="1:28" s="160" customFormat="1" ht="42" x14ac:dyDescent="0.35">
      <c r="A45" s="184" t="s">
        <v>262</v>
      </c>
      <c r="B45" s="162"/>
      <c r="C45" s="184" t="s">
        <v>267</v>
      </c>
      <c r="D45" s="165">
        <v>503980184</v>
      </c>
      <c r="E45" s="179" t="s">
        <v>264</v>
      </c>
      <c r="F45" s="163" t="s">
        <v>4</v>
      </c>
      <c r="G45" s="134"/>
      <c r="H45" s="134"/>
      <c r="I45" s="134">
        <v>28</v>
      </c>
      <c r="J45" s="133">
        <f>SUM(G45:I45)</f>
        <v>28</v>
      </c>
      <c r="K45" s="134">
        <v>28</v>
      </c>
      <c r="L45" s="134"/>
      <c r="M45" s="134"/>
      <c r="N45" s="134"/>
      <c r="O45" s="134"/>
      <c r="P45" s="133">
        <f t="shared" ref="P45:P47" si="5">IF(SUM(K45:O45)=SUM(G45:I45),J45,"VERIFIQUE DATOS INCORRECTOS")</f>
        <v>28</v>
      </c>
      <c r="Q45" s="133">
        <f>SUM(S45:U45)</f>
        <v>1</v>
      </c>
      <c r="R45" s="156" t="s">
        <v>132</v>
      </c>
      <c r="S45" s="134">
        <v>1</v>
      </c>
      <c r="T45" s="134"/>
      <c r="U45" s="134"/>
      <c r="V45" s="157"/>
      <c r="W45" s="157" t="s">
        <v>4</v>
      </c>
      <c r="X45" s="157" t="s">
        <v>73</v>
      </c>
      <c r="Y45" s="157"/>
      <c r="Z45" s="157"/>
      <c r="AA45" s="157"/>
      <c r="AB45" s="157"/>
    </row>
    <row r="46" spans="1:28" s="160" customFormat="1" ht="42" x14ac:dyDescent="0.35">
      <c r="A46" s="184" t="s">
        <v>268</v>
      </c>
      <c r="B46" s="162"/>
      <c r="C46" s="184" t="s">
        <v>269</v>
      </c>
      <c r="D46" s="165">
        <v>503650159</v>
      </c>
      <c r="E46" s="179" t="s">
        <v>270</v>
      </c>
      <c r="F46" s="163" t="s">
        <v>4</v>
      </c>
      <c r="G46" s="134"/>
      <c r="H46" s="134"/>
      <c r="I46" s="134">
        <v>20</v>
      </c>
      <c r="J46" s="133">
        <f t="shared" ref="J46:J47" si="6">SUM(G46:I46)</f>
        <v>20</v>
      </c>
      <c r="K46" s="134">
        <v>20</v>
      </c>
      <c r="L46" s="134"/>
      <c r="M46" s="134"/>
      <c r="N46" s="134"/>
      <c r="O46" s="134"/>
      <c r="P46" s="133">
        <f t="shared" si="5"/>
        <v>20</v>
      </c>
      <c r="Q46" s="133">
        <f t="shared" ref="Q46:Q47" si="7">SUM(S46:U46)</f>
        <v>1</v>
      </c>
      <c r="R46" s="156" t="s">
        <v>132</v>
      </c>
      <c r="S46" s="134"/>
      <c r="T46" s="134">
        <v>1</v>
      </c>
      <c r="U46" s="134"/>
      <c r="V46" s="157"/>
      <c r="W46" s="157" t="s">
        <v>21</v>
      </c>
      <c r="X46" s="157" t="s">
        <v>72</v>
      </c>
      <c r="Y46" s="157"/>
      <c r="Z46" s="157"/>
      <c r="AA46" s="157"/>
      <c r="AB46" s="157"/>
    </row>
    <row r="47" spans="1:28" s="160" customFormat="1" x14ac:dyDescent="0.35">
      <c r="A47" s="184" t="s">
        <v>271</v>
      </c>
      <c r="B47" s="162"/>
      <c r="C47" s="184" t="s">
        <v>272</v>
      </c>
      <c r="D47" s="165">
        <v>109300867</v>
      </c>
      <c r="E47" s="179" t="s">
        <v>273</v>
      </c>
      <c r="F47" s="163" t="s">
        <v>4</v>
      </c>
      <c r="G47" s="134"/>
      <c r="H47" s="134"/>
      <c r="I47" s="134">
        <v>18</v>
      </c>
      <c r="J47" s="133">
        <f t="shared" si="6"/>
        <v>18</v>
      </c>
      <c r="K47" s="134">
        <v>18</v>
      </c>
      <c r="L47" s="134"/>
      <c r="M47" s="134"/>
      <c r="N47" s="134"/>
      <c r="O47" s="134"/>
      <c r="P47" s="133">
        <f t="shared" si="5"/>
        <v>18</v>
      </c>
      <c r="Q47" s="133">
        <f t="shared" si="7"/>
        <v>1</v>
      </c>
      <c r="R47" s="156" t="s">
        <v>132</v>
      </c>
      <c r="S47" s="134">
        <v>1</v>
      </c>
      <c r="T47" s="134"/>
      <c r="U47" s="134"/>
      <c r="V47" s="157"/>
      <c r="W47" s="157" t="s">
        <v>22</v>
      </c>
      <c r="X47" s="157" t="s">
        <v>71</v>
      </c>
      <c r="Y47" s="157"/>
      <c r="Z47" s="157"/>
      <c r="AA47" s="157"/>
      <c r="AB47" s="157"/>
    </row>
    <row r="48" spans="1:28" s="160" customFormat="1" x14ac:dyDescent="0.35">
      <c r="A48" s="184" t="s">
        <v>274</v>
      </c>
      <c r="B48" s="162"/>
      <c r="C48" s="184" t="s">
        <v>275</v>
      </c>
      <c r="D48" s="165">
        <v>303890044</v>
      </c>
      <c r="E48" s="179" t="s">
        <v>276</v>
      </c>
      <c r="F48" s="163" t="s">
        <v>4</v>
      </c>
      <c r="G48" s="134"/>
      <c r="H48" s="134"/>
      <c r="I48" s="134">
        <v>25</v>
      </c>
      <c r="J48" s="133">
        <f>SUM(G48:I48)</f>
        <v>25</v>
      </c>
      <c r="K48" s="134">
        <v>25</v>
      </c>
      <c r="L48" s="134"/>
      <c r="M48" s="134"/>
      <c r="N48" s="134"/>
      <c r="O48" s="134"/>
      <c r="P48" s="133">
        <f t="shared" ref="P48:P71" si="8">IF(SUM(K48:O48)=SUM(G48:I48),J48,"VERIFIQUE DATOS INCORRECTOS")</f>
        <v>25</v>
      </c>
      <c r="Q48" s="133">
        <f>SUM(S48:U48)</f>
        <v>2</v>
      </c>
      <c r="R48" s="156" t="s">
        <v>132</v>
      </c>
      <c r="S48" s="134"/>
      <c r="T48" s="134">
        <v>2</v>
      </c>
      <c r="U48" s="134"/>
      <c r="V48" s="157"/>
      <c r="W48" s="157" t="s">
        <v>4</v>
      </c>
      <c r="X48" s="157" t="s">
        <v>73</v>
      </c>
      <c r="Y48" s="157"/>
      <c r="Z48" s="157"/>
      <c r="AA48" s="157"/>
      <c r="AB48" s="157"/>
    </row>
    <row r="49" spans="1:28" s="160" customFormat="1" x14ac:dyDescent="0.35">
      <c r="A49" s="184" t="s">
        <v>274</v>
      </c>
      <c r="B49" s="162"/>
      <c r="C49" s="184" t="s">
        <v>277</v>
      </c>
      <c r="D49" s="165">
        <v>701420909</v>
      </c>
      <c r="E49" s="179" t="s">
        <v>276</v>
      </c>
      <c r="F49" s="163" t="s">
        <v>4</v>
      </c>
      <c r="G49" s="134"/>
      <c r="H49" s="134"/>
      <c r="I49" s="134"/>
      <c r="J49" s="133">
        <f t="shared" ref="J49" si="9">SUM(G49:I49)</f>
        <v>0</v>
      </c>
      <c r="K49" s="134"/>
      <c r="L49" s="134"/>
      <c r="M49" s="134"/>
      <c r="N49" s="134"/>
      <c r="O49" s="134"/>
      <c r="P49" s="133">
        <f t="shared" si="8"/>
        <v>0</v>
      </c>
      <c r="Q49" s="133">
        <f t="shared" ref="Q49" si="10">SUM(S49:U49)</f>
        <v>1</v>
      </c>
      <c r="R49" s="156" t="s">
        <v>132</v>
      </c>
      <c r="S49" s="134"/>
      <c r="T49" s="134">
        <v>1</v>
      </c>
      <c r="U49" s="134"/>
      <c r="V49" s="157"/>
      <c r="W49" s="157" t="s">
        <v>21</v>
      </c>
      <c r="X49" s="157" t="s">
        <v>72</v>
      </c>
      <c r="Y49" s="157"/>
      <c r="Z49" s="157"/>
      <c r="AA49" s="157"/>
      <c r="AB49" s="157"/>
    </row>
    <row r="50" spans="1:28" s="160" customFormat="1" ht="28" x14ac:dyDescent="0.35">
      <c r="A50" s="184" t="s">
        <v>280</v>
      </c>
      <c r="B50" s="162"/>
      <c r="C50" s="184" t="s">
        <v>281</v>
      </c>
      <c r="D50" s="165">
        <v>106610302</v>
      </c>
      <c r="E50" s="179" t="s">
        <v>217</v>
      </c>
      <c r="F50" s="163" t="s">
        <v>4</v>
      </c>
      <c r="G50" s="134">
        <v>4</v>
      </c>
      <c r="H50" s="134"/>
      <c r="I50" s="134" t="s">
        <v>282</v>
      </c>
      <c r="J50" s="133">
        <f>SUM(G50:I50)</f>
        <v>4</v>
      </c>
      <c r="K50" s="134">
        <v>4</v>
      </c>
      <c r="L50" s="134"/>
      <c r="M50" s="134"/>
      <c r="N50" s="134"/>
      <c r="O50" s="134"/>
      <c r="P50" s="133">
        <f t="shared" si="8"/>
        <v>4</v>
      </c>
      <c r="Q50" s="133">
        <f>SUM(S50:U50)</f>
        <v>1</v>
      </c>
      <c r="R50" s="156" t="s">
        <v>132</v>
      </c>
      <c r="S50" s="134"/>
      <c r="T50" s="134">
        <v>1</v>
      </c>
      <c r="U50" s="134"/>
      <c r="V50" s="157"/>
      <c r="W50" s="157" t="s">
        <v>4</v>
      </c>
      <c r="X50" s="157" t="s">
        <v>73</v>
      </c>
      <c r="Y50" s="157"/>
      <c r="Z50" s="157"/>
      <c r="AA50" s="157"/>
      <c r="AB50" s="157"/>
    </row>
    <row r="51" spans="1:28" s="160" customFormat="1" ht="28" x14ac:dyDescent="0.35">
      <c r="A51" s="184" t="s">
        <v>280</v>
      </c>
      <c r="B51" s="162"/>
      <c r="C51" s="184" t="s">
        <v>283</v>
      </c>
      <c r="D51" s="165">
        <v>110720832</v>
      </c>
      <c r="E51" s="179" t="s">
        <v>217</v>
      </c>
      <c r="F51" s="163" t="s">
        <v>4</v>
      </c>
      <c r="G51" s="134">
        <v>4</v>
      </c>
      <c r="H51" s="134"/>
      <c r="I51" s="134"/>
      <c r="J51" s="133">
        <f t="shared" ref="J51:J56" si="11">SUM(G51:I51)</f>
        <v>4</v>
      </c>
      <c r="K51" s="134">
        <v>4</v>
      </c>
      <c r="L51" s="134"/>
      <c r="M51" s="134"/>
      <c r="N51" s="134"/>
      <c r="O51" s="134"/>
      <c r="P51" s="133">
        <f t="shared" si="8"/>
        <v>4</v>
      </c>
      <c r="Q51" s="133">
        <f t="shared" ref="Q51:Q56" si="12">SUM(S51:U51)</f>
        <v>1</v>
      </c>
      <c r="R51" s="156" t="s">
        <v>132</v>
      </c>
      <c r="S51" s="134"/>
      <c r="T51" s="134">
        <v>1</v>
      </c>
      <c r="U51" s="134"/>
      <c r="V51" s="157"/>
      <c r="W51" s="157" t="s">
        <v>21</v>
      </c>
      <c r="X51" s="157" t="s">
        <v>72</v>
      </c>
      <c r="Y51" s="157"/>
      <c r="Z51" s="157"/>
      <c r="AA51" s="157"/>
      <c r="AB51" s="157"/>
    </row>
    <row r="52" spans="1:28" s="160" customFormat="1" ht="56" x14ac:dyDescent="0.35">
      <c r="A52" s="184" t="s">
        <v>48</v>
      </c>
      <c r="B52" s="162"/>
      <c r="C52" s="184" t="s">
        <v>284</v>
      </c>
      <c r="D52" s="165">
        <v>206540441</v>
      </c>
      <c r="E52" s="179" t="s">
        <v>285</v>
      </c>
      <c r="F52" s="163" t="s">
        <v>4</v>
      </c>
      <c r="G52" s="134">
        <v>2</v>
      </c>
      <c r="H52" s="134"/>
      <c r="I52" s="134"/>
      <c r="J52" s="133">
        <f t="shared" si="11"/>
        <v>2</v>
      </c>
      <c r="K52" s="134"/>
      <c r="L52" s="134">
        <v>2</v>
      </c>
      <c r="M52" s="134"/>
      <c r="N52" s="134"/>
      <c r="O52" s="134"/>
      <c r="P52" s="133">
        <f t="shared" si="8"/>
        <v>2</v>
      </c>
      <c r="Q52" s="133">
        <f t="shared" si="12"/>
        <v>1</v>
      </c>
      <c r="R52" s="156" t="s">
        <v>132</v>
      </c>
      <c r="S52" s="134"/>
      <c r="T52" s="134">
        <v>1</v>
      </c>
      <c r="U52" s="134"/>
      <c r="V52" s="157"/>
      <c r="W52" s="157" t="s">
        <v>22</v>
      </c>
      <c r="X52" s="157" t="s">
        <v>71</v>
      </c>
      <c r="Y52" s="157"/>
      <c r="Z52" s="157"/>
      <c r="AA52" s="157"/>
      <c r="AB52" s="157"/>
    </row>
    <row r="53" spans="1:28" s="160" customFormat="1" ht="56" x14ac:dyDescent="0.35">
      <c r="A53" s="184" t="s">
        <v>48</v>
      </c>
      <c r="B53" s="162"/>
      <c r="C53" s="184" t="s">
        <v>286</v>
      </c>
      <c r="D53" s="165">
        <v>401690227</v>
      </c>
      <c r="E53" s="179" t="s">
        <v>285</v>
      </c>
      <c r="F53" s="163" t="s">
        <v>4</v>
      </c>
      <c r="G53" s="134">
        <v>2</v>
      </c>
      <c r="H53" s="134"/>
      <c r="I53" s="134"/>
      <c r="J53" s="133">
        <f t="shared" si="11"/>
        <v>2</v>
      </c>
      <c r="K53" s="134"/>
      <c r="L53" s="134">
        <v>2</v>
      </c>
      <c r="M53" s="134"/>
      <c r="N53" s="134"/>
      <c r="O53" s="134"/>
      <c r="P53" s="133">
        <f t="shared" si="8"/>
        <v>2</v>
      </c>
      <c r="Q53" s="133">
        <f t="shared" si="12"/>
        <v>1</v>
      </c>
      <c r="R53" s="156" t="s">
        <v>132</v>
      </c>
      <c r="S53" s="134"/>
      <c r="T53" s="134">
        <v>1</v>
      </c>
      <c r="U53" s="134"/>
      <c r="V53" s="157"/>
      <c r="W53" s="157" t="s">
        <v>23</v>
      </c>
      <c r="X53" s="157" t="s">
        <v>132</v>
      </c>
      <c r="Y53" s="157"/>
      <c r="Z53" s="157"/>
      <c r="AA53" s="157"/>
      <c r="AB53" s="157"/>
    </row>
    <row r="54" spans="1:28" s="160" customFormat="1" ht="28" x14ac:dyDescent="0.35">
      <c r="A54" s="184" t="s">
        <v>287</v>
      </c>
      <c r="B54" s="162"/>
      <c r="C54" s="184" t="s">
        <v>281</v>
      </c>
      <c r="D54" s="165">
        <v>106610302</v>
      </c>
      <c r="E54" s="179" t="s">
        <v>288</v>
      </c>
      <c r="F54" s="163" t="s">
        <v>4</v>
      </c>
      <c r="G54" s="134">
        <v>4</v>
      </c>
      <c r="H54" s="134"/>
      <c r="I54" s="134"/>
      <c r="J54" s="133">
        <f t="shared" si="11"/>
        <v>4</v>
      </c>
      <c r="K54" s="134"/>
      <c r="L54" s="134">
        <v>4</v>
      </c>
      <c r="M54" s="134"/>
      <c r="N54" s="134"/>
      <c r="O54" s="134"/>
      <c r="P54" s="133">
        <f t="shared" si="8"/>
        <v>4</v>
      </c>
      <c r="Q54" s="133">
        <f t="shared" si="12"/>
        <v>1</v>
      </c>
      <c r="R54" s="156" t="s">
        <v>132</v>
      </c>
      <c r="S54" s="134"/>
      <c r="T54" s="134">
        <v>1</v>
      </c>
      <c r="U54" s="134"/>
      <c r="V54" s="157"/>
      <c r="W54" s="157"/>
      <c r="X54" s="157" t="s">
        <v>70</v>
      </c>
      <c r="Y54" s="157"/>
      <c r="Z54" s="157"/>
      <c r="AA54" s="157"/>
      <c r="AB54" s="157"/>
    </row>
    <row r="55" spans="1:28" s="160" customFormat="1" ht="28" x14ac:dyDescent="0.35">
      <c r="A55" s="184" t="s">
        <v>280</v>
      </c>
      <c r="B55" s="162"/>
      <c r="C55" s="184" t="s">
        <v>289</v>
      </c>
      <c r="D55" s="165">
        <v>204550157</v>
      </c>
      <c r="E55" s="179" t="s">
        <v>217</v>
      </c>
      <c r="F55" s="163" t="s">
        <v>4</v>
      </c>
      <c r="G55" s="134">
        <v>4</v>
      </c>
      <c r="H55" s="134"/>
      <c r="I55" s="134" t="s">
        <v>282</v>
      </c>
      <c r="J55" s="133">
        <f>SUM(G55:I55)</f>
        <v>4</v>
      </c>
      <c r="K55" s="134">
        <v>4</v>
      </c>
      <c r="L55" s="134"/>
      <c r="M55" s="134"/>
      <c r="N55" s="134"/>
      <c r="O55" s="134"/>
      <c r="P55" s="133">
        <f t="shared" si="8"/>
        <v>4</v>
      </c>
      <c r="Q55" s="133">
        <f t="shared" si="12"/>
        <v>1</v>
      </c>
      <c r="R55" s="156" t="s">
        <v>132</v>
      </c>
      <c r="S55" s="134">
        <v>1</v>
      </c>
      <c r="T55" s="134"/>
      <c r="U55" s="134"/>
      <c r="V55" s="157"/>
      <c r="W55" s="157"/>
      <c r="X55" s="157" t="s">
        <v>108</v>
      </c>
      <c r="Y55" s="157"/>
      <c r="Z55" s="157"/>
      <c r="AA55" s="157"/>
      <c r="AB55" s="157"/>
    </row>
    <row r="56" spans="1:28" s="160" customFormat="1" ht="42" x14ac:dyDescent="0.35">
      <c r="A56" s="184" t="s">
        <v>290</v>
      </c>
      <c r="B56" s="162"/>
      <c r="C56" s="184" t="s">
        <v>291</v>
      </c>
      <c r="D56" s="165">
        <v>109270126</v>
      </c>
      <c r="E56" s="179" t="s">
        <v>292</v>
      </c>
      <c r="F56" s="163" t="s">
        <v>4</v>
      </c>
      <c r="G56" s="134">
        <v>4</v>
      </c>
      <c r="H56" s="134"/>
      <c r="I56" s="134"/>
      <c r="J56" s="133">
        <f t="shared" si="11"/>
        <v>4</v>
      </c>
      <c r="K56" s="134"/>
      <c r="L56" s="134">
        <v>4</v>
      </c>
      <c r="M56" s="134"/>
      <c r="N56" s="134"/>
      <c r="O56" s="134"/>
      <c r="P56" s="133">
        <f t="shared" si="8"/>
        <v>4</v>
      </c>
      <c r="Q56" s="133">
        <f t="shared" si="12"/>
        <v>1</v>
      </c>
      <c r="R56" s="156" t="s">
        <v>132</v>
      </c>
      <c r="S56" s="134">
        <v>1</v>
      </c>
      <c r="T56" s="134"/>
      <c r="U56" s="134"/>
      <c r="V56" s="157"/>
      <c r="W56" s="157"/>
      <c r="X56" s="157" t="s">
        <v>109</v>
      </c>
      <c r="Y56" s="157"/>
      <c r="Z56" s="157"/>
      <c r="AA56" s="157"/>
      <c r="AB56" s="157"/>
    </row>
    <row r="57" spans="1:28" s="160" customFormat="1" ht="28" x14ac:dyDescent="0.35">
      <c r="A57" s="184" t="s">
        <v>221</v>
      </c>
      <c r="B57" s="162"/>
      <c r="C57" s="184" t="s">
        <v>299</v>
      </c>
      <c r="D57" s="165" t="s">
        <v>300</v>
      </c>
      <c r="E57" s="179" t="s">
        <v>301</v>
      </c>
      <c r="F57" s="163" t="s">
        <v>4</v>
      </c>
      <c r="G57" s="134"/>
      <c r="H57" s="134"/>
      <c r="I57" s="134">
        <v>26</v>
      </c>
      <c r="J57" s="133">
        <f>SUM(G57:I57)</f>
        <v>26</v>
      </c>
      <c r="K57" s="134">
        <v>26</v>
      </c>
      <c r="L57" s="134"/>
      <c r="M57" s="134"/>
      <c r="N57" s="134"/>
      <c r="O57" s="134"/>
      <c r="P57" s="133">
        <f t="shared" si="8"/>
        <v>26</v>
      </c>
      <c r="Q57" s="133">
        <f>SUM(S57:U57)</f>
        <v>1</v>
      </c>
      <c r="R57" s="156" t="s">
        <v>132</v>
      </c>
      <c r="S57" s="134">
        <v>1</v>
      </c>
      <c r="T57" s="134"/>
      <c r="U57" s="134"/>
      <c r="V57" s="157"/>
      <c r="W57" s="157" t="s">
        <v>4</v>
      </c>
      <c r="X57" s="157" t="s">
        <v>73</v>
      </c>
      <c r="Y57" s="157"/>
      <c r="Z57" s="157"/>
      <c r="AA57" s="157"/>
      <c r="AB57" s="157"/>
    </row>
    <row r="58" spans="1:28" s="160" customFormat="1" ht="28" x14ac:dyDescent="0.35">
      <c r="A58" s="184" t="s">
        <v>221</v>
      </c>
      <c r="B58" s="162"/>
      <c r="C58" s="184" t="s">
        <v>302</v>
      </c>
      <c r="D58" s="165">
        <v>401780598</v>
      </c>
      <c r="E58" s="179" t="s">
        <v>301</v>
      </c>
      <c r="F58" s="163" t="s">
        <v>4</v>
      </c>
      <c r="G58" s="134"/>
      <c r="H58" s="134"/>
      <c r="I58" s="134">
        <v>26</v>
      </c>
      <c r="J58" s="133">
        <f t="shared" ref="J58:J71" si="13">SUM(G58:I58)</f>
        <v>26</v>
      </c>
      <c r="K58" s="134">
        <v>26</v>
      </c>
      <c r="L58" s="134"/>
      <c r="M58" s="134"/>
      <c r="N58" s="134"/>
      <c r="O58" s="134"/>
      <c r="P58" s="133">
        <f t="shared" si="8"/>
        <v>26</v>
      </c>
      <c r="Q58" s="133">
        <f t="shared" ref="Q58:Q71" si="14">SUM(S58:U58)</f>
        <v>1</v>
      </c>
      <c r="R58" s="156" t="s">
        <v>132</v>
      </c>
      <c r="S58" s="134"/>
      <c r="T58" s="134">
        <v>1</v>
      </c>
      <c r="U58" s="134"/>
      <c r="V58" s="157"/>
      <c r="W58" s="157" t="s">
        <v>21</v>
      </c>
      <c r="X58" s="157" t="s">
        <v>72</v>
      </c>
      <c r="Y58" s="157"/>
      <c r="Z58" s="157"/>
      <c r="AA58" s="157"/>
      <c r="AB58" s="157"/>
    </row>
    <row r="59" spans="1:28" s="160" customFormat="1" ht="28" x14ac:dyDescent="0.35">
      <c r="A59" s="184" t="s">
        <v>221</v>
      </c>
      <c r="B59" s="162"/>
      <c r="C59" s="184" t="s">
        <v>303</v>
      </c>
      <c r="D59" s="165">
        <v>112500334</v>
      </c>
      <c r="E59" s="179" t="s">
        <v>301</v>
      </c>
      <c r="F59" s="163" t="s">
        <v>4</v>
      </c>
      <c r="G59" s="134"/>
      <c r="H59" s="134"/>
      <c r="I59" s="134">
        <v>26</v>
      </c>
      <c r="J59" s="133">
        <f t="shared" si="13"/>
        <v>26</v>
      </c>
      <c r="K59" s="134">
        <v>26</v>
      </c>
      <c r="L59" s="134"/>
      <c r="M59" s="134"/>
      <c r="N59" s="134"/>
      <c r="O59" s="134"/>
      <c r="P59" s="133">
        <f t="shared" si="8"/>
        <v>26</v>
      </c>
      <c r="Q59" s="133">
        <f t="shared" si="14"/>
        <v>1</v>
      </c>
      <c r="R59" s="156" t="s">
        <v>132</v>
      </c>
      <c r="S59" s="134"/>
      <c r="T59" s="134">
        <v>1</v>
      </c>
      <c r="U59" s="134"/>
      <c r="V59" s="157"/>
      <c r="W59" s="157" t="s">
        <v>22</v>
      </c>
      <c r="X59" s="157" t="s">
        <v>71</v>
      </c>
      <c r="Y59" s="157"/>
      <c r="Z59" s="157"/>
      <c r="AA59" s="157"/>
      <c r="AB59" s="157"/>
    </row>
    <row r="60" spans="1:28" s="160" customFormat="1" ht="42" x14ac:dyDescent="0.35">
      <c r="A60" s="184" t="s">
        <v>304</v>
      </c>
      <c r="B60" s="162"/>
      <c r="C60" s="184" t="s">
        <v>305</v>
      </c>
      <c r="D60" s="165">
        <v>109790337</v>
      </c>
      <c r="E60" s="179" t="s">
        <v>306</v>
      </c>
      <c r="F60" s="163" t="s">
        <v>4</v>
      </c>
      <c r="G60" s="134"/>
      <c r="H60" s="134"/>
      <c r="I60" s="134">
        <v>44</v>
      </c>
      <c r="J60" s="133">
        <f t="shared" si="13"/>
        <v>44</v>
      </c>
      <c r="K60" s="134">
        <v>44</v>
      </c>
      <c r="L60" s="134"/>
      <c r="M60" s="134"/>
      <c r="N60" s="134"/>
      <c r="O60" s="134"/>
      <c r="P60" s="133">
        <f t="shared" si="8"/>
        <v>44</v>
      </c>
      <c r="Q60" s="133">
        <f t="shared" si="14"/>
        <v>1</v>
      </c>
      <c r="R60" s="156" t="s">
        <v>132</v>
      </c>
      <c r="S60" s="134"/>
      <c r="T60" s="134">
        <v>1</v>
      </c>
      <c r="U60" s="134"/>
      <c r="V60" s="157"/>
      <c r="W60" s="157" t="s">
        <v>23</v>
      </c>
      <c r="X60" s="157" t="s">
        <v>132</v>
      </c>
      <c r="Y60" s="157"/>
      <c r="Z60" s="157"/>
      <c r="AA60" s="157"/>
      <c r="AB60" s="157"/>
    </row>
    <row r="61" spans="1:28" s="160" customFormat="1" ht="42" x14ac:dyDescent="0.35">
      <c r="A61" s="184" t="s">
        <v>304</v>
      </c>
      <c r="B61" s="162"/>
      <c r="C61" s="184" t="s">
        <v>307</v>
      </c>
      <c r="D61" s="165">
        <v>701550254</v>
      </c>
      <c r="E61" s="179" t="s">
        <v>306</v>
      </c>
      <c r="F61" s="163" t="s">
        <v>4</v>
      </c>
      <c r="G61" s="134"/>
      <c r="H61" s="134"/>
      <c r="I61" s="134">
        <v>44</v>
      </c>
      <c r="J61" s="133">
        <f t="shared" si="13"/>
        <v>44</v>
      </c>
      <c r="K61" s="134">
        <v>44</v>
      </c>
      <c r="L61" s="134"/>
      <c r="M61" s="134"/>
      <c r="N61" s="134"/>
      <c r="O61" s="134"/>
      <c r="P61" s="133">
        <f t="shared" si="8"/>
        <v>44</v>
      </c>
      <c r="Q61" s="133">
        <f t="shared" si="14"/>
        <v>1</v>
      </c>
      <c r="R61" s="156" t="s">
        <v>132</v>
      </c>
      <c r="S61" s="134"/>
      <c r="T61" s="134">
        <v>1</v>
      </c>
      <c r="U61" s="134"/>
      <c r="V61" s="157"/>
      <c r="W61" s="157"/>
      <c r="X61" s="157" t="s">
        <v>70</v>
      </c>
      <c r="Y61" s="157"/>
      <c r="Z61" s="157"/>
      <c r="AA61" s="157"/>
      <c r="AB61" s="157"/>
    </row>
    <row r="62" spans="1:28" s="160" customFormat="1" ht="42" x14ac:dyDescent="0.35">
      <c r="A62" s="184" t="s">
        <v>304</v>
      </c>
      <c r="B62" s="162"/>
      <c r="C62" s="184" t="s">
        <v>308</v>
      </c>
      <c r="D62" s="165">
        <v>206130296</v>
      </c>
      <c r="E62" s="179" t="s">
        <v>306</v>
      </c>
      <c r="F62" s="163" t="s">
        <v>4</v>
      </c>
      <c r="G62" s="134"/>
      <c r="H62" s="134"/>
      <c r="I62" s="134">
        <v>44</v>
      </c>
      <c r="J62" s="133">
        <f t="shared" si="13"/>
        <v>44</v>
      </c>
      <c r="K62" s="134">
        <v>44</v>
      </c>
      <c r="L62" s="134"/>
      <c r="M62" s="134"/>
      <c r="N62" s="134"/>
      <c r="O62" s="134"/>
      <c r="P62" s="133">
        <f t="shared" si="8"/>
        <v>44</v>
      </c>
      <c r="Q62" s="133">
        <f t="shared" si="14"/>
        <v>1</v>
      </c>
      <c r="R62" s="156" t="s">
        <v>132</v>
      </c>
      <c r="S62" s="134">
        <v>1</v>
      </c>
      <c r="T62" s="134"/>
      <c r="U62" s="134"/>
      <c r="V62" s="157"/>
      <c r="W62" s="157"/>
      <c r="X62" s="157" t="s">
        <v>108</v>
      </c>
      <c r="Y62" s="157"/>
      <c r="Z62" s="157"/>
      <c r="AA62" s="157"/>
      <c r="AB62" s="157"/>
    </row>
    <row r="63" spans="1:28" s="160" customFormat="1" ht="42" x14ac:dyDescent="0.35">
      <c r="A63" s="184" t="s">
        <v>309</v>
      </c>
      <c r="B63" s="162"/>
      <c r="C63" s="184" t="s">
        <v>310</v>
      </c>
      <c r="D63" s="165">
        <v>111830125</v>
      </c>
      <c r="E63" s="179" t="s">
        <v>294</v>
      </c>
      <c r="F63" s="163" t="s">
        <v>4</v>
      </c>
      <c r="G63" s="134"/>
      <c r="H63" s="134"/>
      <c r="I63" s="134">
        <v>27</v>
      </c>
      <c r="J63" s="133">
        <f t="shared" si="13"/>
        <v>27</v>
      </c>
      <c r="K63" s="134">
        <v>27</v>
      </c>
      <c r="L63" s="134"/>
      <c r="M63" s="134"/>
      <c r="N63" s="134"/>
      <c r="O63" s="134"/>
      <c r="P63" s="133">
        <f t="shared" si="8"/>
        <v>27</v>
      </c>
      <c r="Q63" s="133">
        <f t="shared" si="14"/>
        <v>1</v>
      </c>
      <c r="R63" s="156" t="s">
        <v>132</v>
      </c>
      <c r="S63" s="134"/>
      <c r="T63" s="134">
        <v>1</v>
      </c>
      <c r="U63" s="134"/>
      <c r="V63" s="157"/>
      <c r="W63" s="157"/>
      <c r="X63" s="157" t="s">
        <v>109</v>
      </c>
      <c r="Y63" s="157"/>
      <c r="Z63" s="157"/>
      <c r="AA63" s="157"/>
      <c r="AB63" s="157"/>
    </row>
    <row r="64" spans="1:28" s="160" customFormat="1" ht="42" x14ac:dyDescent="0.35">
      <c r="A64" s="184" t="s">
        <v>311</v>
      </c>
      <c r="B64" s="162"/>
      <c r="C64" s="184" t="s">
        <v>312</v>
      </c>
      <c r="D64" s="165">
        <v>110950338</v>
      </c>
      <c r="E64" s="179" t="s">
        <v>295</v>
      </c>
      <c r="F64" s="163" t="s">
        <v>4</v>
      </c>
      <c r="G64" s="134"/>
      <c r="H64" s="134"/>
      <c r="I64" s="134">
        <v>37</v>
      </c>
      <c r="J64" s="133">
        <f t="shared" si="13"/>
        <v>37</v>
      </c>
      <c r="K64" s="134">
        <v>37</v>
      </c>
      <c r="L64" s="134"/>
      <c r="M64" s="134"/>
      <c r="N64" s="134"/>
      <c r="O64" s="134"/>
      <c r="P64" s="133">
        <f t="shared" si="8"/>
        <v>37</v>
      </c>
      <c r="Q64" s="133">
        <f t="shared" si="14"/>
        <v>1</v>
      </c>
      <c r="R64" s="156" t="s">
        <v>132</v>
      </c>
      <c r="S64" s="134"/>
      <c r="T64" s="134">
        <v>1</v>
      </c>
      <c r="U64" s="134"/>
      <c r="V64" s="157"/>
      <c r="W64" s="157"/>
      <c r="X64" s="157" t="s">
        <v>110</v>
      </c>
      <c r="Y64" s="157"/>
      <c r="Z64" s="157"/>
      <c r="AA64" s="157"/>
      <c r="AB64" s="157"/>
    </row>
    <row r="65" spans="1:28" s="160" customFormat="1" ht="42" x14ac:dyDescent="0.35">
      <c r="A65" s="184" t="s">
        <v>313</v>
      </c>
      <c r="B65" s="162"/>
      <c r="C65" s="184" t="s">
        <v>314</v>
      </c>
      <c r="D65" s="165">
        <v>109290715</v>
      </c>
      <c r="E65" s="179" t="s">
        <v>204</v>
      </c>
      <c r="F65" s="163" t="s">
        <v>4</v>
      </c>
      <c r="G65" s="134">
        <v>3</v>
      </c>
      <c r="H65" s="134"/>
      <c r="I65" s="134"/>
      <c r="J65" s="133">
        <f t="shared" si="13"/>
        <v>3</v>
      </c>
      <c r="K65" s="134"/>
      <c r="L65" s="134">
        <v>3</v>
      </c>
      <c r="M65" s="134"/>
      <c r="N65" s="134"/>
      <c r="O65" s="134"/>
      <c r="P65" s="133">
        <f t="shared" si="8"/>
        <v>3</v>
      </c>
      <c r="Q65" s="133">
        <f t="shared" si="14"/>
        <v>1</v>
      </c>
      <c r="R65" s="156" t="s">
        <v>132</v>
      </c>
      <c r="S65" s="134"/>
      <c r="T65" s="134">
        <v>1</v>
      </c>
      <c r="U65" s="134"/>
      <c r="V65" s="157"/>
      <c r="W65" s="157"/>
      <c r="X65" s="157" t="s">
        <v>179</v>
      </c>
      <c r="Y65" s="157"/>
      <c r="Z65" s="157"/>
      <c r="AA65" s="157"/>
      <c r="AB65" s="157"/>
    </row>
    <row r="66" spans="1:28" s="160" customFormat="1" ht="28" x14ac:dyDescent="0.35">
      <c r="A66" s="184" t="s">
        <v>315</v>
      </c>
      <c r="B66" s="162"/>
      <c r="C66" s="184" t="s">
        <v>316</v>
      </c>
      <c r="D66" s="165">
        <v>401490408</v>
      </c>
      <c r="E66" s="179" t="s">
        <v>317</v>
      </c>
      <c r="F66" s="163" t="s">
        <v>4</v>
      </c>
      <c r="G66" s="134"/>
      <c r="H66" s="134"/>
      <c r="I66" s="134">
        <v>18</v>
      </c>
      <c r="J66" s="133">
        <f t="shared" si="13"/>
        <v>18</v>
      </c>
      <c r="K66" s="134">
        <v>18</v>
      </c>
      <c r="L66" s="134"/>
      <c r="M66" s="134"/>
      <c r="N66" s="134"/>
      <c r="O66" s="134"/>
      <c r="P66" s="133">
        <f t="shared" si="8"/>
        <v>18</v>
      </c>
      <c r="Q66" s="133">
        <f t="shared" si="14"/>
        <v>1</v>
      </c>
      <c r="R66" s="156" t="s">
        <v>132</v>
      </c>
      <c r="S66" s="134">
        <v>1</v>
      </c>
      <c r="T66" s="134"/>
      <c r="U66" s="134"/>
      <c r="V66" s="157"/>
      <c r="W66" s="157"/>
      <c r="X66" s="157" t="s">
        <v>180</v>
      </c>
      <c r="Y66" s="157"/>
      <c r="Z66" s="157"/>
      <c r="AA66" s="157"/>
      <c r="AB66" s="157"/>
    </row>
    <row r="67" spans="1:28" s="160" customFormat="1" ht="28" x14ac:dyDescent="0.35">
      <c r="A67" s="184" t="s">
        <v>315</v>
      </c>
      <c r="B67" s="162"/>
      <c r="C67" s="184" t="s">
        <v>310</v>
      </c>
      <c r="D67" s="165">
        <v>111830125</v>
      </c>
      <c r="E67" s="179" t="s">
        <v>317</v>
      </c>
      <c r="F67" s="163" t="s">
        <v>4</v>
      </c>
      <c r="G67" s="134"/>
      <c r="H67" s="134"/>
      <c r="I67" s="134">
        <v>18</v>
      </c>
      <c r="J67" s="133">
        <f t="shared" si="13"/>
        <v>18</v>
      </c>
      <c r="K67" s="134">
        <v>18</v>
      </c>
      <c r="L67" s="134"/>
      <c r="M67" s="134"/>
      <c r="N67" s="134"/>
      <c r="O67" s="134"/>
      <c r="P67" s="133">
        <f t="shared" si="8"/>
        <v>18</v>
      </c>
      <c r="Q67" s="133">
        <f t="shared" si="14"/>
        <v>1</v>
      </c>
      <c r="R67" s="156" t="s">
        <v>132</v>
      </c>
      <c r="S67" s="134"/>
      <c r="T67" s="134">
        <v>1</v>
      </c>
      <c r="U67" s="134"/>
      <c r="V67" s="157"/>
      <c r="W67" s="157"/>
      <c r="X67" s="157" t="s">
        <v>182</v>
      </c>
      <c r="Y67" s="157"/>
      <c r="Z67" s="157"/>
      <c r="AA67" s="157"/>
      <c r="AB67" s="157"/>
    </row>
    <row r="68" spans="1:28" s="160" customFormat="1" ht="42" x14ac:dyDescent="0.35">
      <c r="A68" s="184" t="s">
        <v>318</v>
      </c>
      <c r="B68" s="162"/>
      <c r="C68" s="184" t="s">
        <v>319</v>
      </c>
      <c r="D68" s="165">
        <v>303630989</v>
      </c>
      <c r="E68" s="179" t="s">
        <v>320</v>
      </c>
      <c r="F68" s="163" t="s">
        <v>4</v>
      </c>
      <c r="G68" s="134"/>
      <c r="H68" s="134"/>
      <c r="I68" s="134">
        <v>27</v>
      </c>
      <c r="J68" s="133">
        <f t="shared" si="13"/>
        <v>27</v>
      </c>
      <c r="K68" s="134">
        <v>27</v>
      </c>
      <c r="L68" s="134"/>
      <c r="M68" s="134"/>
      <c r="N68" s="134"/>
      <c r="O68" s="134"/>
      <c r="P68" s="133">
        <f t="shared" si="8"/>
        <v>27</v>
      </c>
      <c r="Q68" s="133">
        <f t="shared" si="14"/>
        <v>1</v>
      </c>
      <c r="R68" s="156" t="s">
        <v>132</v>
      </c>
      <c r="S68" s="134">
        <v>1</v>
      </c>
      <c r="T68" s="134"/>
      <c r="U68" s="134"/>
      <c r="V68" s="157"/>
      <c r="W68" s="157"/>
      <c r="X68" s="157"/>
      <c r="Y68" s="157"/>
      <c r="Z68" s="157"/>
      <c r="AA68" s="157"/>
      <c r="AB68" s="157"/>
    </row>
    <row r="69" spans="1:28" s="160" customFormat="1" ht="42" x14ac:dyDescent="0.35">
      <c r="A69" s="184" t="s">
        <v>287</v>
      </c>
      <c r="B69" s="162"/>
      <c r="C69" s="184" t="s">
        <v>314</v>
      </c>
      <c r="D69" s="165">
        <v>109290715</v>
      </c>
      <c r="E69" s="179" t="s">
        <v>297</v>
      </c>
      <c r="F69" s="163" t="s">
        <v>4</v>
      </c>
      <c r="G69" s="134">
        <v>3</v>
      </c>
      <c r="H69" s="134"/>
      <c r="I69" s="134"/>
      <c r="J69" s="133">
        <f t="shared" si="13"/>
        <v>3</v>
      </c>
      <c r="K69" s="134"/>
      <c r="L69" s="134">
        <v>3</v>
      </c>
      <c r="M69" s="134"/>
      <c r="N69" s="134"/>
      <c r="O69" s="134"/>
      <c r="P69" s="133">
        <f t="shared" si="8"/>
        <v>3</v>
      </c>
      <c r="Q69" s="133">
        <f t="shared" si="14"/>
        <v>1</v>
      </c>
      <c r="R69" s="156" t="s">
        <v>132</v>
      </c>
      <c r="S69" s="134"/>
      <c r="T69" s="134">
        <v>1</v>
      </c>
      <c r="U69" s="134"/>
      <c r="V69" s="157"/>
      <c r="W69" s="157"/>
      <c r="X69" s="157"/>
      <c r="Y69" s="157"/>
      <c r="Z69" s="157"/>
      <c r="AA69" s="157"/>
      <c r="AB69" s="157"/>
    </row>
    <row r="70" spans="1:28" s="160" customFormat="1" ht="56" x14ac:dyDescent="0.35">
      <c r="A70" s="184" t="s">
        <v>287</v>
      </c>
      <c r="B70" s="162"/>
      <c r="C70" s="184" t="s">
        <v>314</v>
      </c>
      <c r="D70" s="165">
        <v>109290715</v>
      </c>
      <c r="E70" s="179" t="s">
        <v>298</v>
      </c>
      <c r="F70" s="163" t="s">
        <v>4</v>
      </c>
      <c r="G70" s="134">
        <v>3</v>
      </c>
      <c r="H70" s="134"/>
      <c r="I70" s="134"/>
      <c r="J70" s="133">
        <f t="shared" si="13"/>
        <v>3</v>
      </c>
      <c r="K70" s="134"/>
      <c r="L70" s="134">
        <v>3</v>
      </c>
      <c r="M70" s="134"/>
      <c r="N70" s="134"/>
      <c r="O70" s="134"/>
      <c r="P70" s="133">
        <f t="shared" si="8"/>
        <v>3</v>
      </c>
      <c r="Q70" s="133">
        <f t="shared" si="14"/>
        <v>1</v>
      </c>
      <c r="R70" s="156" t="s">
        <v>132</v>
      </c>
      <c r="S70" s="134"/>
      <c r="T70" s="134">
        <v>1</v>
      </c>
      <c r="U70" s="134"/>
      <c r="V70" s="157"/>
      <c r="W70" s="157"/>
      <c r="X70" s="157"/>
      <c r="Y70" s="157"/>
      <c r="Z70" s="157"/>
      <c r="AA70" s="157"/>
      <c r="AB70" s="157"/>
    </row>
    <row r="71" spans="1:28" s="160" customFormat="1" ht="56" x14ac:dyDescent="0.35">
      <c r="A71" s="184" t="s">
        <v>287</v>
      </c>
      <c r="B71" s="162"/>
      <c r="C71" s="184" t="s">
        <v>321</v>
      </c>
      <c r="D71" s="165">
        <v>107640756</v>
      </c>
      <c r="E71" s="179" t="s">
        <v>298</v>
      </c>
      <c r="F71" s="163" t="s">
        <v>4</v>
      </c>
      <c r="G71" s="134">
        <v>3</v>
      </c>
      <c r="H71" s="134"/>
      <c r="I71" s="134"/>
      <c r="J71" s="133">
        <f t="shared" si="13"/>
        <v>3</v>
      </c>
      <c r="K71" s="134"/>
      <c r="L71" s="134">
        <v>3</v>
      </c>
      <c r="M71" s="134"/>
      <c r="N71" s="134"/>
      <c r="O71" s="134"/>
      <c r="P71" s="133">
        <f t="shared" si="8"/>
        <v>3</v>
      </c>
      <c r="Q71" s="133">
        <f t="shared" si="14"/>
        <v>1</v>
      </c>
      <c r="R71" s="156" t="s">
        <v>132</v>
      </c>
      <c r="S71" s="134"/>
      <c r="T71" s="134">
        <v>1</v>
      </c>
      <c r="U71" s="134"/>
      <c r="V71" s="157"/>
      <c r="W71" s="157"/>
      <c r="X71" s="157"/>
      <c r="Y71" s="157"/>
      <c r="Z71" s="157"/>
      <c r="AA71" s="157"/>
      <c r="AB71" s="157"/>
    </row>
    <row r="72" spans="1:28" s="160" customFormat="1" ht="70" x14ac:dyDescent="0.35">
      <c r="A72" s="184" t="s">
        <v>226</v>
      </c>
      <c r="B72" s="162"/>
      <c r="C72" s="184" t="s">
        <v>338</v>
      </c>
      <c r="D72" s="165">
        <v>110860941</v>
      </c>
      <c r="E72" s="179" t="s">
        <v>341</v>
      </c>
      <c r="F72" s="163" t="s">
        <v>4</v>
      </c>
      <c r="G72" s="134"/>
      <c r="H72" s="134"/>
      <c r="I72" s="134">
        <v>22</v>
      </c>
      <c r="J72" s="133">
        <f t="shared" si="1"/>
        <v>22</v>
      </c>
      <c r="K72" s="134"/>
      <c r="L72" s="134">
        <v>22</v>
      </c>
      <c r="M72" s="134"/>
      <c r="N72" s="134"/>
      <c r="O72" s="134"/>
      <c r="P72" s="133">
        <f t="shared" si="0"/>
        <v>22</v>
      </c>
      <c r="Q72" s="133">
        <f t="shared" si="2"/>
        <v>1</v>
      </c>
      <c r="R72" s="156" t="s">
        <v>132</v>
      </c>
      <c r="S72" s="134">
        <v>1</v>
      </c>
      <c r="T72" s="134"/>
      <c r="U72" s="134"/>
      <c r="V72" s="157"/>
      <c r="W72" s="157"/>
      <c r="X72" s="157"/>
      <c r="Y72" s="157"/>
      <c r="Z72" s="157"/>
      <c r="AA72" s="157"/>
      <c r="AB72" s="157"/>
    </row>
    <row r="73" spans="1:28" s="160" customFormat="1" ht="70" x14ac:dyDescent="0.35">
      <c r="A73" s="184" t="s">
        <v>226</v>
      </c>
      <c r="B73" s="162"/>
      <c r="C73" s="184" t="s">
        <v>339</v>
      </c>
      <c r="D73" s="165">
        <v>205330726</v>
      </c>
      <c r="E73" s="179" t="s">
        <v>341</v>
      </c>
      <c r="F73" s="163" t="s">
        <v>4</v>
      </c>
      <c r="G73" s="134"/>
      <c r="H73" s="134"/>
      <c r="I73" s="134">
        <v>22</v>
      </c>
      <c r="J73" s="133">
        <f t="shared" si="1"/>
        <v>22</v>
      </c>
      <c r="K73" s="134"/>
      <c r="L73" s="134">
        <v>22</v>
      </c>
      <c r="M73" s="134"/>
      <c r="N73" s="134"/>
      <c r="O73" s="134"/>
      <c r="P73" s="133">
        <f t="shared" ref="P73:P74" si="15">IF(SUM(K73:O73)=SUM(G73:I73),J73,"VERIFIQUE DATOS INCORRECTOS")</f>
        <v>22</v>
      </c>
      <c r="Q73" s="133">
        <f t="shared" si="2"/>
        <v>1</v>
      </c>
      <c r="R73" s="156" t="s">
        <v>71</v>
      </c>
      <c r="S73" s="134">
        <v>1</v>
      </c>
      <c r="T73" s="134"/>
      <c r="U73" s="134"/>
      <c r="V73" s="157"/>
      <c r="W73" s="157"/>
      <c r="X73" s="157"/>
      <c r="Y73" s="157"/>
      <c r="Z73" s="157"/>
      <c r="AA73" s="157"/>
      <c r="AB73" s="157"/>
    </row>
    <row r="74" spans="1:28" s="160" customFormat="1" ht="70" x14ac:dyDescent="0.35">
      <c r="A74" s="184" t="s">
        <v>226</v>
      </c>
      <c r="B74" s="162"/>
      <c r="C74" s="184" t="s">
        <v>340</v>
      </c>
      <c r="D74" s="165">
        <v>102310849</v>
      </c>
      <c r="E74" s="179" t="s">
        <v>341</v>
      </c>
      <c r="F74" s="163" t="s">
        <v>4</v>
      </c>
      <c r="G74" s="134"/>
      <c r="H74" s="134"/>
      <c r="I74" s="134">
        <v>22</v>
      </c>
      <c r="J74" s="133">
        <f t="shared" ref="J74" si="16">SUM(G74:I74)</f>
        <v>22</v>
      </c>
      <c r="K74" s="134"/>
      <c r="L74" s="134">
        <v>22</v>
      </c>
      <c r="M74" s="134"/>
      <c r="N74" s="134"/>
      <c r="O74" s="134"/>
      <c r="P74" s="133">
        <f t="shared" si="15"/>
        <v>22</v>
      </c>
      <c r="Q74" s="133">
        <f t="shared" ref="Q74:Q122" si="17">SUM(S74:U74)</f>
        <v>1</v>
      </c>
      <c r="R74" s="156" t="s">
        <v>71</v>
      </c>
      <c r="S74" s="134"/>
      <c r="T74" s="134">
        <v>1</v>
      </c>
      <c r="U74" s="134"/>
      <c r="V74" s="157"/>
      <c r="W74" s="157"/>
      <c r="X74" s="157"/>
      <c r="Y74" s="157"/>
      <c r="Z74" s="157"/>
      <c r="AA74" s="157"/>
      <c r="AB74" s="157"/>
    </row>
    <row r="75" spans="1:28" s="160" customFormat="1" ht="28" x14ac:dyDescent="0.35">
      <c r="A75" s="184" t="s">
        <v>358</v>
      </c>
      <c r="B75" s="162"/>
      <c r="C75" s="184" t="s">
        <v>231</v>
      </c>
      <c r="D75" s="165">
        <v>206850800</v>
      </c>
      <c r="E75" s="179" t="s">
        <v>359</v>
      </c>
      <c r="F75" s="163" t="s">
        <v>21</v>
      </c>
      <c r="G75" s="134"/>
      <c r="H75" s="134"/>
      <c r="I75" s="134">
        <v>40</v>
      </c>
      <c r="J75" s="133">
        <f t="shared" ref="J75:J106" si="18">SUM(G75:I75)</f>
        <v>40</v>
      </c>
      <c r="K75" s="134">
        <v>40</v>
      </c>
      <c r="L75" s="134"/>
      <c r="M75" s="134"/>
      <c r="N75" s="134"/>
      <c r="O75" s="134"/>
      <c r="P75" s="133">
        <f t="shared" ref="P75:P105" si="19">IF(SUM(K75:O75)=SUM(G75:I75),J75,"VERIFIQUE DATOS INCORRECTOS")</f>
        <v>40</v>
      </c>
      <c r="Q75" s="133">
        <f t="shared" si="17"/>
        <v>1</v>
      </c>
      <c r="R75" s="156" t="s">
        <v>132</v>
      </c>
      <c r="S75" s="134"/>
      <c r="T75" s="134">
        <v>1</v>
      </c>
      <c r="U75" s="134"/>
      <c r="V75" s="157"/>
      <c r="W75" s="157"/>
      <c r="X75" s="157"/>
      <c r="Y75" s="157"/>
      <c r="Z75" s="157"/>
      <c r="AA75" s="157"/>
      <c r="AB75" s="157"/>
    </row>
    <row r="76" spans="1:28" s="160" customFormat="1" x14ac:dyDescent="0.35">
      <c r="A76" s="184" t="s">
        <v>360</v>
      </c>
      <c r="B76" s="162"/>
      <c r="C76" s="184" t="s">
        <v>361</v>
      </c>
      <c r="D76" s="165">
        <v>110280783</v>
      </c>
      <c r="E76" s="179" t="s">
        <v>362</v>
      </c>
      <c r="F76" s="163" t="s">
        <v>21</v>
      </c>
      <c r="G76" s="134"/>
      <c r="H76" s="134"/>
      <c r="I76" s="134">
        <v>60</v>
      </c>
      <c r="J76" s="133">
        <f t="shared" si="18"/>
        <v>60</v>
      </c>
      <c r="K76" s="134"/>
      <c r="L76" s="134"/>
      <c r="M76" s="134"/>
      <c r="N76" s="134"/>
      <c r="O76" s="134">
        <v>60</v>
      </c>
      <c r="P76" s="133">
        <f t="shared" si="19"/>
        <v>60</v>
      </c>
      <c r="Q76" s="133">
        <f t="shared" si="17"/>
        <v>1</v>
      </c>
      <c r="R76" s="156" t="s">
        <v>132</v>
      </c>
      <c r="S76" s="134">
        <v>1</v>
      </c>
      <c r="T76" s="134"/>
      <c r="U76" s="134"/>
      <c r="V76" s="157"/>
      <c r="W76" s="157"/>
      <c r="X76" s="157"/>
      <c r="Y76" s="157"/>
      <c r="Z76" s="157"/>
      <c r="AA76" s="157"/>
      <c r="AB76" s="157"/>
    </row>
    <row r="77" spans="1:28" s="160" customFormat="1" ht="28" x14ac:dyDescent="0.35">
      <c r="A77" s="184" t="s">
        <v>363</v>
      </c>
      <c r="B77" s="162"/>
      <c r="C77" s="184" t="s">
        <v>243</v>
      </c>
      <c r="D77" s="165">
        <v>701490384</v>
      </c>
      <c r="E77" s="179" t="s">
        <v>350</v>
      </c>
      <c r="F77" s="163" t="s">
        <v>21</v>
      </c>
      <c r="G77" s="134"/>
      <c r="H77" s="134"/>
      <c r="I77" s="134">
        <v>37</v>
      </c>
      <c r="J77" s="133">
        <f t="shared" si="18"/>
        <v>37</v>
      </c>
      <c r="K77" s="134"/>
      <c r="L77" s="134"/>
      <c r="M77" s="134"/>
      <c r="N77" s="134"/>
      <c r="O77" s="134">
        <v>37</v>
      </c>
      <c r="P77" s="133">
        <f t="shared" si="19"/>
        <v>37</v>
      </c>
      <c r="Q77" s="133">
        <f t="shared" si="17"/>
        <v>1</v>
      </c>
      <c r="R77" s="156" t="s">
        <v>132</v>
      </c>
      <c r="S77" s="134">
        <v>1</v>
      </c>
      <c r="T77" s="134"/>
      <c r="U77" s="134"/>
      <c r="V77" s="157"/>
      <c r="W77" s="157"/>
      <c r="X77" s="157"/>
      <c r="Y77" s="157"/>
      <c r="Z77" s="157"/>
      <c r="AA77" s="157"/>
      <c r="AB77" s="157"/>
    </row>
    <row r="78" spans="1:28" s="160" customFormat="1" ht="28" x14ac:dyDescent="0.35">
      <c r="A78" s="184" t="s">
        <v>363</v>
      </c>
      <c r="B78" s="162"/>
      <c r="C78" s="184" t="s">
        <v>364</v>
      </c>
      <c r="D78" s="165">
        <v>109110027</v>
      </c>
      <c r="E78" s="179" t="s">
        <v>350</v>
      </c>
      <c r="F78" s="163" t="s">
        <v>21</v>
      </c>
      <c r="G78" s="134"/>
      <c r="H78" s="134"/>
      <c r="I78" s="134">
        <v>37</v>
      </c>
      <c r="J78" s="133">
        <f t="shared" si="18"/>
        <v>37</v>
      </c>
      <c r="K78" s="134"/>
      <c r="L78" s="134"/>
      <c r="M78" s="134"/>
      <c r="N78" s="134"/>
      <c r="O78" s="134">
        <v>37</v>
      </c>
      <c r="P78" s="133">
        <f t="shared" si="19"/>
        <v>37</v>
      </c>
      <c r="Q78" s="133">
        <f t="shared" si="17"/>
        <v>1</v>
      </c>
      <c r="R78" s="156" t="s">
        <v>132</v>
      </c>
      <c r="S78" s="134">
        <v>1</v>
      </c>
      <c r="T78" s="134"/>
      <c r="U78" s="134"/>
      <c r="V78" s="157"/>
      <c r="W78" s="157"/>
      <c r="X78" s="157"/>
      <c r="Y78" s="157"/>
      <c r="Z78" s="157"/>
      <c r="AA78" s="157"/>
      <c r="AB78" s="157"/>
    </row>
    <row r="79" spans="1:28" s="160" customFormat="1" ht="28" x14ac:dyDescent="0.35">
      <c r="A79" s="184" t="s">
        <v>363</v>
      </c>
      <c r="B79" s="162"/>
      <c r="C79" s="184" t="s">
        <v>220</v>
      </c>
      <c r="D79" s="165">
        <v>206030333</v>
      </c>
      <c r="E79" s="179" t="s">
        <v>350</v>
      </c>
      <c r="F79" s="163" t="s">
        <v>21</v>
      </c>
      <c r="G79" s="134"/>
      <c r="H79" s="134"/>
      <c r="I79" s="134">
        <v>37</v>
      </c>
      <c r="J79" s="133">
        <f t="shared" si="18"/>
        <v>37</v>
      </c>
      <c r="K79" s="134"/>
      <c r="L79" s="134"/>
      <c r="M79" s="134"/>
      <c r="N79" s="134"/>
      <c r="O79" s="134">
        <v>37</v>
      </c>
      <c r="P79" s="133">
        <f t="shared" si="19"/>
        <v>37</v>
      </c>
      <c r="Q79" s="133">
        <f t="shared" si="17"/>
        <v>1</v>
      </c>
      <c r="R79" s="156" t="s">
        <v>132</v>
      </c>
      <c r="S79" s="134"/>
      <c r="T79" s="134">
        <v>1</v>
      </c>
      <c r="U79" s="134"/>
      <c r="V79" s="157"/>
      <c r="W79" s="157"/>
      <c r="X79" s="157"/>
      <c r="Y79" s="157"/>
      <c r="Z79" s="157"/>
      <c r="AA79" s="157"/>
      <c r="AB79" s="157"/>
    </row>
    <row r="80" spans="1:28" s="160" customFormat="1" ht="28" x14ac:dyDescent="0.35">
      <c r="A80" s="184" t="s">
        <v>363</v>
      </c>
      <c r="B80" s="162"/>
      <c r="C80" s="184" t="s">
        <v>365</v>
      </c>
      <c r="D80" s="165">
        <v>206570430</v>
      </c>
      <c r="E80" s="179" t="s">
        <v>350</v>
      </c>
      <c r="F80" s="163" t="s">
        <v>21</v>
      </c>
      <c r="G80" s="134"/>
      <c r="H80" s="134"/>
      <c r="I80" s="134">
        <v>37</v>
      </c>
      <c r="J80" s="133">
        <f t="shared" si="18"/>
        <v>37</v>
      </c>
      <c r="K80" s="134"/>
      <c r="L80" s="134"/>
      <c r="M80" s="134"/>
      <c r="N80" s="134"/>
      <c r="O80" s="134">
        <v>37</v>
      </c>
      <c r="P80" s="133">
        <f t="shared" si="19"/>
        <v>37</v>
      </c>
      <c r="Q80" s="133">
        <f t="shared" si="17"/>
        <v>1</v>
      </c>
      <c r="R80" s="156" t="s">
        <v>132</v>
      </c>
      <c r="S80" s="134"/>
      <c r="T80" s="134">
        <v>1</v>
      </c>
      <c r="U80" s="134"/>
      <c r="V80" s="157"/>
      <c r="W80" s="157"/>
      <c r="X80" s="157"/>
      <c r="Y80" s="157"/>
      <c r="Z80" s="157"/>
      <c r="AA80" s="157"/>
      <c r="AB80" s="157"/>
    </row>
    <row r="81" spans="1:28" s="160" customFormat="1" ht="28" x14ac:dyDescent="0.35">
      <c r="A81" s="184" t="s">
        <v>363</v>
      </c>
      <c r="B81" s="162"/>
      <c r="C81" s="184" t="s">
        <v>366</v>
      </c>
      <c r="D81" s="165">
        <v>108740715</v>
      </c>
      <c r="E81" s="179" t="s">
        <v>350</v>
      </c>
      <c r="F81" s="163" t="s">
        <v>21</v>
      </c>
      <c r="G81" s="134"/>
      <c r="H81" s="134"/>
      <c r="I81" s="134">
        <v>37</v>
      </c>
      <c r="J81" s="133">
        <f t="shared" si="18"/>
        <v>37</v>
      </c>
      <c r="K81" s="134"/>
      <c r="L81" s="134"/>
      <c r="M81" s="134"/>
      <c r="N81" s="134"/>
      <c r="O81" s="134">
        <v>37</v>
      </c>
      <c r="P81" s="133">
        <f t="shared" si="19"/>
        <v>37</v>
      </c>
      <c r="Q81" s="133">
        <f t="shared" si="17"/>
        <v>1</v>
      </c>
      <c r="R81" s="156" t="s">
        <v>132</v>
      </c>
      <c r="S81" s="134">
        <v>1</v>
      </c>
      <c r="T81" s="134"/>
      <c r="U81" s="134"/>
      <c r="V81" s="157"/>
      <c r="W81" s="157"/>
      <c r="X81" s="157"/>
      <c r="Y81" s="157"/>
      <c r="Z81" s="157"/>
      <c r="AA81" s="157"/>
      <c r="AB81" s="157"/>
    </row>
    <row r="82" spans="1:28" s="160" customFormat="1" ht="28" x14ac:dyDescent="0.35">
      <c r="A82" s="184" t="s">
        <v>363</v>
      </c>
      <c r="B82" s="162"/>
      <c r="C82" s="184" t="s">
        <v>241</v>
      </c>
      <c r="D82" s="165">
        <v>111060350</v>
      </c>
      <c r="E82" s="179" t="s">
        <v>350</v>
      </c>
      <c r="F82" s="163" t="s">
        <v>21</v>
      </c>
      <c r="G82" s="134"/>
      <c r="H82" s="134"/>
      <c r="I82" s="134">
        <v>37</v>
      </c>
      <c r="J82" s="133">
        <f t="shared" si="18"/>
        <v>37</v>
      </c>
      <c r="K82" s="134"/>
      <c r="L82" s="134"/>
      <c r="M82" s="134"/>
      <c r="N82" s="134"/>
      <c r="O82" s="134">
        <v>37</v>
      </c>
      <c r="P82" s="133">
        <f t="shared" si="19"/>
        <v>37</v>
      </c>
      <c r="Q82" s="133">
        <f t="shared" si="17"/>
        <v>1</v>
      </c>
      <c r="R82" s="156" t="s">
        <v>132</v>
      </c>
      <c r="S82" s="134">
        <v>1</v>
      </c>
      <c r="T82" s="134"/>
      <c r="U82" s="134"/>
      <c r="V82" s="157"/>
      <c r="W82" s="157"/>
      <c r="X82" s="157"/>
      <c r="Y82" s="157"/>
      <c r="Z82" s="157"/>
      <c r="AA82" s="157"/>
      <c r="AB82" s="157"/>
    </row>
    <row r="83" spans="1:28" s="160" customFormat="1" ht="28" x14ac:dyDescent="0.35">
      <c r="A83" s="184" t="s">
        <v>363</v>
      </c>
      <c r="B83" s="162"/>
      <c r="C83" s="184" t="s">
        <v>367</v>
      </c>
      <c r="D83" s="165">
        <v>206080507</v>
      </c>
      <c r="E83" s="179" t="s">
        <v>350</v>
      </c>
      <c r="F83" s="163" t="s">
        <v>21</v>
      </c>
      <c r="G83" s="134"/>
      <c r="H83" s="134"/>
      <c r="I83" s="134">
        <v>37</v>
      </c>
      <c r="J83" s="133">
        <f t="shared" si="18"/>
        <v>37</v>
      </c>
      <c r="K83" s="134"/>
      <c r="L83" s="134"/>
      <c r="M83" s="134"/>
      <c r="N83" s="134"/>
      <c r="O83" s="134">
        <v>37</v>
      </c>
      <c r="P83" s="133">
        <f t="shared" si="19"/>
        <v>37</v>
      </c>
      <c r="Q83" s="133">
        <f t="shared" si="17"/>
        <v>1</v>
      </c>
      <c r="R83" s="156" t="s">
        <v>132</v>
      </c>
      <c r="S83" s="134"/>
      <c r="T83" s="134">
        <v>1</v>
      </c>
      <c r="U83" s="134"/>
      <c r="V83" s="157"/>
      <c r="W83" s="157"/>
      <c r="X83" s="157"/>
      <c r="Y83" s="157"/>
      <c r="Z83" s="157"/>
      <c r="AA83" s="157"/>
      <c r="AB83" s="157"/>
    </row>
    <row r="84" spans="1:28" s="160" customFormat="1" ht="28" x14ac:dyDescent="0.35">
      <c r="A84" s="184" t="s">
        <v>363</v>
      </c>
      <c r="B84" s="162"/>
      <c r="C84" s="184" t="s">
        <v>368</v>
      </c>
      <c r="D84" s="165">
        <v>401670735</v>
      </c>
      <c r="E84" s="179" t="s">
        <v>350</v>
      </c>
      <c r="F84" s="163" t="s">
        <v>21</v>
      </c>
      <c r="G84" s="134"/>
      <c r="H84" s="134"/>
      <c r="I84" s="134">
        <v>37</v>
      </c>
      <c r="J84" s="133">
        <f t="shared" si="18"/>
        <v>37</v>
      </c>
      <c r="K84" s="134"/>
      <c r="L84" s="134"/>
      <c r="M84" s="134"/>
      <c r="N84" s="134"/>
      <c r="O84" s="134">
        <v>37</v>
      </c>
      <c r="P84" s="133">
        <f t="shared" si="19"/>
        <v>37</v>
      </c>
      <c r="Q84" s="133">
        <f t="shared" si="17"/>
        <v>1</v>
      </c>
      <c r="R84" s="156" t="s">
        <v>132</v>
      </c>
      <c r="S84" s="134"/>
      <c r="T84" s="134">
        <v>1</v>
      </c>
      <c r="U84" s="134"/>
      <c r="V84" s="157"/>
      <c r="W84" s="157"/>
      <c r="X84" s="157"/>
      <c r="Y84" s="157"/>
      <c r="Z84" s="157"/>
      <c r="AA84" s="157"/>
      <c r="AB84" s="157"/>
    </row>
    <row r="85" spans="1:28" s="160" customFormat="1" ht="28" x14ac:dyDescent="0.35">
      <c r="A85" s="184" t="s">
        <v>363</v>
      </c>
      <c r="B85" s="162"/>
      <c r="C85" s="184" t="s">
        <v>369</v>
      </c>
      <c r="D85" s="165">
        <v>204920649</v>
      </c>
      <c r="E85" s="179" t="s">
        <v>350</v>
      </c>
      <c r="F85" s="163" t="s">
        <v>21</v>
      </c>
      <c r="G85" s="134"/>
      <c r="H85" s="134"/>
      <c r="I85" s="134">
        <v>37</v>
      </c>
      <c r="J85" s="133">
        <f t="shared" si="18"/>
        <v>37</v>
      </c>
      <c r="K85" s="134"/>
      <c r="L85" s="134"/>
      <c r="M85" s="134"/>
      <c r="N85" s="134"/>
      <c r="O85" s="134">
        <v>37</v>
      </c>
      <c r="P85" s="133">
        <f t="shared" si="19"/>
        <v>37</v>
      </c>
      <c r="Q85" s="133">
        <f t="shared" si="17"/>
        <v>1</v>
      </c>
      <c r="R85" s="156" t="s">
        <v>132</v>
      </c>
      <c r="S85" s="134"/>
      <c r="T85" s="134">
        <v>1</v>
      </c>
      <c r="U85" s="134"/>
      <c r="V85" s="157"/>
      <c r="W85" s="157"/>
      <c r="X85" s="157"/>
      <c r="Y85" s="157"/>
      <c r="Z85" s="157"/>
      <c r="AA85" s="157"/>
      <c r="AB85" s="157"/>
    </row>
    <row r="86" spans="1:28" s="160" customFormat="1" ht="28" x14ac:dyDescent="0.35">
      <c r="A86" s="184" t="s">
        <v>363</v>
      </c>
      <c r="B86" s="162"/>
      <c r="C86" s="184" t="s">
        <v>260</v>
      </c>
      <c r="D86" s="165">
        <v>206080826</v>
      </c>
      <c r="E86" s="179" t="s">
        <v>350</v>
      </c>
      <c r="F86" s="163" t="s">
        <v>21</v>
      </c>
      <c r="G86" s="134"/>
      <c r="H86" s="134"/>
      <c r="I86" s="134">
        <v>37</v>
      </c>
      <c r="J86" s="133">
        <f t="shared" si="18"/>
        <v>37</v>
      </c>
      <c r="K86" s="134"/>
      <c r="L86" s="134"/>
      <c r="M86" s="134"/>
      <c r="N86" s="134"/>
      <c r="O86" s="134">
        <v>37</v>
      </c>
      <c r="P86" s="133">
        <f t="shared" si="19"/>
        <v>37</v>
      </c>
      <c r="Q86" s="133">
        <f t="shared" si="17"/>
        <v>1</v>
      </c>
      <c r="R86" s="156" t="s">
        <v>132</v>
      </c>
      <c r="S86" s="134">
        <v>1</v>
      </c>
      <c r="T86" s="134"/>
      <c r="U86" s="134"/>
      <c r="V86" s="157"/>
      <c r="W86" s="157"/>
      <c r="X86" s="157"/>
      <c r="Y86" s="157"/>
      <c r="Z86" s="157"/>
      <c r="AA86" s="157"/>
      <c r="AB86" s="157"/>
    </row>
    <row r="87" spans="1:28" s="160" customFormat="1" ht="28" x14ac:dyDescent="0.35">
      <c r="A87" s="184" t="s">
        <v>363</v>
      </c>
      <c r="B87" s="162"/>
      <c r="C87" s="184" t="s">
        <v>242</v>
      </c>
      <c r="D87" s="165">
        <v>112420512</v>
      </c>
      <c r="E87" s="179" t="s">
        <v>350</v>
      </c>
      <c r="F87" s="163" t="s">
        <v>21</v>
      </c>
      <c r="G87" s="134"/>
      <c r="H87" s="134"/>
      <c r="I87" s="134">
        <v>37</v>
      </c>
      <c r="J87" s="133">
        <f t="shared" si="18"/>
        <v>37</v>
      </c>
      <c r="K87" s="134"/>
      <c r="L87" s="134"/>
      <c r="M87" s="134"/>
      <c r="N87" s="134"/>
      <c r="O87" s="134">
        <v>37</v>
      </c>
      <c r="P87" s="133">
        <f t="shared" si="19"/>
        <v>37</v>
      </c>
      <c r="Q87" s="133">
        <f t="shared" si="17"/>
        <v>1</v>
      </c>
      <c r="R87" s="156" t="s">
        <v>132</v>
      </c>
      <c r="S87" s="134"/>
      <c r="T87" s="134">
        <v>1</v>
      </c>
      <c r="U87" s="134"/>
      <c r="V87" s="157"/>
      <c r="W87" s="157"/>
      <c r="X87" s="157"/>
      <c r="Y87" s="157"/>
      <c r="Z87" s="157"/>
      <c r="AA87" s="157"/>
      <c r="AB87" s="157"/>
    </row>
    <row r="88" spans="1:28" s="160" customFormat="1" ht="56" x14ac:dyDescent="0.35">
      <c r="A88" s="184" t="s">
        <v>271</v>
      </c>
      <c r="B88" s="162"/>
      <c r="C88" s="184" t="s">
        <v>370</v>
      </c>
      <c r="D88" s="165">
        <v>112920229</v>
      </c>
      <c r="E88" s="179" t="s">
        <v>371</v>
      </c>
      <c r="F88" s="163" t="s">
        <v>21</v>
      </c>
      <c r="G88" s="134"/>
      <c r="H88" s="134"/>
      <c r="I88" s="134">
        <v>45</v>
      </c>
      <c r="J88" s="133">
        <f t="shared" si="18"/>
        <v>45</v>
      </c>
      <c r="K88" s="134">
        <v>45</v>
      </c>
      <c r="L88" s="134"/>
      <c r="M88" s="134"/>
      <c r="N88" s="134"/>
      <c r="O88" s="134"/>
      <c r="P88" s="133">
        <f t="shared" si="19"/>
        <v>45</v>
      </c>
      <c r="Q88" s="133">
        <f t="shared" si="17"/>
        <v>1</v>
      </c>
      <c r="R88" s="156" t="s">
        <v>71</v>
      </c>
      <c r="S88" s="134">
        <v>1</v>
      </c>
      <c r="T88" s="134"/>
      <c r="U88" s="134"/>
      <c r="V88" s="157"/>
      <c r="W88" s="157"/>
      <c r="X88" s="157"/>
      <c r="Y88" s="157"/>
      <c r="Z88" s="157"/>
      <c r="AA88" s="157"/>
      <c r="AB88" s="157"/>
    </row>
    <row r="89" spans="1:28" s="160" customFormat="1" ht="28" x14ac:dyDescent="0.35">
      <c r="A89" s="184" t="s">
        <v>372</v>
      </c>
      <c r="B89" s="162"/>
      <c r="C89" s="184" t="s">
        <v>259</v>
      </c>
      <c r="D89" s="165">
        <v>207080439</v>
      </c>
      <c r="E89" s="179" t="s">
        <v>373</v>
      </c>
      <c r="F89" s="163" t="s">
        <v>21</v>
      </c>
      <c r="G89" s="134"/>
      <c r="H89" s="134"/>
      <c r="I89" s="134">
        <v>42</v>
      </c>
      <c r="J89" s="133">
        <f t="shared" si="18"/>
        <v>42</v>
      </c>
      <c r="K89" s="134">
        <v>42</v>
      </c>
      <c r="L89" s="134"/>
      <c r="M89" s="134"/>
      <c r="N89" s="134"/>
      <c r="O89" s="134"/>
      <c r="P89" s="133">
        <f t="shared" si="19"/>
        <v>42</v>
      </c>
      <c r="Q89" s="133">
        <f t="shared" si="17"/>
        <v>1</v>
      </c>
      <c r="R89" s="156" t="s">
        <v>132</v>
      </c>
      <c r="S89" s="134"/>
      <c r="T89" s="134">
        <v>1</v>
      </c>
      <c r="U89" s="134"/>
      <c r="V89" s="157"/>
      <c r="W89" s="157"/>
      <c r="X89" s="157"/>
      <c r="Y89" s="157"/>
      <c r="Z89" s="157"/>
      <c r="AA89" s="157"/>
      <c r="AB89" s="157"/>
    </row>
    <row r="90" spans="1:28" s="160" customFormat="1" ht="28" x14ac:dyDescent="0.35">
      <c r="A90" s="184"/>
      <c r="B90" s="162"/>
      <c r="C90" s="184" t="s">
        <v>235</v>
      </c>
      <c r="D90" s="165">
        <v>109620467</v>
      </c>
      <c r="E90" s="179" t="s">
        <v>374</v>
      </c>
      <c r="F90" s="163" t="s">
        <v>21</v>
      </c>
      <c r="G90" s="134">
        <v>6</v>
      </c>
      <c r="H90" s="134"/>
      <c r="I90" s="134"/>
      <c r="J90" s="133">
        <f t="shared" si="18"/>
        <v>6</v>
      </c>
      <c r="K90" s="134"/>
      <c r="L90" s="134">
        <v>6</v>
      </c>
      <c r="M90" s="134"/>
      <c r="N90" s="134"/>
      <c r="O90" s="134"/>
      <c r="P90" s="133">
        <f t="shared" si="19"/>
        <v>6</v>
      </c>
      <c r="Q90" s="133">
        <f t="shared" si="17"/>
        <v>1</v>
      </c>
      <c r="R90" s="156" t="s">
        <v>132</v>
      </c>
      <c r="S90" s="134"/>
      <c r="T90" s="134">
        <v>1</v>
      </c>
      <c r="U90" s="134"/>
      <c r="V90" s="157"/>
      <c r="W90" s="157"/>
      <c r="X90" s="157"/>
      <c r="Y90" s="157"/>
      <c r="Z90" s="157"/>
      <c r="AA90" s="157"/>
      <c r="AB90" s="157"/>
    </row>
    <row r="91" spans="1:28" s="160" customFormat="1" ht="28" x14ac:dyDescent="0.35">
      <c r="A91" s="184"/>
      <c r="B91" s="162"/>
      <c r="C91" s="184" t="s">
        <v>235</v>
      </c>
      <c r="D91" s="165">
        <v>109620467</v>
      </c>
      <c r="E91" s="179" t="s">
        <v>375</v>
      </c>
      <c r="F91" s="163" t="s">
        <v>21</v>
      </c>
      <c r="G91" s="134">
        <v>2</v>
      </c>
      <c r="H91" s="134"/>
      <c r="I91" s="134"/>
      <c r="J91" s="133">
        <f t="shared" si="18"/>
        <v>2</v>
      </c>
      <c r="K91" s="134"/>
      <c r="L91" s="134">
        <v>2</v>
      </c>
      <c r="M91" s="134"/>
      <c r="N91" s="134"/>
      <c r="O91" s="134"/>
      <c r="P91" s="133">
        <f t="shared" si="19"/>
        <v>2</v>
      </c>
      <c r="Q91" s="133">
        <f t="shared" si="17"/>
        <v>1</v>
      </c>
      <c r="R91" s="156" t="s">
        <v>132</v>
      </c>
      <c r="S91" s="134"/>
      <c r="T91" s="134">
        <v>1</v>
      </c>
      <c r="U91" s="134"/>
      <c r="V91" s="157"/>
      <c r="W91" s="157"/>
      <c r="X91" s="157"/>
      <c r="Y91" s="157"/>
      <c r="Z91" s="157"/>
      <c r="AA91" s="157"/>
      <c r="AB91" s="157"/>
    </row>
    <row r="92" spans="1:28" s="160" customFormat="1" ht="28" x14ac:dyDescent="0.35">
      <c r="A92" s="184" t="s">
        <v>372</v>
      </c>
      <c r="B92" s="162"/>
      <c r="C92" s="184" t="s">
        <v>376</v>
      </c>
      <c r="D92" s="165">
        <v>115450803</v>
      </c>
      <c r="E92" s="179" t="s">
        <v>373</v>
      </c>
      <c r="F92" s="163" t="s">
        <v>21</v>
      </c>
      <c r="G92" s="134"/>
      <c r="H92" s="134"/>
      <c r="I92" s="134">
        <v>42</v>
      </c>
      <c r="J92" s="133">
        <f t="shared" si="18"/>
        <v>42</v>
      </c>
      <c r="K92" s="134"/>
      <c r="L92" s="134">
        <v>42</v>
      </c>
      <c r="M92" s="134"/>
      <c r="N92" s="134"/>
      <c r="O92" s="134"/>
      <c r="P92" s="133">
        <f t="shared" si="19"/>
        <v>42</v>
      </c>
      <c r="Q92" s="133">
        <f t="shared" si="17"/>
        <v>1</v>
      </c>
      <c r="R92" s="156" t="s">
        <v>132</v>
      </c>
      <c r="S92" s="134"/>
      <c r="T92" s="134">
        <v>1</v>
      </c>
      <c r="U92" s="134"/>
      <c r="V92" s="157"/>
      <c r="W92" s="157"/>
      <c r="X92" s="157"/>
      <c r="Y92" s="157"/>
      <c r="Z92" s="157"/>
      <c r="AA92" s="157"/>
      <c r="AB92" s="157"/>
    </row>
    <row r="93" spans="1:28" s="160" customFormat="1" ht="84" x14ac:dyDescent="0.35">
      <c r="A93" s="184" t="s">
        <v>48</v>
      </c>
      <c r="B93" s="162"/>
      <c r="C93" s="184" t="s">
        <v>235</v>
      </c>
      <c r="D93" s="165">
        <v>109620467</v>
      </c>
      <c r="E93" s="179" t="s">
        <v>377</v>
      </c>
      <c r="F93" s="163" t="s">
        <v>21</v>
      </c>
      <c r="G93" s="134">
        <v>6</v>
      </c>
      <c r="H93" s="134"/>
      <c r="I93" s="134"/>
      <c r="J93" s="133">
        <f t="shared" si="18"/>
        <v>6</v>
      </c>
      <c r="K93" s="134"/>
      <c r="L93" s="134">
        <v>6</v>
      </c>
      <c r="M93" s="134"/>
      <c r="N93" s="134"/>
      <c r="O93" s="134"/>
      <c r="P93" s="133">
        <f t="shared" si="19"/>
        <v>6</v>
      </c>
      <c r="Q93" s="133">
        <f t="shared" si="17"/>
        <v>1</v>
      </c>
      <c r="R93" s="156" t="s">
        <v>132</v>
      </c>
      <c r="S93" s="134"/>
      <c r="T93" s="134">
        <v>1</v>
      </c>
      <c r="U93" s="134"/>
      <c r="V93" s="157"/>
      <c r="W93" s="157"/>
      <c r="X93" s="157"/>
      <c r="Y93" s="157"/>
      <c r="Z93" s="157"/>
      <c r="AA93" s="157"/>
      <c r="AB93" s="157"/>
    </row>
    <row r="94" spans="1:28" s="160" customFormat="1" ht="28" x14ac:dyDescent="0.35">
      <c r="A94" s="184" t="s">
        <v>378</v>
      </c>
      <c r="B94" s="162"/>
      <c r="C94" s="184" t="s">
        <v>379</v>
      </c>
      <c r="D94" s="165">
        <v>109420379</v>
      </c>
      <c r="E94" s="179" t="s">
        <v>380</v>
      </c>
      <c r="F94" s="163" t="s">
        <v>21</v>
      </c>
      <c r="G94" s="134"/>
      <c r="H94" s="134"/>
      <c r="I94" s="134">
        <v>12</v>
      </c>
      <c r="J94" s="133">
        <f t="shared" si="18"/>
        <v>12</v>
      </c>
      <c r="K94" s="134">
        <v>12</v>
      </c>
      <c r="L94" s="134"/>
      <c r="M94" s="134"/>
      <c r="N94" s="134"/>
      <c r="O94" s="134"/>
      <c r="P94" s="133">
        <f t="shared" si="19"/>
        <v>12</v>
      </c>
      <c r="Q94" s="133">
        <f t="shared" si="17"/>
        <v>1</v>
      </c>
      <c r="R94" s="156" t="s">
        <v>132</v>
      </c>
      <c r="S94" s="134"/>
      <c r="T94" s="134">
        <v>1</v>
      </c>
      <c r="U94" s="134"/>
      <c r="V94" s="157"/>
      <c r="W94" s="157"/>
      <c r="X94" s="157"/>
      <c r="Y94" s="157"/>
      <c r="Z94" s="157"/>
      <c r="AA94" s="157"/>
      <c r="AB94" s="157"/>
    </row>
    <row r="95" spans="1:28" s="160" customFormat="1" ht="28" x14ac:dyDescent="0.35">
      <c r="A95" s="184" t="s">
        <v>48</v>
      </c>
      <c r="B95" s="162"/>
      <c r="C95" s="184" t="s">
        <v>381</v>
      </c>
      <c r="D95" s="165">
        <v>602330888</v>
      </c>
      <c r="E95" s="179" t="s">
        <v>348</v>
      </c>
      <c r="F95" s="163" t="s">
        <v>21</v>
      </c>
      <c r="G95" s="134">
        <v>2</v>
      </c>
      <c r="H95" s="134"/>
      <c r="I95" s="134"/>
      <c r="J95" s="133">
        <f t="shared" si="18"/>
        <v>2</v>
      </c>
      <c r="K95" s="134"/>
      <c r="L95" s="134">
        <v>2</v>
      </c>
      <c r="M95" s="134"/>
      <c r="N95" s="134"/>
      <c r="O95" s="134"/>
      <c r="P95" s="133">
        <f t="shared" si="19"/>
        <v>2</v>
      </c>
      <c r="Q95" s="133">
        <f t="shared" si="17"/>
        <v>1</v>
      </c>
      <c r="R95" s="156" t="s">
        <v>132</v>
      </c>
      <c r="S95" s="134">
        <v>1</v>
      </c>
      <c r="T95" s="134"/>
      <c r="U95" s="134"/>
      <c r="V95" s="157"/>
      <c r="W95" s="157"/>
      <c r="X95" s="157"/>
      <c r="Y95" s="157"/>
      <c r="Z95" s="157"/>
      <c r="AA95" s="157"/>
      <c r="AB95" s="157"/>
    </row>
    <row r="96" spans="1:28" s="160" customFormat="1" ht="28" x14ac:dyDescent="0.35">
      <c r="A96" s="184" t="s">
        <v>48</v>
      </c>
      <c r="B96" s="162"/>
      <c r="C96" s="184" t="s">
        <v>382</v>
      </c>
      <c r="D96" s="165">
        <v>503710721</v>
      </c>
      <c r="E96" s="179" t="s">
        <v>348</v>
      </c>
      <c r="F96" s="163" t="s">
        <v>21</v>
      </c>
      <c r="G96" s="134">
        <v>2</v>
      </c>
      <c r="H96" s="134"/>
      <c r="I96" s="134"/>
      <c r="J96" s="133">
        <f t="shared" si="18"/>
        <v>2</v>
      </c>
      <c r="K96" s="134"/>
      <c r="L96" s="134">
        <v>2</v>
      </c>
      <c r="M96" s="134"/>
      <c r="N96" s="134"/>
      <c r="O96" s="134"/>
      <c r="P96" s="133">
        <f t="shared" si="19"/>
        <v>2</v>
      </c>
      <c r="Q96" s="133">
        <f t="shared" si="17"/>
        <v>1</v>
      </c>
      <c r="R96" s="156" t="s">
        <v>132</v>
      </c>
      <c r="S96" s="134"/>
      <c r="T96" s="134">
        <v>1</v>
      </c>
      <c r="U96" s="134"/>
      <c r="V96" s="157"/>
      <c r="W96" s="157"/>
      <c r="X96" s="157"/>
      <c r="Y96" s="157"/>
      <c r="Z96" s="157"/>
      <c r="AA96" s="157"/>
      <c r="AB96" s="157"/>
    </row>
    <row r="97" spans="1:28" s="160" customFormat="1" ht="98" x14ac:dyDescent="0.35">
      <c r="A97" s="184" t="s">
        <v>48</v>
      </c>
      <c r="B97" s="162"/>
      <c r="C97" s="184" t="s">
        <v>235</v>
      </c>
      <c r="D97" s="165">
        <v>109620467</v>
      </c>
      <c r="E97" s="179" t="s">
        <v>383</v>
      </c>
      <c r="F97" s="163" t="s">
        <v>21</v>
      </c>
      <c r="G97" s="134">
        <v>6</v>
      </c>
      <c r="H97" s="134"/>
      <c r="I97" s="134"/>
      <c r="J97" s="133">
        <f t="shared" si="18"/>
        <v>6</v>
      </c>
      <c r="K97" s="134"/>
      <c r="L97" s="134">
        <v>6</v>
      </c>
      <c r="M97" s="134"/>
      <c r="N97" s="134"/>
      <c r="O97" s="134"/>
      <c r="P97" s="133">
        <f t="shared" si="19"/>
        <v>6</v>
      </c>
      <c r="Q97" s="133">
        <f t="shared" si="17"/>
        <v>1</v>
      </c>
      <c r="R97" s="156" t="s">
        <v>132</v>
      </c>
      <c r="S97" s="134"/>
      <c r="T97" s="134">
        <v>1</v>
      </c>
      <c r="U97" s="134"/>
      <c r="V97" s="157"/>
      <c r="W97" s="157"/>
      <c r="X97" s="157"/>
      <c r="Y97" s="157"/>
      <c r="Z97" s="157"/>
      <c r="AA97" s="157"/>
      <c r="AB97" s="157"/>
    </row>
    <row r="98" spans="1:28" s="160" customFormat="1" ht="28" x14ac:dyDescent="0.35">
      <c r="A98" s="184" t="s">
        <v>315</v>
      </c>
      <c r="B98" s="162"/>
      <c r="C98" s="184" t="s">
        <v>384</v>
      </c>
      <c r="D98" s="165">
        <v>205460939</v>
      </c>
      <c r="E98" s="179" t="s">
        <v>385</v>
      </c>
      <c r="F98" s="163" t="s">
        <v>21</v>
      </c>
      <c r="G98" s="134"/>
      <c r="H98" s="134"/>
      <c r="I98" s="134">
        <v>40</v>
      </c>
      <c r="J98" s="133">
        <f t="shared" si="18"/>
        <v>40</v>
      </c>
      <c r="K98" s="134">
        <v>40</v>
      </c>
      <c r="L98" s="134"/>
      <c r="M98" s="134"/>
      <c r="N98" s="134"/>
      <c r="O98" s="134"/>
      <c r="P98" s="133">
        <f t="shared" si="19"/>
        <v>40</v>
      </c>
      <c r="Q98" s="133">
        <f t="shared" si="17"/>
        <v>1</v>
      </c>
      <c r="R98" s="156" t="s">
        <v>132</v>
      </c>
      <c r="S98" s="134">
        <v>1</v>
      </c>
      <c r="T98" s="134"/>
      <c r="U98" s="134"/>
      <c r="V98" s="157"/>
      <c r="W98" s="157"/>
      <c r="X98" s="157"/>
      <c r="Y98" s="157"/>
      <c r="Z98" s="157"/>
      <c r="AA98" s="157"/>
      <c r="AB98" s="157"/>
    </row>
    <row r="99" spans="1:28" s="160" customFormat="1" x14ac:dyDescent="0.35">
      <c r="A99" s="184" t="s">
        <v>386</v>
      </c>
      <c r="B99" s="162"/>
      <c r="C99" s="184" t="s">
        <v>235</v>
      </c>
      <c r="D99" s="165">
        <v>109620467</v>
      </c>
      <c r="E99" s="179" t="s">
        <v>355</v>
      </c>
      <c r="F99" s="163" t="s">
        <v>21</v>
      </c>
      <c r="G99" s="134">
        <v>3</v>
      </c>
      <c r="H99" s="134"/>
      <c r="I99" s="134"/>
      <c r="J99" s="133">
        <f t="shared" si="18"/>
        <v>3</v>
      </c>
      <c r="K99" s="134"/>
      <c r="L99" s="134">
        <v>3</v>
      </c>
      <c r="M99" s="134"/>
      <c r="N99" s="134"/>
      <c r="O99" s="134"/>
      <c r="P99" s="133">
        <f t="shared" si="19"/>
        <v>3</v>
      </c>
      <c r="Q99" s="133">
        <f t="shared" si="17"/>
        <v>1</v>
      </c>
      <c r="R99" s="156" t="s">
        <v>132</v>
      </c>
      <c r="S99" s="134"/>
      <c r="T99" s="134">
        <v>1</v>
      </c>
      <c r="U99" s="134"/>
      <c r="V99" s="157"/>
      <c r="W99" s="157"/>
      <c r="X99" s="157"/>
      <c r="Y99" s="157"/>
      <c r="Z99" s="157"/>
      <c r="AA99" s="157"/>
      <c r="AB99" s="157"/>
    </row>
    <row r="100" spans="1:28" s="160" customFormat="1" ht="28" x14ac:dyDescent="0.35">
      <c r="A100" s="184" t="s">
        <v>387</v>
      </c>
      <c r="B100" s="162"/>
      <c r="C100" s="184" t="s">
        <v>388</v>
      </c>
      <c r="D100" s="165">
        <v>116030444</v>
      </c>
      <c r="E100" s="179" t="s">
        <v>349</v>
      </c>
      <c r="F100" s="163" t="s">
        <v>21</v>
      </c>
      <c r="G100" s="134">
        <v>8</v>
      </c>
      <c r="H100" s="134"/>
      <c r="I100" s="134"/>
      <c r="J100" s="133">
        <f t="shared" si="18"/>
        <v>8</v>
      </c>
      <c r="K100" s="134"/>
      <c r="L100" s="134">
        <v>8</v>
      </c>
      <c r="M100" s="134"/>
      <c r="N100" s="134"/>
      <c r="O100" s="134"/>
      <c r="P100" s="133">
        <f t="shared" si="19"/>
        <v>8</v>
      </c>
      <c r="Q100" s="133">
        <f t="shared" si="17"/>
        <v>1</v>
      </c>
      <c r="R100" s="156" t="s">
        <v>71</v>
      </c>
      <c r="S100" s="134"/>
      <c r="T100" s="134">
        <v>1</v>
      </c>
      <c r="U100" s="134"/>
      <c r="V100" s="157"/>
      <c r="W100" s="157"/>
      <c r="X100" s="157"/>
      <c r="Y100" s="157"/>
      <c r="Z100" s="157"/>
      <c r="AA100" s="157"/>
      <c r="AB100" s="157"/>
    </row>
    <row r="101" spans="1:28" s="160" customFormat="1" ht="28" x14ac:dyDescent="0.35">
      <c r="A101" s="184" t="s">
        <v>387</v>
      </c>
      <c r="B101" s="162"/>
      <c r="C101" s="184" t="s">
        <v>389</v>
      </c>
      <c r="D101" s="165">
        <v>401780024</v>
      </c>
      <c r="E101" s="179" t="s">
        <v>349</v>
      </c>
      <c r="F101" s="163" t="s">
        <v>21</v>
      </c>
      <c r="G101" s="134">
        <v>8</v>
      </c>
      <c r="H101" s="134"/>
      <c r="I101" s="134"/>
      <c r="J101" s="133">
        <f t="shared" si="18"/>
        <v>8</v>
      </c>
      <c r="K101" s="134"/>
      <c r="L101" s="134">
        <v>8</v>
      </c>
      <c r="M101" s="134"/>
      <c r="N101" s="134"/>
      <c r="O101" s="134"/>
      <c r="P101" s="133">
        <f t="shared" si="19"/>
        <v>8</v>
      </c>
      <c r="Q101" s="133">
        <f t="shared" si="17"/>
        <v>1</v>
      </c>
      <c r="R101" s="156" t="s">
        <v>132</v>
      </c>
      <c r="S101" s="134">
        <v>1</v>
      </c>
      <c r="T101" s="134"/>
      <c r="U101" s="134"/>
      <c r="V101" s="157"/>
      <c r="W101" s="157"/>
      <c r="X101" s="157"/>
      <c r="Y101" s="157"/>
      <c r="Z101" s="157"/>
      <c r="AA101" s="157"/>
      <c r="AB101" s="157"/>
    </row>
    <row r="102" spans="1:28" s="160" customFormat="1" ht="28" x14ac:dyDescent="0.35">
      <c r="A102" s="184" t="s">
        <v>387</v>
      </c>
      <c r="B102" s="162"/>
      <c r="C102" s="184" t="s">
        <v>379</v>
      </c>
      <c r="D102" s="165">
        <v>109420379</v>
      </c>
      <c r="E102" s="179" t="s">
        <v>349</v>
      </c>
      <c r="F102" s="163" t="s">
        <v>21</v>
      </c>
      <c r="G102" s="134">
        <v>8</v>
      </c>
      <c r="H102" s="134"/>
      <c r="I102" s="134"/>
      <c r="J102" s="133">
        <f t="shared" si="18"/>
        <v>8</v>
      </c>
      <c r="K102" s="134"/>
      <c r="L102" s="134">
        <v>8</v>
      </c>
      <c r="M102" s="134"/>
      <c r="N102" s="134"/>
      <c r="O102" s="134"/>
      <c r="P102" s="133">
        <f t="shared" si="19"/>
        <v>8</v>
      </c>
      <c r="Q102" s="133">
        <f t="shared" si="17"/>
        <v>1</v>
      </c>
      <c r="R102" s="156" t="s">
        <v>132</v>
      </c>
      <c r="S102" s="134"/>
      <c r="T102" s="134">
        <v>1</v>
      </c>
      <c r="U102" s="134"/>
      <c r="V102" s="157"/>
      <c r="W102" s="157"/>
      <c r="X102" s="157"/>
      <c r="Y102" s="157"/>
      <c r="Z102" s="157"/>
      <c r="AA102" s="157"/>
      <c r="AB102" s="157"/>
    </row>
    <row r="103" spans="1:28" s="160" customFormat="1" ht="28" x14ac:dyDescent="0.35">
      <c r="A103" s="184" t="s">
        <v>387</v>
      </c>
      <c r="B103" s="162"/>
      <c r="C103" s="184" t="s">
        <v>243</v>
      </c>
      <c r="D103" s="165">
        <v>701490384</v>
      </c>
      <c r="E103" s="179" t="s">
        <v>349</v>
      </c>
      <c r="F103" s="163" t="s">
        <v>21</v>
      </c>
      <c r="G103" s="134">
        <v>8</v>
      </c>
      <c r="H103" s="134"/>
      <c r="I103" s="134"/>
      <c r="J103" s="133">
        <f t="shared" si="18"/>
        <v>8</v>
      </c>
      <c r="K103" s="134"/>
      <c r="L103" s="134">
        <v>8</v>
      </c>
      <c r="M103" s="134"/>
      <c r="N103" s="134"/>
      <c r="O103" s="134"/>
      <c r="P103" s="133">
        <f t="shared" si="19"/>
        <v>8</v>
      </c>
      <c r="Q103" s="133">
        <f t="shared" si="17"/>
        <v>1</v>
      </c>
      <c r="R103" s="156" t="s">
        <v>132</v>
      </c>
      <c r="S103" s="134">
        <v>1</v>
      </c>
      <c r="T103" s="134"/>
      <c r="U103" s="134"/>
      <c r="V103" s="157"/>
      <c r="W103" s="157"/>
      <c r="X103" s="157"/>
      <c r="Y103" s="157"/>
      <c r="Z103" s="157"/>
      <c r="AA103" s="157"/>
      <c r="AB103" s="157"/>
    </row>
    <row r="104" spans="1:28" s="160" customFormat="1" ht="28" x14ac:dyDescent="0.35">
      <c r="A104" s="184" t="s">
        <v>387</v>
      </c>
      <c r="B104" s="162"/>
      <c r="C104" s="184" t="s">
        <v>390</v>
      </c>
      <c r="D104" s="165">
        <v>205570503</v>
      </c>
      <c r="E104" s="179" t="s">
        <v>349</v>
      </c>
      <c r="F104" s="163" t="s">
        <v>21</v>
      </c>
      <c r="G104" s="134">
        <v>8</v>
      </c>
      <c r="H104" s="134"/>
      <c r="I104" s="134"/>
      <c r="J104" s="133">
        <f t="shared" si="18"/>
        <v>8</v>
      </c>
      <c r="K104" s="134"/>
      <c r="L104" s="134">
        <v>8</v>
      </c>
      <c r="M104" s="134"/>
      <c r="N104" s="134"/>
      <c r="O104" s="134"/>
      <c r="P104" s="133">
        <f t="shared" si="19"/>
        <v>8</v>
      </c>
      <c r="Q104" s="133">
        <f t="shared" si="17"/>
        <v>1</v>
      </c>
      <c r="R104" s="156" t="s">
        <v>132</v>
      </c>
      <c r="S104" s="134">
        <v>1</v>
      </c>
      <c r="T104" s="134"/>
      <c r="U104" s="134"/>
      <c r="V104" s="157"/>
      <c r="W104" s="157"/>
      <c r="X104" s="157"/>
      <c r="Y104" s="157"/>
      <c r="Z104" s="157"/>
      <c r="AA104" s="157"/>
      <c r="AB104" s="157"/>
    </row>
    <row r="105" spans="1:28" s="160" customFormat="1" ht="28" x14ac:dyDescent="0.35">
      <c r="A105" s="184" t="s">
        <v>387</v>
      </c>
      <c r="B105" s="162"/>
      <c r="C105" s="184" t="s">
        <v>249</v>
      </c>
      <c r="D105" s="165">
        <v>303310896</v>
      </c>
      <c r="E105" s="179" t="s">
        <v>349</v>
      </c>
      <c r="F105" s="163" t="s">
        <v>21</v>
      </c>
      <c r="G105" s="134">
        <v>8</v>
      </c>
      <c r="H105" s="134"/>
      <c r="I105" s="134"/>
      <c r="J105" s="133">
        <f t="shared" si="18"/>
        <v>8</v>
      </c>
      <c r="K105" s="134"/>
      <c r="L105" s="134">
        <v>8</v>
      </c>
      <c r="M105" s="134"/>
      <c r="N105" s="134"/>
      <c r="O105" s="134"/>
      <c r="P105" s="133">
        <f t="shared" si="19"/>
        <v>8</v>
      </c>
      <c r="Q105" s="133">
        <f t="shared" si="17"/>
        <v>1</v>
      </c>
      <c r="R105" s="156" t="s">
        <v>132</v>
      </c>
      <c r="S105" s="134"/>
      <c r="T105" s="134">
        <v>1</v>
      </c>
      <c r="U105" s="134"/>
      <c r="V105" s="157"/>
      <c r="W105" s="157"/>
      <c r="X105" s="157"/>
      <c r="Y105" s="157"/>
      <c r="Z105" s="157"/>
      <c r="AA105" s="157"/>
      <c r="AB105" s="157"/>
    </row>
    <row r="106" spans="1:28" s="160" customFormat="1" ht="28" x14ac:dyDescent="0.35">
      <c r="A106" s="184" t="s">
        <v>387</v>
      </c>
      <c r="B106" s="162"/>
      <c r="C106" s="184" t="s">
        <v>257</v>
      </c>
      <c r="D106" s="165">
        <v>110280038</v>
      </c>
      <c r="E106" s="179" t="s">
        <v>349</v>
      </c>
      <c r="F106" s="163" t="s">
        <v>21</v>
      </c>
      <c r="G106" s="134">
        <v>8</v>
      </c>
      <c r="H106" s="134"/>
      <c r="I106" s="134"/>
      <c r="J106" s="133">
        <f t="shared" si="18"/>
        <v>8</v>
      </c>
      <c r="K106" s="134"/>
      <c r="L106" s="134">
        <v>8</v>
      </c>
      <c r="M106" s="134"/>
      <c r="N106" s="134"/>
      <c r="O106" s="134"/>
      <c r="P106" s="133">
        <f t="shared" ref="P106:P122" si="20">IF(SUM(K106:O106)=SUM(G106:I106),J106,"VERIFIQUE DATOS INCORRECTOS")</f>
        <v>8</v>
      </c>
      <c r="Q106" s="133">
        <f t="shared" si="17"/>
        <v>1</v>
      </c>
      <c r="R106" s="156" t="s">
        <v>132</v>
      </c>
      <c r="S106" s="134"/>
      <c r="T106" s="134">
        <v>1</v>
      </c>
      <c r="U106" s="134"/>
      <c r="V106" s="157"/>
      <c r="W106" s="157"/>
      <c r="X106" s="157"/>
      <c r="Y106" s="157"/>
      <c r="Z106" s="157"/>
      <c r="AA106" s="157"/>
      <c r="AB106" s="157"/>
    </row>
    <row r="107" spans="1:28" s="160" customFormat="1" ht="28" x14ac:dyDescent="0.35">
      <c r="A107" s="184" t="s">
        <v>387</v>
      </c>
      <c r="B107" s="162"/>
      <c r="C107" s="184" t="s">
        <v>391</v>
      </c>
      <c r="D107" s="165">
        <v>503310687</v>
      </c>
      <c r="E107" s="179" t="s">
        <v>349</v>
      </c>
      <c r="F107" s="163" t="s">
        <v>21</v>
      </c>
      <c r="G107" s="134">
        <v>8</v>
      </c>
      <c r="H107" s="134"/>
      <c r="I107" s="134"/>
      <c r="J107" s="133">
        <f t="shared" ref="J107:J122" si="21">SUM(G107:I107)</f>
        <v>8</v>
      </c>
      <c r="K107" s="134"/>
      <c r="L107" s="134">
        <v>8</v>
      </c>
      <c r="M107" s="134"/>
      <c r="N107" s="134"/>
      <c r="O107" s="134"/>
      <c r="P107" s="133">
        <f t="shared" si="20"/>
        <v>8</v>
      </c>
      <c r="Q107" s="133">
        <f t="shared" si="17"/>
        <v>1</v>
      </c>
      <c r="R107" s="156" t="s">
        <v>132</v>
      </c>
      <c r="S107" s="134">
        <v>1</v>
      </c>
      <c r="T107" s="134"/>
      <c r="U107" s="134"/>
      <c r="V107" s="157"/>
      <c r="W107" s="157"/>
      <c r="X107" s="157"/>
      <c r="Y107" s="157"/>
      <c r="Z107" s="157"/>
      <c r="AA107" s="157"/>
      <c r="AB107" s="157"/>
    </row>
    <row r="108" spans="1:28" s="160" customFormat="1" ht="28" x14ac:dyDescent="0.35">
      <c r="A108" s="184" t="s">
        <v>387</v>
      </c>
      <c r="B108" s="162"/>
      <c r="C108" s="184" t="s">
        <v>238</v>
      </c>
      <c r="D108" s="165">
        <v>111180695</v>
      </c>
      <c r="E108" s="179" t="s">
        <v>349</v>
      </c>
      <c r="F108" s="163" t="s">
        <v>21</v>
      </c>
      <c r="G108" s="134">
        <v>8</v>
      </c>
      <c r="H108" s="134"/>
      <c r="I108" s="134"/>
      <c r="J108" s="133">
        <f t="shared" si="21"/>
        <v>8</v>
      </c>
      <c r="K108" s="134"/>
      <c r="L108" s="134">
        <v>8</v>
      </c>
      <c r="M108" s="134"/>
      <c r="N108" s="134"/>
      <c r="O108" s="134"/>
      <c r="P108" s="133">
        <f t="shared" si="20"/>
        <v>8</v>
      </c>
      <c r="Q108" s="133">
        <f t="shared" si="17"/>
        <v>1</v>
      </c>
      <c r="R108" s="156" t="s">
        <v>132</v>
      </c>
      <c r="S108" s="134"/>
      <c r="T108" s="134">
        <v>1</v>
      </c>
      <c r="U108" s="134"/>
      <c r="V108" s="157"/>
      <c r="W108" s="157"/>
      <c r="X108" s="157"/>
      <c r="Y108" s="157"/>
      <c r="Z108" s="157"/>
      <c r="AA108" s="157"/>
      <c r="AB108" s="157"/>
    </row>
    <row r="109" spans="1:28" s="160" customFormat="1" ht="28" x14ac:dyDescent="0.35">
      <c r="A109" s="184" t="s">
        <v>387</v>
      </c>
      <c r="B109" s="162"/>
      <c r="C109" s="184" t="s">
        <v>392</v>
      </c>
      <c r="D109" s="165">
        <v>602830530</v>
      </c>
      <c r="E109" s="179" t="s">
        <v>349</v>
      </c>
      <c r="F109" s="163" t="s">
        <v>21</v>
      </c>
      <c r="G109" s="134">
        <v>8</v>
      </c>
      <c r="H109" s="134"/>
      <c r="I109" s="134"/>
      <c r="J109" s="133">
        <f t="shared" si="21"/>
        <v>8</v>
      </c>
      <c r="K109" s="134"/>
      <c r="L109" s="134">
        <v>8</v>
      </c>
      <c r="M109" s="134"/>
      <c r="N109" s="134"/>
      <c r="O109" s="134"/>
      <c r="P109" s="133">
        <f t="shared" si="20"/>
        <v>8</v>
      </c>
      <c r="Q109" s="133">
        <f t="shared" si="17"/>
        <v>1</v>
      </c>
      <c r="R109" s="156" t="s">
        <v>71</v>
      </c>
      <c r="S109" s="134"/>
      <c r="T109" s="134">
        <v>1</v>
      </c>
      <c r="U109" s="134"/>
      <c r="V109" s="157"/>
      <c r="W109" s="157"/>
      <c r="X109" s="157"/>
      <c r="Y109" s="157"/>
      <c r="Z109" s="157"/>
      <c r="AA109" s="157"/>
      <c r="AB109" s="157"/>
    </row>
    <row r="110" spans="1:28" s="160" customFormat="1" ht="28" x14ac:dyDescent="0.35">
      <c r="A110" s="184" t="s">
        <v>387</v>
      </c>
      <c r="B110" s="162"/>
      <c r="C110" s="184" t="s">
        <v>393</v>
      </c>
      <c r="D110" s="165">
        <v>114700701</v>
      </c>
      <c r="E110" s="179" t="s">
        <v>349</v>
      </c>
      <c r="F110" s="163" t="s">
        <v>21</v>
      </c>
      <c r="G110" s="134">
        <v>8</v>
      </c>
      <c r="H110" s="134"/>
      <c r="I110" s="134"/>
      <c r="J110" s="133">
        <f t="shared" si="21"/>
        <v>8</v>
      </c>
      <c r="K110" s="134"/>
      <c r="L110" s="134">
        <v>8</v>
      </c>
      <c r="M110" s="134"/>
      <c r="N110" s="134"/>
      <c r="O110" s="134"/>
      <c r="P110" s="133">
        <f t="shared" si="20"/>
        <v>8</v>
      </c>
      <c r="Q110" s="133">
        <f t="shared" si="17"/>
        <v>1</v>
      </c>
      <c r="R110" s="156" t="s">
        <v>73</v>
      </c>
      <c r="S110" s="134">
        <v>1</v>
      </c>
      <c r="T110" s="134"/>
      <c r="U110" s="134"/>
      <c r="V110" s="157"/>
      <c r="W110" s="157"/>
      <c r="X110" s="157"/>
      <c r="Y110" s="157"/>
      <c r="Z110" s="157"/>
      <c r="AA110" s="157"/>
      <c r="AB110" s="157"/>
    </row>
    <row r="111" spans="1:28" s="160" customFormat="1" ht="28" x14ac:dyDescent="0.35">
      <c r="A111" s="184" t="s">
        <v>387</v>
      </c>
      <c r="B111" s="162"/>
      <c r="C111" s="184" t="s">
        <v>231</v>
      </c>
      <c r="D111" s="165">
        <v>206850800</v>
      </c>
      <c r="E111" s="179" t="s">
        <v>349</v>
      </c>
      <c r="F111" s="163" t="s">
        <v>21</v>
      </c>
      <c r="G111" s="134">
        <v>8</v>
      </c>
      <c r="H111" s="134"/>
      <c r="I111" s="134"/>
      <c r="J111" s="133">
        <f t="shared" si="21"/>
        <v>8</v>
      </c>
      <c r="K111" s="134"/>
      <c r="L111" s="134">
        <v>8</v>
      </c>
      <c r="M111" s="134"/>
      <c r="N111" s="134"/>
      <c r="O111" s="134"/>
      <c r="P111" s="133">
        <f t="shared" si="20"/>
        <v>8</v>
      </c>
      <c r="Q111" s="133">
        <f t="shared" si="17"/>
        <v>1</v>
      </c>
      <c r="R111" s="156" t="s">
        <v>132</v>
      </c>
      <c r="S111" s="134"/>
      <c r="T111" s="134">
        <v>1</v>
      </c>
      <c r="U111" s="134"/>
      <c r="V111" s="157"/>
      <c r="W111" s="157"/>
      <c r="X111" s="157"/>
      <c r="Y111" s="157"/>
      <c r="Z111" s="157"/>
      <c r="AA111" s="157"/>
      <c r="AB111" s="157"/>
    </row>
    <row r="112" spans="1:28" s="160" customFormat="1" ht="28" x14ac:dyDescent="0.35">
      <c r="A112" s="184" t="s">
        <v>387</v>
      </c>
      <c r="B112" s="162"/>
      <c r="C112" s="184" t="s">
        <v>239</v>
      </c>
      <c r="D112" s="165">
        <v>110910085</v>
      </c>
      <c r="E112" s="179" t="s">
        <v>349</v>
      </c>
      <c r="F112" s="163" t="s">
        <v>21</v>
      </c>
      <c r="G112" s="134">
        <v>8</v>
      </c>
      <c r="H112" s="134"/>
      <c r="I112" s="134"/>
      <c r="J112" s="133">
        <f t="shared" si="21"/>
        <v>8</v>
      </c>
      <c r="K112" s="134"/>
      <c r="L112" s="134">
        <v>8</v>
      </c>
      <c r="M112" s="134"/>
      <c r="N112" s="134"/>
      <c r="O112" s="134"/>
      <c r="P112" s="133">
        <f t="shared" si="20"/>
        <v>8</v>
      </c>
      <c r="Q112" s="133">
        <f t="shared" si="17"/>
        <v>1</v>
      </c>
      <c r="R112" s="156" t="s">
        <v>132</v>
      </c>
      <c r="S112" s="134"/>
      <c r="T112" s="134">
        <v>1</v>
      </c>
      <c r="U112" s="134"/>
      <c r="V112" s="157"/>
      <c r="W112" s="157"/>
      <c r="X112" s="157"/>
      <c r="Y112" s="157"/>
      <c r="Z112" s="157"/>
      <c r="AA112" s="157"/>
      <c r="AB112" s="157"/>
    </row>
    <row r="113" spans="1:28" s="160" customFormat="1" ht="28" x14ac:dyDescent="0.35">
      <c r="A113" s="184" t="s">
        <v>387</v>
      </c>
      <c r="B113" s="162"/>
      <c r="C113" s="184" t="s">
        <v>232</v>
      </c>
      <c r="D113" s="165">
        <v>111390771</v>
      </c>
      <c r="E113" s="179" t="s">
        <v>349</v>
      </c>
      <c r="F113" s="163" t="s">
        <v>21</v>
      </c>
      <c r="G113" s="134">
        <v>8</v>
      </c>
      <c r="H113" s="134"/>
      <c r="I113" s="134"/>
      <c r="J113" s="133">
        <f t="shared" si="21"/>
        <v>8</v>
      </c>
      <c r="K113" s="134"/>
      <c r="L113" s="134">
        <v>8</v>
      </c>
      <c r="M113" s="134"/>
      <c r="N113" s="134"/>
      <c r="O113" s="134"/>
      <c r="P113" s="133">
        <f t="shared" si="20"/>
        <v>8</v>
      </c>
      <c r="Q113" s="133">
        <f t="shared" si="17"/>
        <v>1</v>
      </c>
      <c r="R113" s="156" t="s">
        <v>132</v>
      </c>
      <c r="S113" s="134"/>
      <c r="T113" s="134">
        <v>1</v>
      </c>
      <c r="U113" s="134"/>
      <c r="V113" s="157"/>
      <c r="W113" s="157"/>
      <c r="X113" s="157"/>
      <c r="Y113" s="157"/>
      <c r="Z113" s="157"/>
      <c r="AA113" s="157"/>
      <c r="AB113" s="157"/>
    </row>
    <row r="114" spans="1:28" s="160" customFormat="1" ht="28" x14ac:dyDescent="0.35">
      <c r="A114" s="184" t="s">
        <v>387</v>
      </c>
      <c r="B114" s="162"/>
      <c r="C114" s="184" t="s">
        <v>258</v>
      </c>
      <c r="D114" s="165">
        <v>205460046</v>
      </c>
      <c r="E114" s="179" t="s">
        <v>349</v>
      </c>
      <c r="F114" s="163" t="s">
        <v>21</v>
      </c>
      <c r="G114" s="134">
        <v>8</v>
      </c>
      <c r="H114" s="134"/>
      <c r="I114" s="134"/>
      <c r="J114" s="133">
        <f t="shared" si="21"/>
        <v>8</v>
      </c>
      <c r="K114" s="134"/>
      <c r="L114" s="134">
        <v>8</v>
      </c>
      <c r="M114" s="134"/>
      <c r="N114" s="134"/>
      <c r="O114" s="134"/>
      <c r="P114" s="133">
        <f t="shared" si="20"/>
        <v>8</v>
      </c>
      <c r="Q114" s="133">
        <f t="shared" si="17"/>
        <v>1</v>
      </c>
      <c r="R114" s="156" t="s">
        <v>132</v>
      </c>
      <c r="S114" s="134">
        <v>1</v>
      </c>
      <c r="T114" s="134"/>
      <c r="U114" s="134"/>
      <c r="V114" s="157"/>
      <c r="W114" s="157"/>
      <c r="X114" s="157"/>
      <c r="Y114" s="157"/>
      <c r="Z114" s="157"/>
      <c r="AA114" s="157"/>
      <c r="AB114" s="157"/>
    </row>
    <row r="115" spans="1:28" s="160" customFormat="1" ht="28" x14ac:dyDescent="0.35">
      <c r="A115" s="184" t="s">
        <v>387</v>
      </c>
      <c r="B115" s="162"/>
      <c r="C115" s="184" t="s">
        <v>394</v>
      </c>
      <c r="D115" s="165">
        <v>303850178</v>
      </c>
      <c r="E115" s="179" t="s">
        <v>349</v>
      </c>
      <c r="F115" s="163" t="s">
        <v>21</v>
      </c>
      <c r="G115" s="134">
        <v>8</v>
      </c>
      <c r="H115" s="134"/>
      <c r="I115" s="134"/>
      <c r="J115" s="133">
        <f t="shared" si="21"/>
        <v>8</v>
      </c>
      <c r="K115" s="134"/>
      <c r="L115" s="134">
        <v>8</v>
      </c>
      <c r="M115" s="134"/>
      <c r="N115" s="134"/>
      <c r="O115" s="134"/>
      <c r="P115" s="133">
        <f t="shared" si="20"/>
        <v>8</v>
      </c>
      <c r="Q115" s="133">
        <f t="shared" si="17"/>
        <v>1</v>
      </c>
      <c r="R115" s="156" t="s">
        <v>132</v>
      </c>
      <c r="S115" s="134">
        <v>1</v>
      </c>
      <c r="T115" s="134"/>
      <c r="U115" s="134"/>
      <c r="V115" s="157"/>
      <c r="W115" s="157"/>
      <c r="X115" s="157"/>
      <c r="Y115" s="157"/>
      <c r="Z115" s="157"/>
      <c r="AA115" s="157"/>
      <c r="AB115" s="157"/>
    </row>
    <row r="116" spans="1:28" s="160" customFormat="1" ht="28" x14ac:dyDescent="0.35">
      <c r="A116" s="184" t="s">
        <v>387</v>
      </c>
      <c r="B116" s="162"/>
      <c r="C116" s="184" t="s">
        <v>395</v>
      </c>
      <c r="D116" s="165">
        <v>106650108</v>
      </c>
      <c r="E116" s="179" t="s">
        <v>349</v>
      </c>
      <c r="F116" s="163" t="s">
        <v>21</v>
      </c>
      <c r="G116" s="134">
        <v>8</v>
      </c>
      <c r="H116" s="134"/>
      <c r="I116" s="134"/>
      <c r="J116" s="133">
        <f t="shared" si="21"/>
        <v>8</v>
      </c>
      <c r="K116" s="134"/>
      <c r="L116" s="134">
        <v>8</v>
      </c>
      <c r="M116" s="134"/>
      <c r="N116" s="134"/>
      <c r="O116" s="134"/>
      <c r="P116" s="133">
        <f t="shared" si="20"/>
        <v>8</v>
      </c>
      <c r="Q116" s="133">
        <f t="shared" si="17"/>
        <v>1</v>
      </c>
      <c r="R116" s="156" t="s">
        <v>132</v>
      </c>
      <c r="S116" s="134">
        <v>1</v>
      </c>
      <c r="T116" s="134"/>
      <c r="U116" s="134"/>
      <c r="V116" s="157"/>
      <c r="W116" s="157"/>
      <c r="X116" s="157"/>
      <c r="Y116" s="157"/>
      <c r="Z116" s="157"/>
      <c r="AA116" s="157"/>
      <c r="AB116" s="157"/>
    </row>
    <row r="117" spans="1:28" s="160" customFormat="1" ht="28" x14ac:dyDescent="0.35">
      <c r="A117" s="184" t="s">
        <v>387</v>
      </c>
      <c r="B117" s="162"/>
      <c r="C117" s="184" t="s">
        <v>396</v>
      </c>
      <c r="D117" s="165">
        <v>109690819</v>
      </c>
      <c r="E117" s="179" t="s">
        <v>349</v>
      </c>
      <c r="F117" s="163" t="s">
        <v>21</v>
      </c>
      <c r="G117" s="134">
        <v>8</v>
      </c>
      <c r="H117" s="134"/>
      <c r="I117" s="134"/>
      <c r="J117" s="133">
        <f t="shared" si="21"/>
        <v>8</v>
      </c>
      <c r="K117" s="134"/>
      <c r="L117" s="134">
        <v>8</v>
      </c>
      <c r="M117" s="134"/>
      <c r="N117" s="134"/>
      <c r="O117" s="134"/>
      <c r="P117" s="133">
        <f t="shared" si="20"/>
        <v>8</v>
      </c>
      <c r="Q117" s="133">
        <f t="shared" si="17"/>
        <v>1</v>
      </c>
      <c r="R117" s="156" t="s">
        <v>73</v>
      </c>
      <c r="S117" s="134">
        <v>1</v>
      </c>
      <c r="T117" s="134"/>
      <c r="U117" s="134"/>
      <c r="V117" s="157"/>
      <c r="W117" s="157"/>
      <c r="X117" s="157"/>
      <c r="Y117" s="157"/>
      <c r="Z117" s="157"/>
      <c r="AA117" s="157"/>
      <c r="AB117" s="157"/>
    </row>
    <row r="118" spans="1:28" s="160" customFormat="1" ht="28" x14ac:dyDescent="0.35">
      <c r="A118" s="184" t="s">
        <v>387</v>
      </c>
      <c r="B118" s="162"/>
      <c r="C118" s="184" t="s">
        <v>397</v>
      </c>
      <c r="D118" s="165">
        <v>206090454</v>
      </c>
      <c r="E118" s="179" t="s">
        <v>349</v>
      </c>
      <c r="F118" s="163" t="s">
        <v>21</v>
      </c>
      <c r="G118" s="134">
        <v>8</v>
      </c>
      <c r="H118" s="134"/>
      <c r="I118" s="134"/>
      <c r="J118" s="133">
        <f t="shared" si="21"/>
        <v>8</v>
      </c>
      <c r="K118" s="134"/>
      <c r="L118" s="134">
        <v>8</v>
      </c>
      <c r="M118" s="134"/>
      <c r="N118" s="134"/>
      <c r="O118" s="134"/>
      <c r="P118" s="133">
        <f t="shared" si="20"/>
        <v>8</v>
      </c>
      <c r="Q118" s="133">
        <f t="shared" si="17"/>
        <v>1</v>
      </c>
      <c r="R118" s="156" t="s">
        <v>132</v>
      </c>
      <c r="S118" s="134">
        <v>1</v>
      </c>
      <c r="T118" s="134"/>
      <c r="U118" s="134"/>
      <c r="V118" s="157"/>
      <c r="W118" s="157"/>
      <c r="X118" s="157"/>
      <c r="Y118" s="157"/>
      <c r="Z118" s="157"/>
      <c r="AA118" s="157"/>
      <c r="AB118" s="157"/>
    </row>
    <row r="119" spans="1:28" s="160" customFormat="1" ht="28" x14ac:dyDescent="0.35">
      <c r="A119" s="184" t="s">
        <v>387</v>
      </c>
      <c r="B119" s="162"/>
      <c r="C119" s="184" t="s">
        <v>241</v>
      </c>
      <c r="D119" s="165">
        <v>111060350</v>
      </c>
      <c r="E119" s="179" t="s">
        <v>349</v>
      </c>
      <c r="F119" s="163" t="s">
        <v>21</v>
      </c>
      <c r="G119" s="134">
        <v>8</v>
      </c>
      <c r="H119" s="134"/>
      <c r="I119" s="134"/>
      <c r="J119" s="133">
        <f t="shared" si="21"/>
        <v>8</v>
      </c>
      <c r="K119" s="134"/>
      <c r="L119" s="134">
        <v>8</v>
      </c>
      <c r="M119" s="134"/>
      <c r="N119" s="134"/>
      <c r="O119" s="134"/>
      <c r="P119" s="133">
        <f t="shared" si="20"/>
        <v>8</v>
      </c>
      <c r="Q119" s="133">
        <f t="shared" si="17"/>
        <v>1</v>
      </c>
      <c r="R119" s="156" t="s">
        <v>132</v>
      </c>
      <c r="S119" s="134">
        <v>1</v>
      </c>
      <c r="T119" s="134"/>
      <c r="U119" s="134"/>
      <c r="V119" s="157"/>
      <c r="W119" s="157"/>
      <c r="X119" s="157"/>
      <c r="Y119" s="157"/>
      <c r="Z119" s="157"/>
      <c r="AA119" s="157"/>
      <c r="AB119" s="157"/>
    </row>
    <row r="120" spans="1:28" s="160" customFormat="1" ht="28" x14ac:dyDescent="0.35">
      <c r="A120" s="184" t="s">
        <v>387</v>
      </c>
      <c r="B120" s="162"/>
      <c r="C120" s="184" t="s">
        <v>398</v>
      </c>
      <c r="D120" s="165">
        <v>108350891</v>
      </c>
      <c r="E120" s="179" t="s">
        <v>349</v>
      </c>
      <c r="F120" s="163" t="s">
        <v>21</v>
      </c>
      <c r="G120" s="134">
        <v>8</v>
      </c>
      <c r="H120" s="134"/>
      <c r="I120" s="134"/>
      <c r="J120" s="133">
        <f t="shared" si="21"/>
        <v>8</v>
      </c>
      <c r="K120" s="134"/>
      <c r="L120" s="134">
        <v>8</v>
      </c>
      <c r="M120" s="134"/>
      <c r="N120" s="134"/>
      <c r="O120" s="134"/>
      <c r="P120" s="133">
        <f t="shared" si="20"/>
        <v>8</v>
      </c>
      <c r="Q120" s="133">
        <f t="shared" si="17"/>
        <v>1</v>
      </c>
      <c r="R120" s="156" t="s">
        <v>73</v>
      </c>
      <c r="S120" s="134">
        <v>1</v>
      </c>
      <c r="T120" s="134"/>
      <c r="U120" s="134"/>
      <c r="V120" s="157"/>
      <c r="W120" s="157"/>
      <c r="X120" s="157"/>
      <c r="Y120" s="157"/>
      <c r="Z120" s="157"/>
      <c r="AA120" s="157"/>
      <c r="AB120" s="157"/>
    </row>
    <row r="121" spans="1:28" s="160" customFormat="1" ht="28" x14ac:dyDescent="0.35">
      <c r="A121" s="184" t="s">
        <v>387</v>
      </c>
      <c r="B121" s="162"/>
      <c r="C121" s="184" t="s">
        <v>399</v>
      </c>
      <c r="D121" s="165">
        <v>113290476</v>
      </c>
      <c r="E121" s="179" t="s">
        <v>349</v>
      </c>
      <c r="F121" s="163" t="s">
        <v>21</v>
      </c>
      <c r="G121" s="134">
        <v>8</v>
      </c>
      <c r="H121" s="134"/>
      <c r="I121" s="134"/>
      <c r="J121" s="133">
        <f t="shared" si="21"/>
        <v>8</v>
      </c>
      <c r="K121" s="134"/>
      <c r="L121" s="134">
        <v>8</v>
      </c>
      <c r="M121" s="134"/>
      <c r="N121" s="134"/>
      <c r="O121" s="134"/>
      <c r="P121" s="133">
        <f t="shared" si="20"/>
        <v>8</v>
      </c>
      <c r="Q121" s="133">
        <f t="shared" si="17"/>
        <v>1</v>
      </c>
      <c r="R121" s="156" t="s">
        <v>132</v>
      </c>
      <c r="S121" s="134"/>
      <c r="T121" s="134">
        <v>1</v>
      </c>
      <c r="U121" s="134"/>
      <c r="V121" s="157"/>
      <c r="W121" s="157"/>
      <c r="X121" s="157"/>
      <c r="Y121" s="157"/>
      <c r="Z121" s="157"/>
      <c r="AA121" s="157"/>
      <c r="AB121" s="157"/>
    </row>
    <row r="122" spans="1:28" s="160" customFormat="1" ht="28" x14ac:dyDescent="0.35">
      <c r="A122" s="184" t="s">
        <v>48</v>
      </c>
      <c r="B122" s="162"/>
      <c r="C122" s="184" t="s">
        <v>400</v>
      </c>
      <c r="D122" s="165">
        <v>112980666</v>
      </c>
      <c r="E122" s="179" t="s">
        <v>348</v>
      </c>
      <c r="F122" s="163" t="s">
        <v>21</v>
      </c>
      <c r="G122" s="134">
        <v>2</v>
      </c>
      <c r="H122" s="134"/>
      <c r="I122" s="134"/>
      <c r="J122" s="133">
        <f t="shared" si="21"/>
        <v>2</v>
      </c>
      <c r="K122" s="134"/>
      <c r="L122" s="134">
        <v>2</v>
      </c>
      <c r="M122" s="134"/>
      <c r="N122" s="134"/>
      <c r="O122" s="134"/>
      <c r="P122" s="133">
        <f t="shared" si="20"/>
        <v>2</v>
      </c>
      <c r="Q122" s="133">
        <f t="shared" si="17"/>
        <v>1</v>
      </c>
      <c r="R122" s="156" t="s">
        <v>71</v>
      </c>
      <c r="S122" s="134">
        <v>1</v>
      </c>
      <c r="T122" s="134"/>
      <c r="U122" s="134"/>
      <c r="V122" s="157"/>
      <c r="W122" s="157"/>
      <c r="X122" s="157"/>
      <c r="Y122" s="157"/>
      <c r="Z122" s="157"/>
      <c r="AA122" s="157"/>
      <c r="AB122" s="157"/>
    </row>
    <row r="123" spans="1:28" s="160" customFormat="1" ht="56" x14ac:dyDescent="0.35">
      <c r="A123" s="184" t="s">
        <v>402</v>
      </c>
      <c r="B123" s="162"/>
      <c r="C123" s="184" t="s">
        <v>403</v>
      </c>
      <c r="D123" s="165">
        <v>109680882</v>
      </c>
      <c r="E123" s="179" t="s">
        <v>351</v>
      </c>
      <c r="F123" s="163" t="s">
        <v>21</v>
      </c>
      <c r="G123" s="134">
        <v>8</v>
      </c>
      <c r="H123" s="134"/>
      <c r="I123" s="134"/>
      <c r="J123" s="133">
        <f t="shared" ref="J123:J125" si="22">SUM(G123:I123)</f>
        <v>8</v>
      </c>
      <c r="K123" s="134"/>
      <c r="L123" s="134">
        <v>8</v>
      </c>
      <c r="M123" s="134"/>
      <c r="N123" s="134"/>
      <c r="O123" s="134"/>
      <c r="P123" s="133">
        <f t="shared" ref="P123:P125" si="23">IF(SUM(K123:O123)=SUM(G123:I123),J123,"VERIFIQUE DATOS INCORRECTOS")</f>
        <v>8</v>
      </c>
      <c r="Q123" s="133">
        <f t="shared" ref="Q123:Q125" si="24">SUM(S123:U123)</f>
        <v>1</v>
      </c>
      <c r="R123" s="156" t="s">
        <v>132</v>
      </c>
      <c r="S123" s="134"/>
      <c r="T123" s="134">
        <v>1</v>
      </c>
      <c r="U123" s="134"/>
      <c r="V123" s="157"/>
      <c r="W123" s="157"/>
      <c r="X123" s="157"/>
      <c r="Y123" s="157"/>
      <c r="Z123" s="157"/>
      <c r="AA123" s="157"/>
      <c r="AB123" s="157"/>
    </row>
    <row r="124" spans="1:28" s="160" customFormat="1" ht="56" x14ac:dyDescent="0.35">
      <c r="A124" s="184" t="s">
        <v>402</v>
      </c>
      <c r="B124" s="162"/>
      <c r="C124" s="184" t="s">
        <v>404</v>
      </c>
      <c r="D124" s="165">
        <v>106130413</v>
      </c>
      <c r="E124" s="179" t="s">
        <v>351</v>
      </c>
      <c r="F124" s="163" t="s">
        <v>21</v>
      </c>
      <c r="G124" s="134">
        <v>8</v>
      </c>
      <c r="H124" s="134"/>
      <c r="I124" s="134"/>
      <c r="J124" s="133">
        <f t="shared" si="22"/>
        <v>8</v>
      </c>
      <c r="K124" s="134"/>
      <c r="L124" s="134">
        <v>8</v>
      </c>
      <c r="M124" s="134"/>
      <c r="N124" s="134"/>
      <c r="O124" s="134"/>
      <c r="P124" s="133">
        <f t="shared" si="23"/>
        <v>8</v>
      </c>
      <c r="Q124" s="133">
        <f t="shared" si="24"/>
        <v>1</v>
      </c>
      <c r="R124" s="156" t="s">
        <v>132</v>
      </c>
      <c r="S124" s="134">
        <v>1</v>
      </c>
      <c r="T124" s="134"/>
      <c r="U124" s="134"/>
      <c r="V124" s="157"/>
      <c r="W124" s="157"/>
      <c r="X124" s="157"/>
      <c r="Y124" s="157"/>
      <c r="Z124" s="157"/>
      <c r="AA124" s="157"/>
      <c r="AB124" s="157"/>
    </row>
    <row r="125" spans="1:28" s="160" customFormat="1" ht="56" x14ac:dyDescent="0.35">
      <c r="A125" s="184" t="s">
        <v>402</v>
      </c>
      <c r="B125" s="162"/>
      <c r="C125" s="184" t="s">
        <v>405</v>
      </c>
      <c r="D125" s="165">
        <v>302670786</v>
      </c>
      <c r="E125" s="179" t="s">
        <v>351</v>
      </c>
      <c r="F125" s="163" t="s">
        <v>21</v>
      </c>
      <c r="G125" s="134">
        <v>8</v>
      </c>
      <c r="H125" s="134"/>
      <c r="I125" s="134"/>
      <c r="J125" s="133">
        <f t="shared" si="22"/>
        <v>8</v>
      </c>
      <c r="K125" s="134"/>
      <c r="L125" s="134">
        <v>8</v>
      </c>
      <c r="M125" s="134"/>
      <c r="N125" s="134"/>
      <c r="O125" s="134"/>
      <c r="P125" s="133">
        <f t="shared" si="23"/>
        <v>8</v>
      </c>
      <c r="Q125" s="133">
        <f t="shared" si="24"/>
        <v>1</v>
      </c>
      <c r="R125" s="156" t="s">
        <v>132</v>
      </c>
      <c r="S125" s="134">
        <v>1</v>
      </c>
      <c r="T125" s="134"/>
      <c r="U125" s="134"/>
      <c r="V125" s="157"/>
      <c r="W125" s="157"/>
      <c r="X125" s="157"/>
      <c r="Y125" s="157"/>
      <c r="Z125" s="157"/>
      <c r="AA125" s="157"/>
      <c r="AB125" s="157"/>
    </row>
    <row r="126" spans="1:28" s="160" customFormat="1" ht="56" x14ac:dyDescent="0.35">
      <c r="A126" s="184" t="s">
        <v>402</v>
      </c>
      <c r="B126" s="162"/>
      <c r="C126" s="184" t="s">
        <v>406</v>
      </c>
      <c r="D126" s="165">
        <v>502150371</v>
      </c>
      <c r="E126" s="179" t="s">
        <v>351</v>
      </c>
      <c r="F126" s="163" t="s">
        <v>21</v>
      </c>
      <c r="G126" s="134">
        <v>8</v>
      </c>
      <c r="H126" s="134"/>
      <c r="I126" s="134"/>
      <c r="J126" s="133">
        <f>SUM(G126:I126)</f>
        <v>8</v>
      </c>
      <c r="K126" s="134"/>
      <c r="L126" s="134">
        <v>8</v>
      </c>
      <c r="M126" s="134"/>
      <c r="N126" s="134"/>
      <c r="O126" s="134"/>
      <c r="P126" s="133">
        <f t="shared" ref="P126:P148" si="25">IF(SUM(K126:O126)=SUM(G126:I126),J126,"VERIFIQUE DATOS INCORRECTOS")</f>
        <v>8</v>
      </c>
      <c r="Q126" s="133">
        <f>SUM(S126:U126)</f>
        <v>1</v>
      </c>
      <c r="R126" s="156" t="s">
        <v>132</v>
      </c>
      <c r="S126" s="134">
        <v>1</v>
      </c>
      <c r="T126" s="134"/>
      <c r="U126" s="134"/>
      <c r="V126" s="157"/>
      <c r="W126" s="157" t="s">
        <v>4</v>
      </c>
      <c r="X126" s="157" t="s">
        <v>73</v>
      </c>
      <c r="Y126" s="157"/>
      <c r="Z126" s="157"/>
      <c r="AA126" s="157"/>
      <c r="AB126" s="157"/>
    </row>
    <row r="127" spans="1:28" s="160" customFormat="1" ht="56" x14ac:dyDescent="0.35">
      <c r="A127" s="184" t="s">
        <v>402</v>
      </c>
      <c r="B127" s="162"/>
      <c r="C127" s="184" t="s">
        <v>407</v>
      </c>
      <c r="D127" s="165">
        <v>205550904</v>
      </c>
      <c r="E127" s="179" t="s">
        <v>351</v>
      </c>
      <c r="F127" s="163" t="s">
        <v>21</v>
      </c>
      <c r="G127" s="134">
        <v>8</v>
      </c>
      <c r="H127" s="134"/>
      <c r="I127" s="134"/>
      <c r="J127" s="133">
        <f t="shared" ref="J127:J148" si="26">SUM(G127:I127)</f>
        <v>8</v>
      </c>
      <c r="K127" s="134"/>
      <c r="L127" s="134">
        <v>8</v>
      </c>
      <c r="M127" s="134"/>
      <c r="N127" s="134"/>
      <c r="O127" s="134"/>
      <c r="P127" s="133">
        <f t="shared" si="25"/>
        <v>8</v>
      </c>
      <c r="Q127" s="133">
        <f t="shared" ref="Q127:Q148" si="27">SUM(S127:U127)</f>
        <v>1</v>
      </c>
      <c r="R127" s="156" t="s">
        <v>132</v>
      </c>
      <c r="S127" s="134"/>
      <c r="T127" s="134">
        <v>1</v>
      </c>
      <c r="U127" s="134"/>
      <c r="V127" s="157"/>
      <c r="W127" s="157" t="s">
        <v>21</v>
      </c>
      <c r="X127" s="157" t="s">
        <v>72</v>
      </c>
      <c r="Y127" s="157"/>
      <c r="Z127" s="157"/>
      <c r="AA127" s="157"/>
      <c r="AB127" s="157"/>
    </row>
    <row r="128" spans="1:28" s="160" customFormat="1" ht="56" x14ac:dyDescent="0.35">
      <c r="A128" s="184" t="s">
        <v>402</v>
      </c>
      <c r="B128" s="162"/>
      <c r="C128" s="184" t="s">
        <v>408</v>
      </c>
      <c r="D128" s="165">
        <v>107260435</v>
      </c>
      <c r="E128" s="179" t="s">
        <v>351</v>
      </c>
      <c r="F128" s="163" t="s">
        <v>21</v>
      </c>
      <c r="G128" s="134">
        <v>8</v>
      </c>
      <c r="H128" s="134"/>
      <c r="I128" s="134"/>
      <c r="J128" s="133">
        <f t="shared" si="26"/>
        <v>8</v>
      </c>
      <c r="K128" s="134"/>
      <c r="L128" s="134">
        <v>8</v>
      </c>
      <c r="M128" s="134"/>
      <c r="N128" s="134"/>
      <c r="O128" s="134"/>
      <c r="P128" s="133">
        <f t="shared" si="25"/>
        <v>8</v>
      </c>
      <c r="Q128" s="133">
        <f t="shared" si="27"/>
        <v>1</v>
      </c>
      <c r="R128" s="156" t="s">
        <v>132</v>
      </c>
      <c r="S128" s="134">
        <v>1</v>
      </c>
      <c r="T128" s="134"/>
      <c r="U128" s="134"/>
      <c r="V128" s="157"/>
      <c r="W128" s="157" t="s">
        <v>22</v>
      </c>
      <c r="X128" s="157" t="s">
        <v>71</v>
      </c>
      <c r="Y128" s="157"/>
      <c r="Z128" s="157"/>
      <c r="AA128" s="157"/>
      <c r="AB128" s="157"/>
    </row>
    <row r="129" spans="1:28" s="160" customFormat="1" ht="56" x14ac:dyDescent="0.35">
      <c r="A129" s="184" t="s">
        <v>402</v>
      </c>
      <c r="B129" s="162"/>
      <c r="C129" s="184" t="s">
        <v>409</v>
      </c>
      <c r="D129" s="165">
        <v>107110347</v>
      </c>
      <c r="E129" s="179" t="s">
        <v>351</v>
      </c>
      <c r="F129" s="163" t="s">
        <v>21</v>
      </c>
      <c r="G129" s="134">
        <v>8</v>
      </c>
      <c r="H129" s="134"/>
      <c r="I129" s="134"/>
      <c r="J129" s="133">
        <f t="shared" si="26"/>
        <v>8</v>
      </c>
      <c r="K129" s="134"/>
      <c r="L129" s="134">
        <v>8</v>
      </c>
      <c r="M129" s="134"/>
      <c r="N129" s="134"/>
      <c r="O129" s="134"/>
      <c r="P129" s="133">
        <f t="shared" si="25"/>
        <v>8</v>
      </c>
      <c r="Q129" s="133">
        <f t="shared" si="27"/>
        <v>1</v>
      </c>
      <c r="R129" s="156" t="s">
        <v>132</v>
      </c>
      <c r="S129" s="134">
        <v>1</v>
      </c>
      <c r="T129" s="134"/>
      <c r="U129" s="134"/>
      <c r="V129" s="157"/>
      <c r="W129" s="157" t="s">
        <v>23</v>
      </c>
      <c r="X129" s="157" t="s">
        <v>132</v>
      </c>
      <c r="Y129" s="157"/>
      <c r="Z129" s="157"/>
      <c r="AA129" s="157"/>
      <c r="AB129" s="157"/>
    </row>
    <row r="130" spans="1:28" s="160" customFormat="1" ht="56" x14ac:dyDescent="0.35">
      <c r="A130" s="184" t="s">
        <v>402</v>
      </c>
      <c r="B130" s="162"/>
      <c r="C130" s="184" t="s">
        <v>410</v>
      </c>
      <c r="D130" s="165">
        <v>106080441</v>
      </c>
      <c r="E130" s="179" t="s">
        <v>351</v>
      </c>
      <c r="F130" s="163" t="s">
        <v>21</v>
      </c>
      <c r="G130" s="134">
        <v>8</v>
      </c>
      <c r="H130" s="134"/>
      <c r="I130" s="134"/>
      <c r="J130" s="133">
        <f t="shared" si="26"/>
        <v>8</v>
      </c>
      <c r="K130" s="134"/>
      <c r="L130" s="134">
        <v>8</v>
      </c>
      <c r="M130" s="134"/>
      <c r="N130" s="134"/>
      <c r="O130" s="134"/>
      <c r="P130" s="133">
        <f t="shared" si="25"/>
        <v>8</v>
      </c>
      <c r="Q130" s="133">
        <f t="shared" si="27"/>
        <v>1</v>
      </c>
      <c r="R130" s="156" t="s">
        <v>132</v>
      </c>
      <c r="S130" s="134">
        <v>1</v>
      </c>
      <c r="T130" s="134"/>
      <c r="U130" s="134"/>
      <c r="V130" s="157"/>
      <c r="W130" s="157"/>
      <c r="X130" s="157" t="s">
        <v>70</v>
      </c>
      <c r="Y130" s="157"/>
      <c r="Z130" s="157"/>
      <c r="AA130" s="157"/>
      <c r="AB130" s="157"/>
    </row>
    <row r="131" spans="1:28" s="160" customFormat="1" ht="56" x14ac:dyDescent="0.35">
      <c r="A131" s="184" t="s">
        <v>402</v>
      </c>
      <c r="B131" s="162"/>
      <c r="C131" s="184" t="s">
        <v>411</v>
      </c>
      <c r="D131" s="165">
        <v>401880939</v>
      </c>
      <c r="E131" s="179" t="s">
        <v>351</v>
      </c>
      <c r="F131" s="163" t="s">
        <v>21</v>
      </c>
      <c r="G131" s="134">
        <v>8</v>
      </c>
      <c r="H131" s="134"/>
      <c r="I131" s="134"/>
      <c r="J131" s="133">
        <f t="shared" si="26"/>
        <v>8</v>
      </c>
      <c r="K131" s="134"/>
      <c r="L131" s="134">
        <v>8</v>
      </c>
      <c r="M131" s="134"/>
      <c r="N131" s="134"/>
      <c r="O131" s="134"/>
      <c r="P131" s="133">
        <f t="shared" si="25"/>
        <v>8</v>
      </c>
      <c r="Q131" s="133">
        <f t="shared" si="27"/>
        <v>1</v>
      </c>
      <c r="R131" s="156" t="s">
        <v>132</v>
      </c>
      <c r="S131" s="134"/>
      <c r="T131" s="134">
        <v>1</v>
      </c>
      <c r="U131" s="134"/>
      <c r="V131" s="157"/>
      <c r="W131" s="157"/>
      <c r="X131" s="157" t="s">
        <v>108</v>
      </c>
      <c r="Y131" s="157"/>
      <c r="Z131" s="157"/>
      <c r="AA131" s="157"/>
      <c r="AB131" s="157"/>
    </row>
    <row r="132" spans="1:28" s="160" customFormat="1" ht="28" x14ac:dyDescent="0.35">
      <c r="A132" s="184" t="s">
        <v>412</v>
      </c>
      <c r="B132" s="162"/>
      <c r="C132" s="184" t="s">
        <v>413</v>
      </c>
      <c r="D132" s="165">
        <v>701510371</v>
      </c>
      <c r="E132" s="179" t="s">
        <v>414</v>
      </c>
      <c r="F132" s="163" t="s">
        <v>21</v>
      </c>
      <c r="G132" s="134"/>
      <c r="H132" s="134"/>
      <c r="I132" s="134">
        <v>19</v>
      </c>
      <c r="J132" s="133">
        <f t="shared" si="26"/>
        <v>19</v>
      </c>
      <c r="K132" s="134">
        <v>19</v>
      </c>
      <c r="L132" s="134"/>
      <c r="M132" s="134"/>
      <c r="N132" s="134"/>
      <c r="O132" s="134"/>
      <c r="P132" s="133">
        <f t="shared" si="25"/>
        <v>19</v>
      </c>
      <c r="Q132" s="133">
        <f t="shared" si="27"/>
        <v>1</v>
      </c>
      <c r="R132" s="156" t="s">
        <v>132</v>
      </c>
      <c r="S132" s="134">
        <v>1</v>
      </c>
      <c r="T132" s="134"/>
      <c r="U132" s="134"/>
      <c r="V132" s="157"/>
      <c r="W132" s="157"/>
      <c r="X132" s="157" t="s">
        <v>109</v>
      </c>
      <c r="Y132" s="157"/>
      <c r="Z132" s="157"/>
      <c r="AA132" s="157"/>
      <c r="AB132" s="157"/>
    </row>
    <row r="133" spans="1:28" s="160" customFormat="1" ht="56" x14ac:dyDescent="0.35">
      <c r="A133" s="184" t="s">
        <v>315</v>
      </c>
      <c r="B133" s="162"/>
      <c r="C133" s="184" t="s">
        <v>415</v>
      </c>
      <c r="D133" s="165">
        <v>109920082</v>
      </c>
      <c r="E133" s="179" t="s">
        <v>416</v>
      </c>
      <c r="F133" s="163" t="s">
        <v>21</v>
      </c>
      <c r="G133" s="134"/>
      <c r="H133" s="134"/>
      <c r="I133" s="134">
        <v>27</v>
      </c>
      <c r="J133" s="133">
        <f t="shared" si="26"/>
        <v>27</v>
      </c>
      <c r="K133" s="134">
        <v>27</v>
      </c>
      <c r="L133" s="134"/>
      <c r="M133" s="134"/>
      <c r="N133" s="134"/>
      <c r="O133" s="134"/>
      <c r="P133" s="133">
        <f t="shared" si="25"/>
        <v>27</v>
      </c>
      <c r="Q133" s="133">
        <f t="shared" si="27"/>
        <v>1</v>
      </c>
      <c r="R133" s="156" t="s">
        <v>132</v>
      </c>
      <c r="S133" s="134">
        <v>1</v>
      </c>
      <c r="T133" s="134"/>
      <c r="U133" s="134"/>
      <c r="V133" s="157"/>
      <c r="W133" s="157"/>
      <c r="X133" s="157" t="s">
        <v>110</v>
      </c>
      <c r="Y133" s="157"/>
      <c r="Z133" s="157"/>
      <c r="AA133" s="157"/>
      <c r="AB133" s="157"/>
    </row>
    <row r="134" spans="1:28" s="160" customFormat="1" ht="56" x14ac:dyDescent="0.35">
      <c r="A134" s="184" t="s">
        <v>315</v>
      </c>
      <c r="B134" s="162"/>
      <c r="C134" s="184" t="s">
        <v>272</v>
      </c>
      <c r="D134" s="165">
        <v>109300867</v>
      </c>
      <c r="E134" s="179" t="s">
        <v>416</v>
      </c>
      <c r="F134" s="163" t="s">
        <v>21</v>
      </c>
      <c r="G134" s="134"/>
      <c r="H134" s="134"/>
      <c r="I134" s="134">
        <v>27</v>
      </c>
      <c r="J134" s="133">
        <f t="shared" si="26"/>
        <v>27</v>
      </c>
      <c r="K134" s="134">
        <v>27</v>
      </c>
      <c r="L134" s="134"/>
      <c r="M134" s="134"/>
      <c r="N134" s="134"/>
      <c r="O134" s="134"/>
      <c r="P134" s="133">
        <f t="shared" si="25"/>
        <v>27</v>
      </c>
      <c r="Q134" s="133">
        <f t="shared" si="27"/>
        <v>1</v>
      </c>
      <c r="R134" s="156" t="s">
        <v>132</v>
      </c>
      <c r="S134" s="134">
        <v>1</v>
      </c>
      <c r="T134" s="134"/>
      <c r="U134" s="134"/>
      <c r="V134" s="157"/>
      <c r="W134" s="157"/>
      <c r="X134" s="157" t="s">
        <v>180</v>
      </c>
      <c r="Y134" s="157"/>
      <c r="Z134" s="157"/>
      <c r="AA134" s="157"/>
      <c r="AB134" s="157"/>
    </row>
    <row r="135" spans="1:28" s="160" customFormat="1" ht="56" x14ac:dyDescent="0.35">
      <c r="A135" s="184" t="s">
        <v>315</v>
      </c>
      <c r="B135" s="162"/>
      <c r="C135" s="184" t="s">
        <v>417</v>
      </c>
      <c r="D135" s="165">
        <v>109650828</v>
      </c>
      <c r="E135" s="179" t="s">
        <v>416</v>
      </c>
      <c r="F135" s="163" t="s">
        <v>21</v>
      </c>
      <c r="G135" s="134"/>
      <c r="H135" s="134"/>
      <c r="I135" s="134">
        <v>27</v>
      </c>
      <c r="J135" s="133">
        <f t="shared" si="26"/>
        <v>27</v>
      </c>
      <c r="K135" s="134">
        <v>27</v>
      </c>
      <c r="L135" s="134"/>
      <c r="M135" s="134"/>
      <c r="N135" s="134"/>
      <c r="O135" s="134"/>
      <c r="P135" s="133">
        <f t="shared" si="25"/>
        <v>27</v>
      </c>
      <c r="Q135" s="133">
        <f t="shared" si="27"/>
        <v>1</v>
      </c>
      <c r="R135" s="156" t="s">
        <v>132</v>
      </c>
      <c r="S135" s="134"/>
      <c r="T135" s="134">
        <v>1</v>
      </c>
      <c r="U135" s="134"/>
      <c r="V135" s="157"/>
      <c r="W135" s="157"/>
      <c r="X135" s="157" t="s">
        <v>182</v>
      </c>
      <c r="Y135" s="157"/>
      <c r="Z135" s="157"/>
      <c r="AA135" s="157"/>
      <c r="AB135" s="157"/>
    </row>
    <row r="136" spans="1:28" s="160" customFormat="1" ht="56" x14ac:dyDescent="0.35">
      <c r="A136" s="184" t="s">
        <v>315</v>
      </c>
      <c r="B136" s="162"/>
      <c r="C136" s="184" t="s">
        <v>418</v>
      </c>
      <c r="D136" s="165">
        <v>701740926</v>
      </c>
      <c r="E136" s="179" t="s">
        <v>416</v>
      </c>
      <c r="F136" s="163" t="s">
        <v>21</v>
      </c>
      <c r="G136" s="134"/>
      <c r="H136" s="134"/>
      <c r="I136" s="134">
        <v>27</v>
      </c>
      <c r="J136" s="133">
        <f t="shared" si="26"/>
        <v>27</v>
      </c>
      <c r="K136" s="134">
        <v>27</v>
      </c>
      <c r="L136" s="134"/>
      <c r="M136" s="134"/>
      <c r="N136" s="134"/>
      <c r="O136" s="134"/>
      <c r="P136" s="133">
        <f t="shared" si="25"/>
        <v>27</v>
      </c>
      <c r="Q136" s="133">
        <f t="shared" si="27"/>
        <v>1</v>
      </c>
      <c r="R136" s="156" t="s">
        <v>71</v>
      </c>
      <c r="S136" s="134">
        <v>1</v>
      </c>
      <c r="T136" s="134"/>
      <c r="U136" s="134"/>
      <c r="V136" s="157"/>
      <c r="W136" s="157"/>
      <c r="X136" s="157"/>
      <c r="Y136" s="157"/>
      <c r="Z136" s="157"/>
      <c r="AA136" s="157"/>
      <c r="AB136" s="157"/>
    </row>
    <row r="137" spans="1:28" s="160" customFormat="1" ht="56" x14ac:dyDescent="0.35">
      <c r="A137" s="184" t="s">
        <v>315</v>
      </c>
      <c r="B137" s="162"/>
      <c r="C137" s="184" t="s">
        <v>419</v>
      </c>
      <c r="D137" s="165">
        <v>701670096</v>
      </c>
      <c r="E137" s="179" t="s">
        <v>416</v>
      </c>
      <c r="F137" s="163" t="s">
        <v>21</v>
      </c>
      <c r="G137" s="134"/>
      <c r="H137" s="134"/>
      <c r="I137" s="134">
        <v>27</v>
      </c>
      <c r="J137" s="133">
        <f t="shared" si="26"/>
        <v>27</v>
      </c>
      <c r="K137" s="134">
        <v>27</v>
      </c>
      <c r="L137" s="134"/>
      <c r="M137" s="134"/>
      <c r="N137" s="134"/>
      <c r="O137" s="134"/>
      <c r="P137" s="133">
        <f t="shared" si="25"/>
        <v>27</v>
      </c>
      <c r="Q137" s="133">
        <f t="shared" si="27"/>
        <v>1</v>
      </c>
      <c r="R137" s="156" t="s">
        <v>132</v>
      </c>
      <c r="S137" s="134"/>
      <c r="T137" s="134">
        <v>1</v>
      </c>
      <c r="U137" s="134"/>
      <c r="V137" s="157"/>
      <c r="W137" s="157"/>
      <c r="X137" s="157"/>
      <c r="Y137" s="157"/>
      <c r="Z137" s="157"/>
      <c r="AA137" s="157"/>
      <c r="AB137" s="157"/>
    </row>
    <row r="138" spans="1:28" s="160" customFormat="1" ht="56" x14ac:dyDescent="0.35">
      <c r="A138" s="184" t="s">
        <v>315</v>
      </c>
      <c r="B138" s="162"/>
      <c r="C138" s="184" t="s">
        <v>420</v>
      </c>
      <c r="D138" s="165">
        <v>303470810</v>
      </c>
      <c r="E138" s="179" t="s">
        <v>416</v>
      </c>
      <c r="F138" s="163" t="s">
        <v>21</v>
      </c>
      <c r="G138" s="134"/>
      <c r="H138" s="134"/>
      <c r="I138" s="134">
        <v>27</v>
      </c>
      <c r="J138" s="133">
        <f t="shared" si="26"/>
        <v>27</v>
      </c>
      <c r="K138" s="134">
        <v>27</v>
      </c>
      <c r="L138" s="134"/>
      <c r="M138" s="134"/>
      <c r="N138" s="134"/>
      <c r="O138" s="134"/>
      <c r="P138" s="133">
        <f t="shared" si="25"/>
        <v>27</v>
      </c>
      <c r="Q138" s="133">
        <f t="shared" si="27"/>
        <v>1</v>
      </c>
      <c r="R138" s="156" t="s">
        <v>132</v>
      </c>
      <c r="S138" s="134">
        <v>1</v>
      </c>
      <c r="T138" s="134"/>
      <c r="U138" s="134"/>
      <c r="V138" s="157"/>
      <c r="W138" s="157"/>
      <c r="X138" s="157"/>
      <c r="Y138" s="157"/>
      <c r="Z138" s="157"/>
      <c r="AA138" s="157"/>
      <c r="AB138" s="157"/>
    </row>
    <row r="139" spans="1:28" s="160" customFormat="1" ht="56" x14ac:dyDescent="0.35">
      <c r="A139" s="184" t="s">
        <v>315</v>
      </c>
      <c r="B139" s="162"/>
      <c r="C139" s="184" t="s">
        <v>421</v>
      </c>
      <c r="D139" s="165">
        <v>205990233</v>
      </c>
      <c r="E139" s="179" t="s">
        <v>416</v>
      </c>
      <c r="F139" s="163" t="s">
        <v>21</v>
      </c>
      <c r="G139" s="134"/>
      <c r="H139" s="134"/>
      <c r="I139" s="134">
        <v>27</v>
      </c>
      <c r="J139" s="133">
        <f t="shared" si="26"/>
        <v>27</v>
      </c>
      <c r="K139" s="134">
        <v>27</v>
      </c>
      <c r="L139" s="134"/>
      <c r="M139" s="134"/>
      <c r="N139" s="134"/>
      <c r="O139" s="134"/>
      <c r="P139" s="133">
        <f t="shared" si="25"/>
        <v>27</v>
      </c>
      <c r="Q139" s="133">
        <f t="shared" si="27"/>
        <v>1</v>
      </c>
      <c r="R139" s="156" t="s">
        <v>132</v>
      </c>
      <c r="S139" s="134">
        <v>1</v>
      </c>
      <c r="T139" s="134"/>
      <c r="U139" s="134"/>
      <c r="V139" s="157"/>
      <c r="W139" s="157"/>
      <c r="X139" s="157"/>
      <c r="Y139" s="157"/>
      <c r="Z139" s="157"/>
      <c r="AA139" s="157"/>
      <c r="AB139" s="157"/>
    </row>
    <row r="140" spans="1:28" s="160" customFormat="1" ht="56" x14ac:dyDescent="0.35">
      <c r="A140" s="184" t="s">
        <v>315</v>
      </c>
      <c r="B140" s="162"/>
      <c r="C140" s="184" t="s">
        <v>422</v>
      </c>
      <c r="D140" s="165">
        <v>205890771</v>
      </c>
      <c r="E140" s="179" t="s">
        <v>416</v>
      </c>
      <c r="F140" s="163" t="s">
        <v>21</v>
      </c>
      <c r="G140" s="134"/>
      <c r="H140" s="134"/>
      <c r="I140" s="134">
        <v>27</v>
      </c>
      <c r="J140" s="133">
        <f t="shared" si="26"/>
        <v>27</v>
      </c>
      <c r="K140" s="134">
        <v>27</v>
      </c>
      <c r="L140" s="134"/>
      <c r="M140" s="134"/>
      <c r="N140" s="134"/>
      <c r="O140" s="134"/>
      <c r="P140" s="133">
        <f t="shared" si="25"/>
        <v>27</v>
      </c>
      <c r="Q140" s="133">
        <f t="shared" si="27"/>
        <v>1</v>
      </c>
      <c r="R140" s="156" t="s">
        <v>132</v>
      </c>
      <c r="S140" s="134">
        <v>1</v>
      </c>
      <c r="T140" s="134"/>
      <c r="U140" s="134"/>
      <c r="V140" s="157"/>
      <c r="W140" s="157"/>
      <c r="X140" s="157"/>
      <c r="Y140" s="157"/>
      <c r="Z140" s="157"/>
      <c r="AA140" s="157"/>
      <c r="AB140" s="157"/>
    </row>
    <row r="141" spans="1:28" s="160" customFormat="1" ht="56" x14ac:dyDescent="0.35">
      <c r="A141" s="184" t="s">
        <v>315</v>
      </c>
      <c r="B141" s="162"/>
      <c r="C141" s="184" t="s">
        <v>423</v>
      </c>
      <c r="D141" s="165">
        <v>107760761</v>
      </c>
      <c r="E141" s="179" t="s">
        <v>416</v>
      </c>
      <c r="F141" s="163" t="s">
        <v>21</v>
      </c>
      <c r="G141" s="134"/>
      <c r="H141" s="134"/>
      <c r="I141" s="134">
        <v>27</v>
      </c>
      <c r="J141" s="133">
        <f t="shared" si="26"/>
        <v>27</v>
      </c>
      <c r="K141" s="134">
        <v>27</v>
      </c>
      <c r="L141" s="134"/>
      <c r="M141" s="134"/>
      <c r="N141" s="134"/>
      <c r="O141" s="134"/>
      <c r="P141" s="133">
        <f t="shared" si="25"/>
        <v>27</v>
      </c>
      <c r="Q141" s="133">
        <f t="shared" si="27"/>
        <v>1</v>
      </c>
      <c r="R141" s="156" t="s">
        <v>132</v>
      </c>
      <c r="S141" s="134">
        <v>1</v>
      </c>
      <c r="T141" s="134"/>
      <c r="U141" s="134"/>
      <c r="V141" s="157"/>
      <c r="W141" s="157"/>
      <c r="X141" s="157"/>
      <c r="Y141" s="157"/>
      <c r="Z141" s="157"/>
      <c r="AA141" s="157"/>
      <c r="AB141" s="157"/>
    </row>
    <row r="142" spans="1:28" s="160" customFormat="1" ht="56" x14ac:dyDescent="0.35">
      <c r="A142" s="184" t="s">
        <v>315</v>
      </c>
      <c r="B142" s="162"/>
      <c r="C142" s="184" t="s">
        <v>424</v>
      </c>
      <c r="D142" s="165">
        <v>113110811</v>
      </c>
      <c r="E142" s="179" t="s">
        <v>416</v>
      </c>
      <c r="F142" s="163" t="s">
        <v>21</v>
      </c>
      <c r="G142" s="134"/>
      <c r="H142" s="134"/>
      <c r="I142" s="134">
        <v>27</v>
      </c>
      <c r="J142" s="133">
        <f t="shared" si="26"/>
        <v>27</v>
      </c>
      <c r="K142" s="134">
        <v>27</v>
      </c>
      <c r="L142" s="134"/>
      <c r="M142" s="134"/>
      <c r="N142" s="134"/>
      <c r="O142" s="134"/>
      <c r="P142" s="133">
        <f t="shared" si="25"/>
        <v>27</v>
      </c>
      <c r="Q142" s="133">
        <f t="shared" si="27"/>
        <v>1</v>
      </c>
      <c r="R142" s="156" t="s">
        <v>132</v>
      </c>
      <c r="S142" s="134"/>
      <c r="T142" s="134">
        <v>1</v>
      </c>
      <c r="U142" s="134"/>
      <c r="V142" s="157"/>
      <c r="W142" s="157"/>
      <c r="X142" s="157"/>
      <c r="Y142" s="157"/>
      <c r="Z142" s="157"/>
      <c r="AA142" s="157"/>
      <c r="AB142" s="157"/>
    </row>
    <row r="143" spans="1:28" s="160" customFormat="1" ht="56" x14ac:dyDescent="0.35">
      <c r="A143" s="184" t="s">
        <v>315</v>
      </c>
      <c r="B143" s="162"/>
      <c r="C143" s="184" t="s">
        <v>425</v>
      </c>
      <c r="D143" s="165">
        <v>304130491</v>
      </c>
      <c r="E143" s="179" t="s">
        <v>416</v>
      </c>
      <c r="F143" s="163" t="s">
        <v>21</v>
      </c>
      <c r="G143" s="134"/>
      <c r="H143" s="134"/>
      <c r="I143" s="134">
        <v>27</v>
      </c>
      <c r="J143" s="133">
        <f t="shared" si="26"/>
        <v>27</v>
      </c>
      <c r="K143" s="134">
        <v>27</v>
      </c>
      <c r="L143" s="134"/>
      <c r="M143" s="134"/>
      <c r="N143" s="134"/>
      <c r="O143" s="134"/>
      <c r="P143" s="133">
        <f t="shared" si="25"/>
        <v>27</v>
      </c>
      <c r="Q143" s="133">
        <f t="shared" si="27"/>
        <v>1</v>
      </c>
      <c r="R143" s="156" t="s">
        <v>132</v>
      </c>
      <c r="S143" s="134">
        <v>1</v>
      </c>
      <c r="T143" s="134"/>
      <c r="U143" s="134"/>
      <c r="V143" s="157"/>
      <c r="W143" s="157"/>
      <c r="X143" s="157"/>
      <c r="Y143" s="157"/>
      <c r="Z143" s="157"/>
      <c r="AA143" s="157"/>
      <c r="AB143" s="157"/>
    </row>
    <row r="144" spans="1:28" s="160" customFormat="1" ht="56" x14ac:dyDescent="0.35">
      <c r="A144" s="184" t="s">
        <v>315</v>
      </c>
      <c r="B144" s="162"/>
      <c r="C144" s="184" t="s">
        <v>426</v>
      </c>
      <c r="D144" s="165">
        <v>304290261</v>
      </c>
      <c r="E144" s="179" t="s">
        <v>416</v>
      </c>
      <c r="F144" s="163" t="s">
        <v>21</v>
      </c>
      <c r="G144" s="134"/>
      <c r="H144" s="134"/>
      <c r="I144" s="134">
        <v>27</v>
      </c>
      <c r="J144" s="133">
        <f t="shared" si="26"/>
        <v>27</v>
      </c>
      <c r="K144" s="134">
        <v>27</v>
      </c>
      <c r="L144" s="134"/>
      <c r="M144" s="134"/>
      <c r="N144" s="134"/>
      <c r="O144" s="134"/>
      <c r="P144" s="133">
        <f t="shared" si="25"/>
        <v>27</v>
      </c>
      <c r="Q144" s="133">
        <f t="shared" si="27"/>
        <v>1</v>
      </c>
      <c r="R144" s="156" t="s">
        <v>132</v>
      </c>
      <c r="S144" s="134"/>
      <c r="T144" s="134">
        <v>1</v>
      </c>
      <c r="U144" s="134"/>
      <c r="V144" s="157"/>
      <c r="W144" s="157"/>
      <c r="X144" s="157"/>
      <c r="Y144" s="157"/>
      <c r="Z144" s="157"/>
      <c r="AA144" s="157"/>
      <c r="AB144" s="157"/>
    </row>
    <row r="145" spans="1:28" s="160" customFormat="1" ht="28" x14ac:dyDescent="0.35">
      <c r="A145" s="184" t="s">
        <v>315</v>
      </c>
      <c r="B145" s="162"/>
      <c r="C145" s="184" t="s">
        <v>427</v>
      </c>
      <c r="D145" s="165">
        <v>105650581</v>
      </c>
      <c r="E145" s="179" t="s">
        <v>428</v>
      </c>
      <c r="F145" s="163" t="s">
        <v>21</v>
      </c>
      <c r="G145" s="134"/>
      <c r="H145" s="134"/>
      <c r="I145" s="134">
        <v>34</v>
      </c>
      <c r="J145" s="133">
        <f t="shared" si="26"/>
        <v>34</v>
      </c>
      <c r="K145" s="134">
        <v>34</v>
      </c>
      <c r="L145" s="134"/>
      <c r="M145" s="134"/>
      <c r="N145" s="134"/>
      <c r="O145" s="134"/>
      <c r="P145" s="133">
        <f t="shared" si="25"/>
        <v>34</v>
      </c>
      <c r="Q145" s="133">
        <f t="shared" si="27"/>
        <v>1</v>
      </c>
      <c r="R145" s="156" t="s">
        <v>132</v>
      </c>
      <c r="S145" s="134">
        <v>1</v>
      </c>
      <c r="T145" s="134"/>
      <c r="U145" s="134"/>
      <c r="V145" s="157"/>
      <c r="W145" s="157"/>
      <c r="X145" s="157"/>
      <c r="Y145" s="157"/>
      <c r="Z145" s="157"/>
      <c r="AA145" s="157"/>
      <c r="AB145" s="157"/>
    </row>
    <row r="146" spans="1:28" s="160" customFormat="1" ht="42" x14ac:dyDescent="0.35">
      <c r="A146" s="184" t="s">
        <v>429</v>
      </c>
      <c r="B146" s="162"/>
      <c r="C146" s="184" t="s">
        <v>409</v>
      </c>
      <c r="D146" s="165">
        <v>107110347</v>
      </c>
      <c r="E146" s="179" t="s">
        <v>430</v>
      </c>
      <c r="F146" s="163" t="s">
        <v>21</v>
      </c>
      <c r="G146" s="134"/>
      <c r="H146" s="134"/>
      <c r="I146" s="134">
        <v>40</v>
      </c>
      <c r="J146" s="133">
        <f t="shared" si="26"/>
        <v>40</v>
      </c>
      <c r="K146" s="134">
        <v>40</v>
      </c>
      <c r="L146" s="134"/>
      <c r="M146" s="134"/>
      <c r="N146" s="134"/>
      <c r="O146" s="134"/>
      <c r="P146" s="133">
        <f t="shared" si="25"/>
        <v>40</v>
      </c>
      <c r="Q146" s="133">
        <f t="shared" si="27"/>
        <v>1</v>
      </c>
      <c r="R146" s="156" t="s">
        <v>132</v>
      </c>
      <c r="S146" s="134">
        <v>1</v>
      </c>
      <c r="T146" s="134"/>
      <c r="U146" s="134"/>
      <c r="V146" s="157"/>
      <c r="W146" s="157"/>
      <c r="X146" s="157"/>
      <c r="Y146" s="157"/>
      <c r="Z146" s="157"/>
      <c r="AA146" s="157"/>
      <c r="AB146" s="157"/>
    </row>
    <row r="147" spans="1:28" s="160" customFormat="1" x14ac:dyDescent="0.35">
      <c r="A147" s="184" t="s">
        <v>431</v>
      </c>
      <c r="B147" s="162"/>
      <c r="C147" s="184" t="s">
        <v>432</v>
      </c>
      <c r="D147" s="165">
        <v>110450846</v>
      </c>
      <c r="E147" s="179" t="s">
        <v>433</v>
      </c>
      <c r="F147" s="163" t="s">
        <v>21</v>
      </c>
      <c r="G147" s="134">
        <v>7</v>
      </c>
      <c r="H147" s="134"/>
      <c r="I147" s="134"/>
      <c r="J147" s="133">
        <f t="shared" si="26"/>
        <v>7</v>
      </c>
      <c r="K147" s="134"/>
      <c r="L147" s="134">
        <v>7</v>
      </c>
      <c r="M147" s="134"/>
      <c r="N147" s="134"/>
      <c r="O147" s="134"/>
      <c r="P147" s="133">
        <f t="shared" si="25"/>
        <v>7</v>
      </c>
      <c r="Q147" s="133">
        <f t="shared" si="27"/>
        <v>1</v>
      </c>
      <c r="R147" s="156" t="s">
        <v>132</v>
      </c>
      <c r="S147" s="134"/>
      <c r="T147" s="134">
        <v>1</v>
      </c>
      <c r="U147" s="134"/>
      <c r="V147" s="157"/>
      <c r="W147" s="157"/>
      <c r="X147" s="157"/>
      <c r="Y147" s="157"/>
      <c r="Z147" s="157"/>
      <c r="AA147" s="157"/>
      <c r="AB147" s="157"/>
    </row>
    <row r="148" spans="1:28" s="160" customFormat="1" ht="42" x14ac:dyDescent="0.35">
      <c r="A148" s="184" t="s">
        <v>434</v>
      </c>
      <c r="B148" s="162"/>
      <c r="C148" s="184" t="s">
        <v>435</v>
      </c>
      <c r="D148" s="165">
        <v>107660173</v>
      </c>
      <c r="E148" s="179" t="s">
        <v>436</v>
      </c>
      <c r="F148" s="163" t="s">
        <v>21</v>
      </c>
      <c r="G148" s="134"/>
      <c r="H148" s="134"/>
      <c r="I148" s="134">
        <v>15</v>
      </c>
      <c r="J148" s="133">
        <f t="shared" si="26"/>
        <v>15</v>
      </c>
      <c r="K148" s="134"/>
      <c r="L148" s="134">
        <v>15</v>
      </c>
      <c r="M148" s="134"/>
      <c r="N148" s="134"/>
      <c r="O148" s="134"/>
      <c r="P148" s="133">
        <f t="shared" si="25"/>
        <v>15</v>
      </c>
      <c r="Q148" s="133">
        <f t="shared" si="27"/>
        <v>1</v>
      </c>
      <c r="R148" s="156" t="s">
        <v>108</v>
      </c>
      <c r="S148" s="134"/>
      <c r="T148" s="134">
        <v>1</v>
      </c>
      <c r="U148" s="134"/>
      <c r="V148" s="157"/>
      <c r="W148" s="157"/>
      <c r="X148" s="157"/>
      <c r="Y148" s="157"/>
      <c r="Z148" s="157"/>
      <c r="AA148" s="157"/>
      <c r="AB148" s="157"/>
    </row>
    <row r="149" spans="1:28" s="160" customFormat="1" ht="28" x14ac:dyDescent="0.35">
      <c r="A149" s="184" t="s">
        <v>449</v>
      </c>
      <c r="B149" s="162"/>
      <c r="C149" s="184" t="s">
        <v>450</v>
      </c>
      <c r="D149" s="165">
        <v>113880049</v>
      </c>
      <c r="E149" s="179" t="s">
        <v>445</v>
      </c>
      <c r="F149" s="163" t="s">
        <v>21</v>
      </c>
      <c r="G149" s="134">
        <v>2</v>
      </c>
      <c r="H149" s="134"/>
      <c r="I149" s="134"/>
      <c r="J149" s="133">
        <f t="shared" ref="J149:J193" si="28">SUM(G149:I149)</f>
        <v>2</v>
      </c>
      <c r="K149" s="134"/>
      <c r="L149" s="134">
        <v>2</v>
      </c>
      <c r="M149" s="134"/>
      <c r="N149" s="134"/>
      <c r="O149" s="134"/>
      <c r="P149" s="133">
        <f t="shared" ref="P149:P212" si="29">IF(SUM(K149:O149)=SUM(G149:I149),J149,"VERIFIQUE DATOS INCORRECTOS")</f>
        <v>2</v>
      </c>
      <c r="Q149" s="133">
        <f t="shared" ref="Q149:Q193" si="30">SUM(S149:U149)</f>
        <v>1</v>
      </c>
      <c r="R149" s="156" t="s">
        <v>182</v>
      </c>
      <c r="S149" s="134">
        <v>1</v>
      </c>
      <c r="T149" s="134"/>
      <c r="U149" s="134"/>
      <c r="V149" s="157"/>
      <c r="W149" s="157"/>
      <c r="X149" s="157" t="s">
        <v>110</v>
      </c>
      <c r="Y149" s="157"/>
      <c r="Z149" s="157"/>
      <c r="AA149" s="157"/>
      <c r="AB149" s="157"/>
    </row>
    <row r="150" spans="1:28" s="160" customFormat="1" ht="28" x14ac:dyDescent="0.35">
      <c r="A150" s="184" t="s">
        <v>449</v>
      </c>
      <c r="B150" s="162"/>
      <c r="C150" s="184" t="s">
        <v>283</v>
      </c>
      <c r="D150" s="165">
        <v>110720832</v>
      </c>
      <c r="E150" s="179" t="s">
        <v>445</v>
      </c>
      <c r="F150" s="163" t="s">
        <v>21</v>
      </c>
      <c r="G150" s="134">
        <v>2</v>
      </c>
      <c r="H150" s="134"/>
      <c r="I150" s="134"/>
      <c r="J150" s="133">
        <f t="shared" si="28"/>
        <v>2</v>
      </c>
      <c r="K150" s="134"/>
      <c r="L150" s="134">
        <v>2</v>
      </c>
      <c r="M150" s="134"/>
      <c r="N150" s="134"/>
      <c r="O150" s="134"/>
      <c r="P150" s="133">
        <f t="shared" si="29"/>
        <v>2</v>
      </c>
      <c r="Q150" s="133">
        <f t="shared" si="30"/>
        <v>1</v>
      </c>
      <c r="R150" s="156" t="s">
        <v>182</v>
      </c>
      <c r="S150" s="134"/>
      <c r="T150" s="134">
        <v>1</v>
      </c>
      <c r="U150" s="134"/>
      <c r="V150" s="157"/>
      <c r="W150" s="157"/>
      <c r="X150" s="157" t="s">
        <v>179</v>
      </c>
      <c r="Y150" s="157"/>
      <c r="Z150" s="157"/>
      <c r="AA150" s="157"/>
      <c r="AB150" s="157"/>
    </row>
    <row r="151" spans="1:28" s="160" customFormat="1" ht="42" x14ac:dyDescent="0.35">
      <c r="A151" s="184" t="s">
        <v>451</v>
      </c>
      <c r="B151" s="162"/>
      <c r="C151" s="184" t="s">
        <v>452</v>
      </c>
      <c r="D151" s="165">
        <v>401690227</v>
      </c>
      <c r="E151" s="179" t="s">
        <v>453</v>
      </c>
      <c r="F151" s="163" t="s">
        <v>21</v>
      </c>
      <c r="G151" s="134">
        <v>2</v>
      </c>
      <c r="H151" s="134"/>
      <c r="I151" s="134"/>
      <c r="J151" s="133">
        <f t="shared" si="28"/>
        <v>2</v>
      </c>
      <c r="K151" s="134"/>
      <c r="L151" s="134">
        <v>2</v>
      </c>
      <c r="M151" s="134"/>
      <c r="N151" s="134"/>
      <c r="O151" s="134"/>
      <c r="P151" s="133">
        <f t="shared" si="29"/>
        <v>2</v>
      </c>
      <c r="Q151" s="133">
        <f t="shared" si="30"/>
        <v>1</v>
      </c>
      <c r="R151" s="156" t="s">
        <v>182</v>
      </c>
      <c r="S151" s="134"/>
      <c r="T151" s="134">
        <v>1</v>
      </c>
      <c r="U151" s="134"/>
      <c r="V151" s="157"/>
      <c r="W151" s="157"/>
      <c r="X151" s="157" t="s">
        <v>180</v>
      </c>
      <c r="Y151" s="157"/>
      <c r="Z151" s="157"/>
      <c r="AA151" s="157"/>
      <c r="AB151" s="157"/>
    </row>
    <row r="152" spans="1:28" s="160" customFormat="1" ht="42" x14ac:dyDescent="0.35">
      <c r="A152" s="184" t="s">
        <v>451</v>
      </c>
      <c r="B152" s="162"/>
      <c r="C152" s="184" t="s">
        <v>284</v>
      </c>
      <c r="D152" s="165">
        <v>206540441</v>
      </c>
      <c r="E152" s="179" t="s">
        <v>454</v>
      </c>
      <c r="F152" s="163" t="s">
        <v>21</v>
      </c>
      <c r="G152" s="134">
        <v>2</v>
      </c>
      <c r="H152" s="134"/>
      <c r="I152" s="134"/>
      <c r="J152" s="133">
        <f t="shared" si="28"/>
        <v>2</v>
      </c>
      <c r="K152" s="134"/>
      <c r="L152" s="134">
        <v>2</v>
      </c>
      <c r="M152" s="134"/>
      <c r="N152" s="134"/>
      <c r="O152" s="134"/>
      <c r="P152" s="133">
        <f t="shared" si="29"/>
        <v>2</v>
      </c>
      <c r="Q152" s="133">
        <f t="shared" si="30"/>
        <v>1</v>
      </c>
      <c r="R152" s="156" t="s">
        <v>182</v>
      </c>
      <c r="S152" s="134"/>
      <c r="T152" s="134">
        <v>1</v>
      </c>
      <c r="U152" s="134"/>
      <c r="V152" s="157"/>
      <c r="W152" s="157"/>
      <c r="X152" s="157" t="s">
        <v>182</v>
      </c>
      <c r="Y152" s="157"/>
      <c r="Z152" s="157"/>
      <c r="AA152" s="157"/>
      <c r="AB152" s="157"/>
    </row>
    <row r="153" spans="1:28" s="160" customFormat="1" ht="42" x14ac:dyDescent="0.35">
      <c r="A153" s="184" t="s">
        <v>451</v>
      </c>
      <c r="B153" s="162"/>
      <c r="C153" s="184" t="s">
        <v>455</v>
      </c>
      <c r="D153" s="165">
        <v>113620376</v>
      </c>
      <c r="E153" s="179" t="s">
        <v>456</v>
      </c>
      <c r="F153" s="163" t="s">
        <v>21</v>
      </c>
      <c r="G153" s="134">
        <v>2</v>
      </c>
      <c r="H153" s="134"/>
      <c r="I153" s="134"/>
      <c r="J153" s="133">
        <f t="shared" si="28"/>
        <v>2</v>
      </c>
      <c r="K153" s="134"/>
      <c r="L153" s="134">
        <v>2</v>
      </c>
      <c r="M153" s="134"/>
      <c r="N153" s="134"/>
      <c r="O153" s="134"/>
      <c r="P153" s="133">
        <f t="shared" si="29"/>
        <v>2</v>
      </c>
      <c r="Q153" s="133">
        <f t="shared" si="30"/>
        <v>1</v>
      </c>
      <c r="R153" s="156" t="s">
        <v>182</v>
      </c>
      <c r="S153" s="134"/>
      <c r="T153" s="134">
        <v>1</v>
      </c>
      <c r="U153" s="134"/>
      <c r="V153" s="157"/>
      <c r="W153" s="157"/>
      <c r="X153" s="157"/>
      <c r="Y153" s="157"/>
      <c r="Z153" s="157"/>
      <c r="AA153" s="157"/>
      <c r="AB153" s="157"/>
    </row>
    <row r="154" spans="1:28" s="160" customFormat="1" ht="28" x14ac:dyDescent="0.35">
      <c r="A154" s="184" t="s">
        <v>457</v>
      </c>
      <c r="B154" s="162"/>
      <c r="C154" s="184" t="s">
        <v>458</v>
      </c>
      <c r="D154" s="165">
        <v>107980664</v>
      </c>
      <c r="E154" s="179" t="s">
        <v>459</v>
      </c>
      <c r="F154" s="163" t="s">
        <v>21</v>
      </c>
      <c r="G154" s="134">
        <v>5</v>
      </c>
      <c r="H154" s="134"/>
      <c r="I154" s="134"/>
      <c r="J154" s="133">
        <f t="shared" si="28"/>
        <v>5</v>
      </c>
      <c r="K154" s="134"/>
      <c r="L154" s="134">
        <v>5</v>
      </c>
      <c r="M154" s="134"/>
      <c r="N154" s="134"/>
      <c r="O154" s="134"/>
      <c r="P154" s="133">
        <f t="shared" si="29"/>
        <v>5</v>
      </c>
      <c r="Q154" s="133">
        <f t="shared" si="30"/>
        <v>1</v>
      </c>
      <c r="R154" s="156" t="s">
        <v>182</v>
      </c>
      <c r="S154" s="134"/>
      <c r="T154" s="134">
        <v>1</v>
      </c>
      <c r="U154" s="134"/>
      <c r="V154" s="157"/>
      <c r="W154" s="157"/>
      <c r="X154" s="157"/>
      <c r="Y154" s="157"/>
      <c r="Z154" s="157"/>
      <c r="AA154" s="157"/>
      <c r="AB154" s="157"/>
    </row>
    <row r="155" spans="1:28" s="160" customFormat="1" ht="28" x14ac:dyDescent="0.35">
      <c r="A155" s="184" t="s">
        <v>457</v>
      </c>
      <c r="B155" s="162"/>
      <c r="C155" s="184" t="s">
        <v>450</v>
      </c>
      <c r="D155" s="165">
        <v>113880049</v>
      </c>
      <c r="E155" s="179" t="s">
        <v>459</v>
      </c>
      <c r="F155" s="163" t="s">
        <v>21</v>
      </c>
      <c r="G155" s="134">
        <v>5</v>
      </c>
      <c r="H155" s="134"/>
      <c r="I155" s="134"/>
      <c r="J155" s="133">
        <f t="shared" si="28"/>
        <v>5</v>
      </c>
      <c r="K155" s="134"/>
      <c r="L155" s="134">
        <v>5</v>
      </c>
      <c r="M155" s="134"/>
      <c r="N155" s="134"/>
      <c r="O155" s="134"/>
      <c r="P155" s="133">
        <f t="shared" si="29"/>
        <v>5</v>
      </c>
      <c r="Q155" s="133">
        <f t="shared" si="30"/>
        <v>1</v>
      </c>
      <c r="R155" s="156" t="s">
        <v>182</v>
      </c>
      <c r="S155" s="134">
        <v>1</v>
      </c>
      <c r="T155" s="134"/>
      <c r="U155" s="134"/>
      <c r="V155" s="157"/>
      <c r="W155" s="157"/>
      <c r="X155" s="157"/>
      <c r="Y155" s="157"/>
      <c r="Z155" s="157"/>
      <c r="AA155" s="157"/>
      <c r="AB155" s="157"/>
    </row>
    <row r="156" spans="1:28" s="160" customFormat="1" ht="28" x14ac:dyDescent="0.35">
      <c r="A156" s="184" t="s">
        <v>457</v>
      </c>
      <c r="B156" s="162"/>
      <c r="C156" s="184" t="s">
        <v>283</v>
      </c>
      <c r="D156" s="165">
        <v>110720832</v>
      </c>
      <c r="E156" s="179" t="s">
        <v>459</v>
      </c>
      <c r="F156" s="163" t="s">
        <v>21</v>
      </c>
      <c r="G156" s="134">
        <v>5</v>
      </c>
      <c r="H156" s="134"/>
      <c r="I156" s="134"/>
      <c r="J156" s="133">
        <f t="shared" si="28"/>
        <v>5</v>
      </c>
      <c r="K156" s="134"/>
      <c r="L156" s="134">
        <v>5</v>
      </c>
      <c r="M156" s="134"/>
      <c r="N156" s="134"/>
      <c r="O156" s="134"/>
      <c r="P156" s="133">
        <f t="shared" si="29"/>
        <v>5</v>
      </c>
      <c r="Q156" s="133">
        <f t="shared" si="30"/>
        <v>1</v>
      </c>
      <c r="R156" s="156" t="s">
        <v>182</v>
      </c>
      <c r="S156" s="134"/>
      <c r="T156" s="134">
        <v>1</v>
      </c>
      <c r="U156" s="134"/>
      <c r="V156" s="157"/>
      <c r="W156" s="157"/>
      <c r="X156" s="157"/>
      <c r="Y156" s="157"/>
      <c r="Z156" s="157"/>
      <c r="AA156" s="157"/>
      <c r="AB156" s="157"/>
    </row>
    <row r="157" spans="1:28" s="160" customFormat="1" ht="28" x14ac:dyDescent="0.35">
      <c r="A157" s="184" t="s">
        <v>457</v>
      </c>
      <c r="B157" s="162"/>
      <c r="C157" s="184" t="s">
        <v>460</v>
      </c>
      <c r="D157" s="165">
        <v>108770845</v>
      </c>
      <c r="E157" s="179" t="s">
        <v>459</v>
      </c>
      <c r="F157" s="163" t="s">
        <v>21</v>
      </c>
      <c r="G157" s="134">
        <v>5</v>
      </c>
      <c r="H157" s="134"/>
      <c r="I157" s="134"/>
      <c r="J157" s="133">
        <f t="shared" si="28"/>
        <v>5</v>
      </c>
      <c r="K157" s="134"/>
      <c r="L157" s="134">
        <v>5</v>
      </c>
      <c r="M157" s="134"/>
      <c r="N157" s="134"/>
      <c r="O157" s="134"/>
      <c r="P157" s="133">
        <f t="shared" si="29"/>
        <v>5</v>
      </c>
      <c r="Q157" s="133">
        <f t="shared" si="30"/>
        <v>1</v>
      </c>
      <c r="R157" s="156" t="s">
        <v>182</v>
      </c>
      <c r="S157" s="134">
        <v>1</v>
      </c>
      <c r="T157" s="134"/>
      <c r="U157" s="134"/>
      <c r="V157" s="157"/>
      <c r="W157" s="157"/>
      <c r="X157" s="157"/>
      <c r="Y157" s="157"/>
      <c r="Z157" s="157"/>
      <c r="AA157" s="157"/>
      <c r="AB157" s="157"/>
    </row>
    <row r="158" spans="1:28" s="160" customFormat="1" ht="28" x14ac:dyDescent="0.35">
      <c r="A158" s="184" t="s">
        <v>457</v>
      </c>
      <c r="B158" s="162"/>
      <c r="C158" s="184" t="s">
        <v>461</v>
      </c>
      <c r="D158" s="165">
        <v>112240216</v>
      </c>
      <c r="E158" s="179" t="s">
        <v>459</v>
      </c>
      <c r="F158" s="163" t="s">
        <v>21</v>
      </c>
      <c r="G158" s="134">
        <v>5</v>
      </c>
      <c r="H158" s="134"/>
      <c r="I158" s="134"/>
      <c r="J158" s="133">
        <f t="shared" si="28"/>
        <v>5</v>
      </c>
      <c r="K158" s="134"/>
      <c r="L158" s="134">
        <v>5</v>
      </c>
      <c r="M158" s="134"/>
      <c r="N158" s="134"/>
      <c r="O158" s="134"/>
      <c r="P158" s="133">
        <f t="shared" si="29"/>
        <v>5</v>
      </c>
      <c r="Q158" s="133">
        <f t="shared" si="30"/>
        <v>1</v>
      </c>
      <c r="R158" s="156" t="s">
        <v>182</v>
      </c>
      <c r="S158" s="134">
        <v>1</v>
      </c>
      <c r="T158" s="134"/>
      <c r="U158" s="134"/>
      <c r="V158" s="157"/>
      <c r="W158" s="157"/>
      <c r="X158" s="157"/>
      <c r="Y158" s="157"/>
      <c r="Z158" s="157"/>
      <c r="AA158" s="157"/>
      <c r="AB158" s="157"/>
    </row>
    <row r="159" spans="1:28" s="160" customFormat="1" ht="28" x14ac:dyDescent="0.35">
      <c r="A159" s="184" t="s">
        <v>457</v>
      </c>
      <c r="B159" s="162"/>
      <c r="C159" s="184" t="s">
        <v>462</v>
      </c>
      <c r="D159" s="165">
        <v>304350109</v>
      </c>
      <c r="E159" s="179" t="s">
        <v>459</v>
      </c>
      <c r="F159" s="163" t="s">
        <v>21</v>
      </c>
      <c r="G159" s="134">
        <v>5</v>
      </c>
      <c r="H159" s="134"/>
      <c r="I159" s="134"/>
      <c r="J159" s="133">
        <f t="shared" si="28"/>
        <v>5</v>
      </c>
      <c r="K159" s="134"/>
      <c r="L159" s="134">
        <v>5</v>
      </c>
      <c r="M159" s="134"/>
      <c r="N159" s="134"/>
      <c r="O159" s="134"/>
      <c r="P159" s="133">
        <f t="shared" si="29"/>
        <v>5</v>
      </c>
      <c r="Q159" s="133">
        <f t="shared" si="30"/>
        <v>1</v>
      </c>
      <c r="R159" s="156" t="s">
        <v>182</v>
      </c>
      <c r="S159" s="134"/>
      <c r="T159" s="134">
        <v>1</v>
      </c>
      <c r="U159" s="134"/>
      <c r="V159" s="157"/>
      <c r="W159" s="157"/>
      <c r="X159" s="157"/>
      <c r="Y159" s="157"/>
      <c r="Z159" s="157"/>
      <c r="AA159" s="157"/>
      <c r="AB159" s="157"/>
    </row>
    <row r="160" spans="1:28" s="160" customFormat="1" ht="28" x14ac:dyDescent="0.35">
      <c r="A160" s="184" t="s">
        <v>457</v>
      </c>
      <c r="B160" s="162"/>
      <c r="C160" s="184" t="s">
        <v>463</v>
      </c>
      <c r="D160" s="165" t="s">
        <v>464</v>
      </c>
      <c r="E160" s="179" t="s">
        <v>459</v>
      </c>
      <c r="F160" s="163" t="s">
        <v>21</v>
      </c>
      <c r="G160" s="134">
        <v>5</v>
      </c>
      <c r="H160" s="134"/>
      <c r="I160" s="134"/>
      <c r="J160" s="133">
        <f t="shared" si="28"/>
        <v>5</v>
      </c>
      <c r="K160" s="134"/>
      <c r="L160" s="134">
        <v>5</v>
      </c>
      <c r="M160" s="134"/>
      <c r="N160" s="134"/>
      <c r="O160" s="134"/>
      <c r="P160" s="133">
        <f t="shared" si="29"/>
        <v>5</v>
      </c>
      <c r="Q160" s="133">
        <f t="shared" si="30"/>
        <v>1</v>
      </c>
      <c r="R160" s="156" t="s">
        <v>182</v>
      </c>
      <c r="S160" s="134"/>
      <c r="T160" s="134">
        <v>1</v>
      </c>
      <c r="U160" s="134"/>
      <c r="V160" s="157"/>
      <c r="W160" s="157"/>
      <c r="X160" s="157"/>
      <c r="Y160" s="157"/>
      <c r="Z160" s="157"/>
      <c r="AA160" s="157"/>
      <c r="AB160" s="157"/>
    </row>
    <row r="161" spans="1:28" s="160" customFormat="1" ht="28" x14ac:dyDescent="0.35">
      <c r="A161" s="184" t="s">
        <v>457</v>
      </c>
      <c r="B161" s="162"/>
      <c r="C161" s="184" t="s">
        <v>465</v>
      </c>
      <c r="D161" s="165">
        <v>109920781</v>
      </c>
      <c r="E161" s="179" t="s">
        <v>459</v>
      </c>
      <c r="F161" s="163" t="s">
        <v>21</v>
      </c>
      <c r="G161" s="134">
        <v>5</v>
      </c>
      <c r="H161" s="134"/>
      <c r="I161" s="134"/>
      <c r="J161" s="133">
        <f t="shared" si="28"/>
        <v>5</v>
      </c>
      <c r="K161" s="134"/>
      <c r="L161" s="134">
        <v>5</v>
      </c>
      <c r="M161" s="134"/>
      <c r="N161" s="134"/>
      <c r="O161" s="134"/>
      <c r="P161" s="133">
        <f t="shared" si="29"/>
        <v>5</v>
      </c>
      <c r="Q161" s="133">
        <f t="shared" si="30"/>
        <v>1</v>
      </c>
      <c r="R161" s="156" t="s">
        <v>182</v>
      </c>
      <c r="S161" s="134">
        <v>1</v>
      </c>
      <c r="T161" s="134"/>
      <c r="U161" s="134"/>
      <c r="V161" s="157"/>
      <c r="W161" s="157"/>
      <c r="X161" s="157"/>
      <c r="Y161" s="157"/>
      <c r="Z161" s="157"/>
      <c r="AA161" s="157"/>
      <c r="AB161" s="157"/>
    </row>
    <row r="162" spans="1:28" s="160" customFormat="1" ht="28" x14ac:dyDescent="0.35">
      <c r="A162" s="184" t="s">
        <v>457</v>
      </c>
      <c r="B162" s="162"/>
      <c r="C162" s="184" t="s">
        <v>466</v>
      </c>
      <c r="D162" s="165">
        <v>401790665</v>
      </c>
      <c r="E162" s="179" t="s">
        <v>459</v>
      </c>
      <c r="F162" s="163" t="s">
        <v>21</v>
      </c>
      <c r="G162" s="134">
        <v>5</v>
      </c>
      <c r="H162" s="134"/>
      <c r="I162" s="134"/>
      <c r="J162" s="133">
        <f t="shared" si="28"/>
        <v>5</v>
      </c>
      <c r="K162" s="134"/>
      <c r="L162" s="134">
        <v>5</v>
      </c>
      <c r="M162" s="134"/>
      <c r="N162" s="134"/>
      <c r="O162" s="134"/>
      <c r="P162" s="133">
        <f t="shared" si="29"/>
        <v>5</v>
      </c>
      <c r="Q162" s="133">
        <f t="shared" si="30"/>
        <v>1</v>
      </c>
      <c r="R162" s="156" t="s">
        <v>182</v>
      </c>
      <c r="S162" s="134">
        <v>1</v>
      </c>
      <c r="T162" s="134"/>
      <c r="U162" s="134"/>
      <c r="V162" s="157"/>
      <c r="W162" s="157"/>
      <c r="X162" s="157"/>
      <c r="Y162" s="157"/>
      <c r="Z162" s="157"/>
      <c r="AA162" s="157"/>
      <c r="AB162" s="157"/>
    </row>
    <row r="163" spans="1:28" s="160" customFormat="1" ht="28" x14ac:dyDescent="0.35">
      <c r="A163" s="184" t="s">
        <v>457</v>
      </c>
      <c r="B163" s="162"/>
      <c r="C163" s="184" t="s">
        <v>467</v>
      </c>
      <c r="D163" s="165">
        <v>111690041</v>
      </c>
      <c r="E163" s="179" t="s">
        <v>459</v>
      </c>
      <c r="F163" s="163" t="s">
        <v>21</v>
      </c>
      <c r="G163" s="134">
        <v>5</v>
      </c>
      <c r="H163" s="134"/>
      <c r="I163" s="134"/>
      <c r="J163" s="133">
        <f t="shared" si="28"/>
        <v>5</v>
      </c>
      <c r="K163" s="134"/>
      <c r="L163" s="134">
        <v>5</v>
      </c>
      <c r="M163" s="134"/>
      <c r="N163" s="134"/>
      <c r="O163" s="134"/>
      <c r="P163" s="133">
        <f t="shared" si="29"/>
        <v>5</v>
      </c>
      <c r="Q163" s="133">
        <f t="shared" si="30"/>
        <v>1</v>
      </c>
      <c r="R163" s="156" t="s">
        <v>182</v>
      </c>
      <c r="S163" s="134"/>
      <c r="T163" s="134">
        <v>1</v>
      </c>
      <c r="U163" s="134"/>
      <c r="V163" s="157"/>
      <c r="W163" s="157"/>
      <c r="X163" s="157"/>
      <c r="Y163" s="157"/>
      <c r="Z163" s="157"/>
      <c r="AA163" s="157"/>
      <c r="AB163" s="157"/>
    </row>
    <row r="164" spans="1:28" s="160" customFormat="1" ht="28" x14ac:dyDescent="0.35">
      <c r="A164" s="184" t="s">
        <v>457</v>
      </c>
      <c r="B164" s="162"/>
      <c r="C164" s="184" t="s">
        <v>468</v>
      </c>
      <c r="D164" s="165">
        <v>602940585</v>
      </c>
      <c r="E164" s="179" t="s">
        <v>459</v>
      </c>
      <c r="F164" s="163" t="s">
        <v>21</v>
      </c>
      <c r="G164" s="134">
        <v>5</v>
      </c>
      <c r="H164" s="134"/>
      <c r="I164" s="134"/>
      <c r="J164" s="133">
        <f t="shared" si="28"/>
        <v>5</v>
      </c>
      <c r="K164" s="134"/>
      <c r="L164" s="134">
        <v>5</v>
      </c>
      <c r="M164" s="134"/>
      <c r="N164" s="134"/>
      <c r="O164" s="134"/>
      <c r="P164" s="133">
        <f t="shared" si="29"/>
        <v>5</v>
      </c>
      <c r="Q164" s="133">
        <f t="shared" si="30"/>
        <v>1</v>
      </c>
      <c r="R164" s="156" t="s">
        <v>182</v>
      </c>
      <c r="S164" s="134">
        <v>1</v>
      </c>
      <c r="T164" s="134"/>
      <c r="U164" s="134"/>
      <c r="V164" s="157"/>
      <c r="W164" s="157"/>
      <c r="X164" s="157"/>
      <c r="Y164" s="157"/>
      <c r="Z164" s="157"/>
      <c r="AA164" s="157"/>
      <c r="AB164" s="157"/>
    </row>
    <row r="165" spans="1:28" s="160" customFormat="1" ht="28" x14ac:dyDescent="0.35">
      <c r="A165" s="184" t="s">
        <v>457</v>
      </c>
      <c r="B165" s="162"/>
      <c r="C165" s="184" t="s">
        <v>286</v>
      </c>
      <c r="D165" s="165">
        <v>401690227</v>
      </c>
      <c r="E165" s="179" t="s">
        <v>459</v>
      </c>
      <c r="F165" s="163" t="s">
        <v>21</v>
      </c>
      <c r="G165" s="134">
        <v>5</v>
      </c>
      <c r="H165" s="134"/>
      <c r="I165" s="134"/>
      <c r="J165" s="133">
        <f t="shared" si="28"/>
        <v>5</v>
      </c>
      <c r="K165" s="134"/>
      <c r="L165" s="134">
        <v>5</v>
      </c>
      <c r="M165" s="134"/>
      <c r="N165" s="134"/>
      <c r="O165" s="134"/>
      <c r="P165" s="133">
        <f t="shared" si="29"/>
        <v>5</v>
      </c>
      <c r="Q165" s="133">
        <f t="shared" si="30"/>
        <v>1</v>
      </c>
      <c r="R165" s="156" t="s">
        <v>182</v>
      </c>
      <c r="S165" s="134"/>
      <c r="T165" s="134">
        <v>1</v>
      </c>
      <c r="U165" s="134"/>
      <c r="V165" s="157"/>
      <c r="W165" s="157"/>
      <c r="X165" s="157"/>
      <c r="Y165" s="157"/>
      <c r="Z165" s="157"/>
      <c r="AA165" s="157"/>
      <c r="AB165" s="157"/>
    </row>
    <row r="166" spans="1:28" s="160" customFormat="1" ht="28" x14ac:dyDescent="0.35">
      <c r="A166" s="184" t="s">
        <v>457</v>
      </c>
      <c r="B166" s="162"/>
      <c r="C166" s="184" t="s">
        <v>469</v>
      </c>
      <c r="D166" s="165">
        <v>205860095</v>
      </c>
      <c r="E166" s="179" t="s">
        <v>459</v>
      </c>
      <c r="F166" s="163" t="s">
        <v>21</v>
      </c>
      <c r="G166" s="134">
        <v>5</v>
      </c>
      <c r="H166" s="134"/>
      <c r="I166" s="134"/>
      <c r="J166" s="133">
        <f t="shared" si="28"/>
        <v>5</v>
      </c>
      <c r="K166" s="134"/>
      <c r="L166" s="134">
        <v>5</v>
      </c>
      <c r="M166" s="134"/>
      <c r="N166" s="134"/>
      <c r="O166" s="134"/>
      <c r="P166" s="133">
        <f t="shared" si="29"/>
        <v>5</v>
      </c>
      <c r="Q166" s="133">
        <f t="shared" si="30"/>
        <v>1</v>
      </c>
      <c r="R166" s="156" t="s">
        <v>182</v>
      </c>
      <c r="S166" s="134"/>
      <c r="T166" s="134">
        <v>1</v>
      </c>
      <c r="U166" s="134"/>
      <c r="V166" s="157"/>
      <c r="W166" s="157"/>
      <c r="X166" s="157"/>
      <c r="Y166" s="157"/>
      <c r="Z166" s="157"/>
      <c r="AA166" s="157"/>
      <c r="AB166" s="157"/>
    </row>
    <row r="167" spans="1:28" s="160" customFormat="1" ht="28" x14ac:dyDescent="0.35">
      <c r="A167" s="184" t="s">
        <v>457</v>
      </c>
      <c r="B167" s="162"/>
      <c r="C167" s="184" t="s">
        <v>284</v>
      </c>
      <c r="D167" s="165">
        <v>206540441</v>
      </c>
      <c r="E167" s="179" t="s">
        <v>459</v>
      </c>
      <c r="F167" s="163" t="s">
        <v>21</v>
      </c>
      <c r="G167" s="134">
        <v>5</v>
      </c>
      <c r="H167" s="134"/>
      <c r="I167" s="134"/>
      <c r="J167" s="133">
        <f t="shared" si="28"/>
        <v>5</v>
      </c>
      <c r="K167" s="134"/>
      <c r="L167" s="134">
        <v>5</v>
      </c>
      <c r="M167" s="134"/>
      <c r="N167" s="134"/>
      <c r="O167" s="134"/>
      <c r="P167" s="133">
        <f t="shared" si="29"/>
        <v>5</v>
      </c>
      <c r="Q167" s="133">
        <f t="shared" si="30"/>
        <v>1</v>
      </c>
      <c r="R167" s="156" t="s">
        <v>182</v>
      </c>
      <c r="S167" s="134"/>
      <c r="T167" s="134">
        <v>1</v>
      </c>
      <c r="U167" s="134"/>
      <c r="V167" s="157"/>
      <c r="W167" s="157"/>
      <c r="X167" s="157"/>
      <c r="Y167" s="157"/>
      <c r="Z167" s="157"/>
      <c r="AA167" s="157"/>
      <c r="AB167" s="157"/>
    </row>
    <row r="168" spans="1:28" s="160" customFormat="1" ht="28" x14ac:dyDescent="0.35">
      <c r="A168" s="184" t="s">
        <v>457</v>
      </c>
      <c r="B168" s="162"/>
      <c r="C168" s="184" t="s">
        <v>455</v>
      </c>
      <c r="D168" s="165">
        <v>113620376</v>
      </c>
      <c r="E168" s="179" t="s">
        <v>459</v>
      </c>
      <c r="F168" s="163" t="s">
        <v>21</v>
      </c>
      <c r="G168" s="134">
        <v>5</v>
      </c>
      <c r="H168" s="134"/>
      <c r="I168" s="134"/>
      <c r="J168" s="133">
        <f t="shared" si="28"/>
        <v>5</v>
      </c>
      <c r="K168" s="134"/>
      <c r="L168" s="134">
        <v>5</v>
      </c>
      <c r="M168" s="134"/>
      <c r="N168" s="134"/>
      <c r="O168" s="134"/>
      <c r="P168" s="133">
        <f t="shared" si="29"/>
        <v>5</v>
      </c>
      <c r="Q168" s="133">
        <f t="shared" si="30"/>
        <v>1</v>
      </c>
      <c r="R168" s="156" t="s">
        <v>182</v>
      </c>
      <c r="S168" s="134"/>
      <c r="T168" s="134">
        <v>1</v>
      </c>
      <c r="U168" s="134"/>
      <c r="V168" s="157"/>
      <c r="W168" s="157"/>
      <c r="X168" s="157"/>
      <c r="Y168" s="157"/>
      <c r="Z168" s="157"/>
      <c r="AA168" s="157"/>
      <c r="AB168" s="157"/>
    </row>
    <row r="169" spans="1:28" s="160" customFormat="1" ht="28" x14ac:dyDescent="0.35">
      <c r="A169" s="184" t="s">
        <v>457</v>
      </c>
      <c r="B169" s="162"/>
      <c r="C169" s="184" t="s">
        <v>470</v>
      </c>
      <c r="D169" s="165">
        <v>112860645</v>
      </c>
      <c r="E169" s="179" t="s">
        <v>459</v>
      </c>
      <c r="F169" s="163" t="s">
        <v>21</v>
      </c>
      <c r="G169" s="134">
        <v>5</v>
      </c>
      <c r="H169" s="134"/>
      <c r="I169" s="134"/>
      <c r="J169" s="133">
        <f t="shared" si="28"/>
        <v>5</v>
      </c>
      <c r="K169" s="134"/>
      <c r="L169" s="134">
        <v>5</v>
      </c>
      <c r="M169" s="134"/>
      <c r="N169" s="134"/>
      <c r="O169" s="134"/>
      <c r="P169" s="133">
        <f t="shared" si="29"/>
        <v>5</v>
      </c>
      <c r="Q169" s="133">
        <f t="shared" si="30"/>
        <v>1</v>
      </c>
      <c r="R169" s="156" t="s">
        <v>182</v>
      </c>
      <c r="S169" s="134"/>
      <c r="T169" s="134">
        <v>1</v>
      </c>
      <c r="U169" s="134"/>
      <c r="V169" s="157"/>
      <c r="W169" s="157"/>
      <c r="X169" s="157"/>
      <c r="Y169" s="157"/>
      <c r="Z169" s="157"/>
      <c r="AA169" s="157"/>
      <c r="AB169" s="157"/>
    </row>
    <row r="170" spans="1:28" s="160" customFormat="1" ht="28" x14ac:dyDescent="0.35">
      <c r="A170" s="184" t="s">
        <v>471</v>
      </c>
      <c r="B170" s="162"/>
      <c r="C170" s="184" t="s">
        <v>472</v>
      </c>
      <c r="D170" s="165">
        <v>111430221</v>
      </c>
      <c r="E170" s="179" t="s">
        <v>473</v>
      </c>
      <c r="F170" s="163" t="s">
        <v>21</v>
      </c>
      <c r="G170" s="134"/>
      <c r="H170" s="134"/>
      <c r="I170" s="134">
        <v>26</v>
      </c>
      <c r="J170" s="133">
        <f t="shared" si="28"/>
        <v>26</v>
      </c>
      <c r="K170" s="134"/>
      <c r="L170" s="134">
        <v>26</v>
      </c>
      <c r="M170" s="134"/>
      <c r="N170" s="134"/>
      <c r="O170" s="134"/>
      <c r="P170" s="133">
        <f t="shared" si="29"/>
        <v>26</v>
      </c>
      <c r="Q170" s="133">
        <f t="shared" si="30"/>
        <v>1</v>
      </c>
      <c r="R170" s="156" t="s">
        <v>182</v>
      </c>
      <c r="S170" s="134"/>
      <c r="T170" s="134">
        <v>1</v>
      </c>
      <c r="U170" s="134"/>
      <c r="V170" s="157"/>
      <c r="W170" s="157"/>
      <c r="X170" s="157"/>
      <c r="Y170" s="157"/>
      <c r="Z170" s="157"/>
      <c r="AA170" s="157"/>
      <c r="AB170" s="157"/>
    </row>
    <row r="171" spans="1:28" s="160" customFormat="1" ht="28" x14ac:dyDescent="0.35">
      <c r="A171" s="184" t="s">
        <v>474</v>
      </c>
      <c r="B171" s="162"/>
      <c r="C171" s="184" t="s">
        <v>468</v>
      </c>
      <c r="D171" s="165">
        <v>602940585</v>
      </c>
      <c r="E171" s="179" t="s">
        <v>475</v>
      </c>
      <c r="F171" s="163" t="s">
        <v>21</v>
      </c>
      <c r="G171" s="134">
        <v>2</v>
      </c>
      <c r="H171" s="134"/>
      <c r="I171" s="134"/>
      <c r="J171" s="133">
        <f t="shared" si="28"/>
        <v>2</v>
      </c>
      <c r="K171" s="134"/>
      <c r="L171" s="134">
        <v>2</v>
      </c>
      <c r="M171" s="134"/>
      <c r="N171" s="134"/>
      <c r="O171" s="134"/>
      <c r="P171" s="133">
        <f t="shared" si="29"/>
        <v>2</v>
      </c>
      <c r="Q171" s="133">
        <f t="shared" si="30"/>
        <v>1</v>
      </c>
      <c r="R171" s="156" t="s">
        <v>182</v>
      </c>
      <c r="S171" s="134">
        <v>1</v>
      </c>
      <c r="T171" s="134"/>
      <c r="U171" s="134"/>
      <c r="V171" s="157"/>
      <c r="W171" s="157"/>
      <c r="X171" s="157"/>
      <c r="Y171" s="157"/>
      <c r="Z171" s="157"/>
      <c r="AA171" s="157"/>
      <c r="AB171" s="157"/>
    </row>
    <row r="172" spans="1:28" s="160" customFormat="1" ht="28" x14ac:dyDescent="0.35">
      <c r="A172" s="184" t="s">
        <v>474</v>
      </c>
      <c r="B172" s="162"/>
      <c r="C172" s="184" t="s">
        <v>286</v>
      </c>
      <c r="D172" s="165">
        <v>401690227</v>
      </c>
      <c r="E172" s="179" t="s">
        <v>475</v>
      </c>
      <c r="F172" s="163" t="s">
        <v>21</v>
      </c>
      <c r="G172" s="134">
        <v>2</v>
      </c>
      <c r="H172" s="134"/>
      <c r="I172" s="134"/>
      <c r="J172" s="133">
        <f t="shared" si="28"/>
        <v>2</v>
      </c>
      <c r="K172" s="134"/>
      <c r="L172" s="134">
        <v>2</v>
      </c>
      <c r="M172" s="134"/>
      <c r="N172" s="134"/>
      <c r="O172" s="134"/>
      <c r="P172" s="133">
        <f t="shared" si="29"/>
        <v>2</v>
      </c>
      <c r="Q172" s="133">
        <f t="shared" si="30"/>
        <v>1</v>
      </c>
      <c r="R172" s="156" t="s">
        <v>182</v>
      </c>
      <c r="S172" s="134"/>
      <c r="T172" s="134">
        <v>1</v>
      </c>
      <c r="U172" s="134"/>
      <c r="V172" s="157"/>
      <c r="W172" s="157"/>
      <c r="X172" s="157"/>
      <c r="Y172" s="157"/>
      <c r="Z172" s="157"/>
      <c r="AA172" s="157"/>
      <c r="AB172" s="157"/>
    </row>
    <row r="173" spans="1:28" s="160" customFormat="1" ht="28" x14ac:dyDescent="0.35">
      <c r="A173" s="184" t="s">
        <v>474</v>
      </c>
      <c r="B173" s="162"/>
      <c r="C173" s="184" t="s">
        <v>284</v>
      </c>
      <c r="D173" s="165">
        <v>206540441</v>
      </c>
      <c r="E173" s="179" t="s">
        <v>475</v>
      </c>
      <c r="F173" s="163" t="s">
        <v>21</v>
      </c>
      <c r="G173" s="134">
        <v>2</v>
      </c>
      <c r="H173" s="134"/>
      <c r="I173" s="134"/>
      <c r="J173" s="133">
        <f t="shared" si="28"/>
        <v>2</v>
      </c>
      <c r="K173" s="134"/>
      <c r="L173" s="134">
        <v>2</v>
      </c>
      <c r="M173" s="134"/>
      <c r="N173" s="134"/>
      <c r="O173" s="134"/>
      <c r="P173" s="133">
        <f t="shared" si="29"/>
        <v>2</v>
      </c>
      <c r="Q173" s="133">
        <f t="shared" si="30"/>
        <v>1</v>
      </c>
      <c r="R173" s="156" t="s">
        <v>182</v>
      </c>
      <c r="S173" s="134"/>
      <c r="T173" s="134">
        <v>1</v>
      </c>
      <c r="U173" s="134"/>
      <c r="V173" s="157"/>
      <c r="W173" s="157"/>
      <c r="X173" s="157"/>
      <c r="Y173" s="157"/>
      <c r="Z173" s="157"/>
      <c r="AA173" s="157"/>
      <c r="AB173" s="157"/>
    </row>
    <row r="174" spans="1:28" s="160" customFormat="1" ht="42" x14ac:dyDescent="0.35">
      <c r="A174" s="184" t="s">
        <v>434</v>
      </c>
      <c r="B174" s="162"/>
      <c r="C174" s="184" t="s">
        <v>476</v>
      </c>
      <c r="D174" s="165">
        <v>106760980</v>
      </c>
      <c r="E174" s="179" t="s">
        <v>436</v>
      </c>
      <c r="F174" s="163" t="s">
        <v>21</v>
      </c>
      <c r="G174" s="134"/>
      <c r="H174" s="134"/>
      <c r="I174" s="134">
        <v>15</v>
      </c>
      <c r="J174" s="133">
        <f t="shared" si="28"/>
        <v>15</v>
      </c>
      <c r="K174" s="134"/>
      <c r="L174" s="134">
        <v>15</v>
      </c>
      <c r="M174" s="134"/>
      <c r="N174" s="134"/>
      <c r="O174" s="134"/>
      <c r="P174" s="133">
        <f t="shared" si="29"/>
        <v>15</v>
      </c>
      <c r="Q174" s="133">
        <f t="shared" si="30"/>
        <v>1</v>
      </c>
      <c r="R174" s="156" t="s">
        <v>182</v>
      </c>
      <c r="S174" s="134"/>
      <c r="T174" s="134">
        <v>1</v>
      </c>
      <c r="U174" s="134"/>
      <c r="V174" s="157"/>
      <c r="W174" s="157"/>
      <c r="X174" s="157"/>
      <c r="Y174" s="157"/>
      <c r="Z174" s="157"/>
      <c r="AA174" s="157"/>
      <c r="AB174" s="157"/>
    </row>
    <row r="175" spans="1:28" s="160" customFormat="1" ht="28" x14ac:dyDescent="0.35">
      <c r="A175" s="184" t="s">
        <v>58</v>
      </c>
      <c r="B175" s="162"/>
      <c r="C175" s="184" t="s">
        <v>458</v>
      </c>
      <c r="D175" s="165">
        <v>107980664</v>
      </c>
      <c r="E175" s="179" t="s">
        <v>477</v>
      </c>
      <c r="F175" s="163" t="s">
        <v>21</v>
      </c>
      <c r="G175" s="134">
        <v>2</v>
      </c>
      <c r="H175" s="134"/>
      <c r="I175" s="134"/>
      <c r="J175" s="133">
        <f t="shared" si="28"/>
        <v>2</v>
      </c>
      <c r="K175" s="134"/>
      <c r="L175" s="134">
        <v>2</v>
      </c>
      <c r="M175" s="134"/>
      <c r="N175" s="134"/>
      <c r="O175" s="134"/>
      <c r="P175" s="133">
        <f t="shared" si="29"/>
        <v>2</v>
      </c>
      <c r="Q175" s="133">
        <f t="shared" si="30"/>
        <v>1</v>
      </c>
      <c r="R175" s="156" t="s">
        <v>182</v>
      </c>
      <c r="S175" s="134"/>
      <c r="T175" s="134">
        <v>1</v>
      </c>
      <c r="U175" s="134"/>
      <c r="V175" s="157"/>
      <c r="W175" s="157"/>
      <c r="X175" s="157"/>
      <c r="Y175" s="157"/>
      <c r="Z175" s="157"/>
      <c r="AA175" s="157"/>
      <c r="AB175" s="157"/>
    </row>
    <row r="176" spans="1:28" s="160" customFormat="1" ht="28" x14ac:dyDescent="0.35">
      <c r="A176" s="184" t="s">
        <v>58</v>
      </c>
      <c r="B176" s="162"/>
      <c r="C176" s="184" t="s">
        <v>450</v>
      </c>
      <c r="D176" s="165">
        <v>113880049</v>
      </c>
      <c r="E176" s="179" t="s">
        <v>477</v>
      </c>
      <c r="F176" s="163" t="s">
        <v>21</v>
      </c>
      <c r="G176" s="134">
        <v>2</v>
      </c>
      <c r="H176" s="134"/>
      <c r="I176" s="134"/>
      <c r="J176" s="133">
        <f t="shared" si="28"/>
        <v>2</v>
      </c>
      <c r="K176" s="134"/>
      <c r="L176" s="134">
        <v>2</v>
      </c>
      <c r="M176" s="134"/>
      <c r="N176" s="134"/>
      <c r="O176" s="134"/>
      <c r="P176" s="133">
        <f t="shared" si="29"/>
        <v>2</v>
      </c>
      <c r="Q176" s="133">
        <f t="shared" si="30"/>
        <v>1</v>
      </c>
      <c r="R176" s="156" t="s">
        <v>182</v>
      </c>
      <c r="S176" s="134">
        <v>1</v>
      </c>
      <c r="T176" s="134"/>
      <c r="U176" s="134"/>
      <c r="V176" s="157"/>
      <c r="W176" s="157"/>
      <c r="X176" s="157"/>
      <c r="Y176" s="157"/>
      <c r="Z176" s="157"/>
      <c r="AA176" s="157"/>
      <c r="AB176" s="157"/>
    </row>
    <row r="177" spans="1:28" s="160" customFormat="1" ht="28" x14ac:dyDescent="0.35">
      <c r="A177" s="184" t="s">
        <v>58</v>
      </c>
      <c r="B177" s="162"/>
      <c r="C177" s="184" t="s">
        <v>283</v>
      </c>
      <c r="D177" s="165">
        <v>110720832</v>
      </c>
      <c r="E177" s="179" t="s">
        <v>477</v>
      </c>
      <c r="F177" s="163" t="s">
        <v>21</v>
      </c>
      <c r="G177" s="134">
        <v>2</v>
      </c>
      <c r="H177" s="134"/>
      <c r="I177" s="134"/>
      <c r="J177" s="133">
        <f t="shared" si="28"/>
        <v>2</v>
      </c>
      <c r="K177" s="134"/>
      <c r="L177" s="134">
        <v>2</v>
      </c>
      <c r="M177" s="134"/>
      <c r="N177" s="134"/>
      <c r="O177" s="134"/>
      <c r="P177" s="133">
        <f t="shared" si="29"/>
        <v>2</v>
      </c>
      <c r="Q177" s="133">
        <f t="shared" si="30"/>
        <v>1</v>
      </c>
      <c r="R177" s="156" t="s">
        <v>182</v>
      </c>
      <c r="S177" s="134"/>
      <c r="T177" s="134">
        <v>1</v>
      </c>
      <c r="U177" s="134"/>
      <c r="V177" s="157"/>
      <c r="W177" s="157"/>
      <c r="X177" s="157"/>
      <c r="Y177" s="157"/>
      <c r="Z177" s="157"/>
      <c r="AA177" s="157"/>
      <c r="AB177" s="157"/>
    </row>
    <row r="178" spans="1:28" s="160" customFormat="1" ht="28" x14ac:dyDescent="0.35">
      <c r="A178" s="184" t="s">
        <v>58</v>
      </c>
      <c r="B178" s="162"/>
      <c r="C178" s="184" t="s">
        <v>460</v>
      </c>
      <c r="D178" s="165">
        <v>108770845</v>
      </c>
      <c r="E178" s="179" t="s">
        <v>477</v>
      </c>
      <c r="F178" s="163" t="s">
        <v>21</v>
      </c>
      <c r="G178" s="134">
        <v>2</v>
      </c>
      <c r="H178" s="134"/>
      <c r="I178" s="134"/>
      <c r="J178" s="133">
        <f t="shared" si="28"/>
        <v>2</v>
      </c>
      <c r="K178" s="134"/>
      <c r="L178" s="134">
        <v>2</v>
      </c>
      <c r="M178" s="134"/>
      <c r="N178" s="134"/>
      <c r="O178" s="134"/>
      <c r="P178" s="133">
        <f t="shared" si="29"/>
        <v>2</v>
      </c>
      <c r="Q178" s="133">
        <f t="shared" si="30"/>
        <v>1</v>
      </c>
      <c r="R178" s="156" t="s">
        <v>182</v>
      </c>
      <c r="S178" s="134">
        <v>1</v>
      </c>
      <c r="T178" s="134"/>
      <c r="U178" s="134"/>
      <c r="V178" s="157"/>
      <c r="W178" s="157"/>
      <c r="X178" s="157"/>
      <c r="Y178" s="157"/>
      <c r="Z178" s="157"/>
      <c r="AA178" s="157"/>
      <c r="AB178" s="157"/>
    </row>
    <row r="179" spans="1:28" s="160" customFormat="1" ht="28" x14ac:dyDescent="0.35">
      <c r="A179" s="184" t="s">
        <v>58</v>
      </c>
      <c r="B179" s="162"/>
      <c r="C179" s="184" t="s">
        <v>461</v>
      </c>
      <c r="D179" s="165">
        <v>112240216</v>
      </c>
      <c r="E179" s="179" t="s">
        <v>477</v>
      </c>
      <c r="F179" s="163" t="s">
        <v>21</v>
      </c>
      <c r="G179" s="134">
        <v>2</v>
      </c>
      <c r="H179" s="134"/>
      <c r="I179" s="134"/>
      <c r="J179" s="133">
        <f t="shared" si="28"/>
        <v>2</v>
      </c>
      <c r="K179" s="134"/>
      <c r="L179" s="134">
        <v>2</v>
      </c>
      <c r="M179" s="134"/>
      <c r="N179" s="134"/>
      <c r="O179" s="134"/>
      <c r="P179" s="133">
        <f t="shared" si="29"/>
        <v>2</v>
      </c>
      <c r="Q179" s="133">
        <f t="shared" si="30"/>
        <v>1</v>
      </c>
      <c r="R179" s="156" t="s">
        <v>182</v>
      </c>
      <c r="S179" s="134">
        <v>1</v>
      </c>
      <c r="T179" s="134"/>
      <c r="U179" s="134"/>
      <c r="V179" s="157"/>
      <c r="W179" s="157"/>
      <c r="X179" s="157"/>
      <c r="Y179" s="157"/>
      <c r="Z179" s="157"/>
      <c r="AA179" s="157"/>
      <c r="AB179" s="157"/>
    </row>
    <row r="180" spans="1:28" s="160" customFormat="1" ht="28" x14ac:dyDescent="0.35">
      <c r="A180" s="184" t="s">
        <v>58</v>
      </c>
      <c r="B180" s="162"/>
      <c r="C180" s="184" t="s">
        <v>478</v>
      </c>
      <c r="D180" s="165">
        <v>111820804</v>
      </c>
      <c r="E180" s="179" t="s">
        <v>477</v>
      </c>
      <c r="F180" s="163" t="s">
        <v>21</v>
      </c>
      <c r="G180" s="134">
        <v>2</v>
      </c>
      <c r="H180" s="134"/>
      <c r="I180" s="134"/>
      <c r="J180" s="133">
        <f t="shared" si="28"/>
        <v>2</v>
      </c>
      <c r="K180" s="134"/>
      <c r="L180" s="134">
        <v>2</v>
      </c>
      <c r="M180" s="134"/>
      <c r="N180" s="134"/>
      <c r="O180" s="134"/>
      <c r="P180" s="133">
        <f t="shared" si="29"/>
        <v>2</v>
      </c>
      <c r="Q180" s="133">
        <f t="shared" si="30"/>
        <v>1</v>
      </c>
      <c r="R180" s="156" t="s">
        <v>182</v>
      </c>
      <c r="S180" s="134"/>
      <c r="T180" s="134">
        <v>1</v>
      </c>
      <c r="U180" s="134"/>
      <c r="V180" s="157"/>
      <c r="W180" s="157"/>
      <c r="X180" s="157"/>
      <c r="Y180" s="157"/>
      <c r="Z180" s="157"/>
      <c r="AA180" s="157"/>
      <c r="AB180" s="157"/>
    </row>
    <row r="181" spans="1:28" s="160" customFormat="1" ht="28" x14ac:dyDescent="0.35">
      <c r="A181" s="184" t="s">
        <v>58</v>
      </c>
      <c r="B181" s="162"/>
      <c r="C181" s="184" t="s">
        <v>463</v>
      </c>
      <c r="D181" s="165">
        <v>401670546</v>
      </c>
      <c r="E181" s="179" t="s">
        <v>477</v>
      </c>
      <c r="F181" s="163" t="s">
        <v>21</v>
      </c>
      <c r="G181" s="134">
        <v>2</v>
      </c>
      <c r="H181" s="134"/>
      <c r="I181" s="134"/>
      <c r="J181" s="133">
        <f t="shared" si="28"/>
        <v>2</v>
      </c>
      <c r="K181" s="134"/>
      <c r="L181" s="134">
        <v>2</v>
      </c>
      <c r="M181" s="134"/>
      <c r="N181" s="134"/>
      <c r="O181" s="134"/>
      <c r="P181" s="133">
        <f t="shared" si="29"/>
        <v>2</v>
      </c>
      <c r="Q181" s="133">
        <f t="shared" si="30"/>
        <v>1</v>
      </c>
      <c r="R181" s="156" t="s">
        <v>182</v>
      </c>
      <c r="S181" s="134"/>
      <c r="T181" s="134">
        <v>1</v>
      </c>
      <c r="U181" s="134"/>
      <c r="V181" s="157"/>
      <c r="W181" s="157"/>
      <c r="X181" s="157"/>
      <c r="Y181" s="157"/>
      <c r="Z181" s="157"/>
      <c r="AA181" s="157"/>
      <c r="AB181" s="157"/>
    </row>
    <row r="182" spans="1:28" s="160" customFormat="1" ht="28" x14ac:dyDescent="0.35">
      <c r="A182" s="184" t="s">
        <v>58</v>
      </c>
      <c r="B182" s="162"/>
      <c r="C182" s="184" t="s">
        <v>465</v>
      </c>
      <c r="D182" s="165">
        <v>109920781</v>
      </c>
      <c r="E182" s="179" t="s">
        <v>477</v>
      </c>
      <c r="F182" s="163" t="s">
        <v>21</v>
      </c>
      <c r="G182" s="134">
        <v>2</v>
      </c>
      <c r="H182" s="134"/>
      <c r="I182" s="134"/>
      <c r="J182" s="133">
        <f t="shared" si="28"/>
        <v>2</v>
      </c>
      <c r="K182" s="134"/>
      <c r="L182" s="134">
        <v>2</v>
      </c>
      <c r="M182" s="134"/>
      <c r="N182" s="134"/>
      <c r="O182" s="134"/>
      <c r="P182" s="133">
        <f t="shared" si="29"/>
        <v>2</v>
      </c>
      <c r="Q182" s="133">
        <f t="shared" si="30"/>
        <v>1</v>
      </c>
      <c r="R182" s="156" t="s">
        <v>182</v>
      </c>
      <c r="S182" s="134">
        <v>1</v>
      </c>
      <c r="T182" s="134"/>
      <c r="U182" s="134"/>
      <c r="V182" s="157"/>
      <c r="W182" s="157"/>
      <c r="X182" s="157"/>
      <c r="Y182" s="157"/>
      <c r="Z182" s="157"/>
      <c r="AA182" s="157"/>
      <c r="AB182" s="157"/>
    </row>
    <row r="183" spans="1:28" s="160" customFormat="1" ht="28" x14ac:dyDescent="0.35">
      <c r="A183" s="184" t="s">
        <v>58</v>
      </c>
      <c r="B183" s="162"/>
      <c r="C183" s="184" t="s">
        <v>466</v>
      </c>
      <c r="D183" s="165">
        <v>401790665</v>
      </c>
      <c r="E183" s="179" t="s">
        <v>477</v>
      </c>
      <c r="F183" s="163" t="s">
        <v>21</v>
      </c>
      <c r="G183" s="134">
        <v>2</v>
      </c>
      <c r="H183" s="134"/>
      <c r="I183" s="134"/>
      <c r="J183" s="133">
        <f t="shared" si="28"/>
        <v>2</v>
      </c>
      <c r="K183" s="134"/>
      <c r="L183" s="134">
        <v>2</v>
      </c>
      <c r="M183" s="134"/>
      <c r="N183" s="134"/>
      <c r="O183" s="134"/>
      <c r="P183" s="133">
        <f t="shared" si="29"/>
        <v>2</v>
      </c>
      <c r="Q183" s="133">
        <f t="shared" si="30"/>
        <v>1</v>
      </c>
      <c r="R183" s="156" t="s">
        <v>182</v>
      </c>
      <c r="S183" s="134">
        <v>1</v>
      </c>
      <c r="T183" s="134"/>
      <c r="U183" s="134"/>
      <c r="V183" s="157"/>
      <c r="W183" s="157"/>
      <c r="X183" s="157"/>
      <c r="Y183" s="157"/>
      <c r="Z183" s="157"/>
      <c r="AA183" s="157"/>
      <c r="AB183" s="157"/>
    </row>
    <row r="184" spans="1:28" s="160" customFormat="1" ht="28" x14ac:dyDescent="0.35">
      <c r="A184" s="184" t="s">
        <v>58</v>
      </c>
      <c r="B184" s="162"/>
      <c r="C184" s="184" t="s">
        <v>467</v>
      </c>
      <c r="D184" s="165">
        <v>111690041</v>
      </c>
      <c r="E184" s="179" t="s">
        <v>477</v>
      </c>
      <c r="F184" s="163" t="s">
        <v>21</v>
      </c>
      <c r="G184" s="134">
        <v>2</v>
      </c>
      <c r="H184" s="134"/>
      <c r="I184" s="134"/>
      <c r="J184" s="133">
        <f t="shared" si="28"/>
        <v>2</v>
      </c>
      <c r="K184" s="134"/>
      <c r="L184" s="134">
        <v>2</v>
      </c>
      <c r="M184" s="134"/>
      <c r="N184" s="134"/>
      <c r="O184" s="134"/>
      <c r="P184" s="133">
        <f t="shared" si="29"/>
        <v>2</v>
      </c>
      <c r="Q184" s="133">
        <f t="shared" si="30"/>
        <v>1</v>
      </c>
      <c r="R184" s="156" t="s">
        <v>182</v>
      </c>
      <c r="S184" s="134"/>
      <c r="T184" s="134">
        <v>1</v>
      </c>
      <c r="U184" s="134"/>
      <c r="V184" s="157"/>
      <c r="W184" s="157"/>
      <c r="X184" s="157"/>
      <c r="Y184" s="157"/>
      <c r="Z184" s="157"/>
      <c r="AA184" s="157"/>
      <c r="AB184" s="157"/>
    </row>
    <row r="185" spans="1:28" s="160" customFormat="1" ht="28" x14ac:dyDescent="0.35">
      <c r="A185" s="184" t="s">
        <v>58</v>
      </c>
      <c r="B185" s="162"/>
      <c r="C185" s="184" t="s">
        <v>463</v>
      </c>
      <c r="D185" s="165">
        <v>401670546</v>
      </c>
      <c r="E185" s="179" t="s">
        <v>477</v>
      </c>
      <c r="F185" s="163" t="s">
        <v>21</v>
      </c>
      <c r="G185" s="134">
        <v>2</v>
      </c>
      <c r="H185" s="134"/>
      <c r="I185" s="134"/>
      <c r="J185" s="133">
        <f t="shared" si="28"/>
        <v>2</v>
      </c>
      <c r="K185" s="134"/>
      <c r="L185" s="134">
        <v>2</v>
      </c>
      <c r="M185" s="134"/>
      <c r="N185" s="134"/>
      <c r="O185" s="134"/>
      <c r="P185" s="133">
        <f t="shared" si="29"/>
        <v>2</v>
      </c>
      <c r="Q185" s="133">
        <f t="shared" si="30"/>
        <v>1</v>
      </c>
      <c r="R185" s="156" t="s">
        <v>182</v>
      </c>
      <c r="S185" s="134"/>
      <c r="T185" s="134">
        <v>1</v>
      </c>
      <c r="U185" s="134"/>
      <c r="V185" s="157"/>
      <c r="W185" s="157"/>
      <c r="X185" s="157"/>
      <c r="Y185" s="157"/>
      <c r="Z185" s="157"/>
      <c r="AA185" s="157"/>
      <c r="AB185" s="157"/>
    </row>
    <row r="186" spans="1:28" s="160" customFormat="1" ht="28" x14ac:dyDescent="0.35">
      <c r="A186" s="184" t="s">
        <v>58</v>
      </c>
      <c r="B186" s="162"/>
      <c r="C186" s="184" t="s">
        <v>468</v>
      </c>
      <c r="D186" s="165">
        <v>602940585</v>
      </c>
      <c r="E186" s="179" t="s">
        <v>477</v>
      </c>
      <c r="F186" s="163" t="s">
        <v>21</v>
      </c>
      <c r="G186" s="134">
        <v>2</v>
      </c>
      <c r="H186" s="134"/>
      <c r="I186" s="134"/>
      <c r="J186" s="133">
        <f t="shared" si="28"/>
        <v>2</v>
      </c>
      <c r="K186" s="134"/>
      <c r="L186" s="134">
        <v>2</v>
      </c>
      <c r="M186" s="134"/>
      <c r="N186" s="134"/>
      <c r="O186" s="134"/>
      <c r="P186" s="133">
        <f t="shared" si="29"/>
        <v>2</v>
      </c>
      <c r="Q186" s="133">
        <f t="shared" si="30"/>
        <v>1</v>
      </c>
      <c r="R186" s="156" t="s">
        <v>182</v>
      </c>
      <c r="S186" s="134">
        <v>1</v>
      </c>
      <c r="T186" s="134"/>
      <c r="U186" s="134"/>
      <c r="V186" s="157"/>
      <c r="W186" s="157"/>
      <c r="X186" s="157"/>
      <c r="Y186" s="157"/>
      <c r="Z186" s="157"/>
      <c r="AA186" s="157"/>
      <c r="AB186" s="157"/>
    </row>
    <row r="187" spans="1:28" s="160" customFormat="1" ht="28" x14ac:dyDescent="0.35">
      <c r="A187" s="184" t="s">
        <v>58</v>
      </c>
      <c r="B187" s="162"/>
      <c r="C187" s="184" t="s">
        <v>286</v>
      </c>
      <c r="D187" s="165">
        <v>401690227</v>
      </c>
      <c r="E187" s="179" t="s">
        <v>477</v>
      </c>
      <c r="F187" s="163" t="s">
        <v>21</v>
      </c>
      <c r="G187" s="134">
        <v>2</v>
      </c>
      <c r="H187" s="134"/>
      <c r="I187" s="134"/>
      <c r="J187" s="133">
        <f t="shared" si="28"/>
        <v>2</v>
      </c>
      <c r="K187" s="134"/>
      <c r="L187" s="134">
        <v>2</v>
      </c>
      <c r="M187" s="134"/>
      <c r="N187" s="134"/>
      <c r="O187" s="134"/>
      <c r="P187" s="133">
        <f t="shared" si="29"/>
        <v>2</v>
      </c>
      <c r="Q187" s="133">
        <f t="shared" si="30"/>
        <v>1</v>
      </c>
      <c r="R187" s="156" t="s">
        <v>182</v>
      </c>
      <c r="S187" s="134"/>
      <c r="T187" s="134">
        <v>1</v>
      </c>
      <c r="U187" s="134"/>
      <c r="V187" s="157"/>
      <c r="W187" s="157"/>
      <c r="X187" s="157"/>
      <c r="Y187" s="157"/>
      <c r="Z187" s="157"/>
      <c r="AA187" s="157"/>
      <c r="AB187" s="157"/>
    </row>
    <row r="188" spans="1:28" s="160" customFormat="1" ht="28" x14ac:dyDescent="0.35">
      <c r="A188" s="184" t="s">
        <v>58</v>
      </c>
      <c r="B188" s="162"/>
      <c r="C188" s="184" t="s">
        <v>469</v>
      </c>
      <c r="D188" s="165">
        <v>205860095</v>
      </c>
      <c r="E188" s="179" t="s">
        <v>477</v>
      </c>
      <c r="F188" s="163" t="s">
        <v>21</v>
      </c>
      <c r="G188" s="134">
        <v>2</v>
      </c>
      <c r="H188" s="134"/>
      <c r="I188" s="134"/>
      <c r="J188" s="133">
        <f t="shared" si="28"/>
        <v>2</v>
      </c>
      <c r="K188" s="134"/>
      <c r="L188" s="134">
        <v>2</v>
      </c>
      <c r="M188" s="134"/>
      <c r="N188" s="134"/>
      <c r="O188" s="134"/>
      <c r="P188" s="133">
        <f t="shared" si="29"/>
        <v>2</v>
      </c>
      <c r="Q188" s="133">
        <f t="shared" si="30"/>
        <v>1</v>
      </c>
      <c r="R188" s="156" t="s">
        <v>182</v>
      </c>
      <c r="S188" s="134"/>
      <c r="T188" s="134">
        <v>1</v>
      </c>
      <c r="U188" s="134"/>
      <c r="V188" s="157"/>
      <c r="W188" s="157"/>
      <c r="X188" s="157"/>
      <c r="Y188" s="157"/>
      <c r="Z188" s="157"/>
      <c r="AA188" s="157"/>
      <c r="AB188" s="157"/>
    </row>
    <row r="189" spans="1:28" s="160" customFormat="1" ht="28" x14ac:dyDescent="0.35">
      <c r="A189" s="184" t="s">
        <v>58</v>
      </c>
      <c r="B189" s="162"/>
      <c r="C189" s="184" t="s">
        <v>284</v>
      </c>
      <c r="D189" s="165">
        <v>206540441</v>
      </c>
      <c r="E189" s="179" t="s">
        <v>477</v>
      </c>
      <c r="F189" s="163" t="s">
        <v>21</v>
      </c>
      <c r="G189" s="134">
        <v>2</v>
      </c>
      <c r="H189" s="134"/>
      <c r="I189" s="134"/>
      <c r="J189" s="133">
        <f t="shared" si="28"/>
        <v>2</v>
      </c>
      <c r="K189" s="134"/>
      <c r="L189" s="134">
        <v>2</v>
      </c>
      <c r="M189" s="134"/>
      <c r="N189" s="134"/>
      <c r="O189" s="134"/>
      <c r="P189" s="133">
        <f t="shared" si="29"/>
        <v>2</v>
      </c>
      <c r="Q189" s="133">
        <f t="shared" si="30"/>
        <v>1</v>
      </c>
      <c r="R189" s="156" t="s">
        <v>182</v>
      </c>
      <c r="S189" s="134"/>
      <c r="T189" s="134">
        <v>1</v>
      </c>
      <c r="U189" s="134"/>
      <c r="V189" s="157"/>
      <c r="W189" s="157"/>
      <c r="X189" s="157"/>
      <c r="Y189" s="157"/>
      <c r="Z189" s="157"/>
      <c r="AA189" s="157"/>
      <c r="AB189" s="157"/>
    </row>
    <row r="190" spans="1:28" s="160" customFormat="1" ht="28" x14ac:dyDescent="0.35">
      <c r="A190" s="184" t="s">
        <v>58</v>
      </c>
      <c r="B190" s="162"/>
      <c r="C190" s="184" t="s">
        <v>455</v>
      </c>
      <c r="D190" s="165">
        <v>113620376</v>
      </c>
      <c r="E190" s="179" t="s">
        <v>477</v>
      </c>
      <c r="F190" s="163" t="s">
        <v>21</v>
      </c>
      <c r="G190" s="134">
        <v>2</v>
      </c>
      <c r="H190" s="134"/>
      <c r="I190" s="134"/>
      <c r="J190" s="133">
        <f t="shared" si="28"/>
        <v>2</v>
      </c>
      <c r="K190" s="134"/>
      <c r="L190" s="134">
        <v>2</v>
      </c>
      <c r="M190" s="134"/>
      <c r="N190" s="134"/>
      <c r="O190" s="134"/>
      <c r="P190" s="133">
        <f t="shared" si="29"/>
        <v>2</v>
      </c>
      <c r="Q190" s="133">
        <f t="shared" si="30"/>
        <v>1</v>
      </c>
      <c r="R190" s="156" t="s">
        <v>182</v>
      </c>
      <c r="S190" s="134"/>
      <c r="T190" s="134">
        <v>1</v>
      </c>
      <c r="U190" s="134"/>
      <c r="V190" s="157"/>
      <c r="W190" s="157"/>
      <c r="X190" s="157"/>
      <c r="Y190" s="157"/>
      <c r="Z190" s="157"/>
      <c r="AA190" s="157"/>
      <c r="AB190" s="157"/>
    </row>
    <row r="191" spans="1:28" s="160" customFormat="1" ht="28" x14ac:dyDescent="0.35">
      <c r="A191" s="184" t="s">
        <v>58</v>
      </c>
      <c r="B191" s="162"/>
      <c r="C191" s="184" t="s">
        <v>470</v>
      </c>
      <c r="D191" s="165">
        <v>112860645</v>
      </c>
      <c r="E191" s="179" t="s">
        <v>477</v>
      </c>
      <c r="F191" s="163" t="s">
        <v>21</v>
      </c>
      <c r="G191" s="134">
        <v>2</v>
      </c>
      <c r="H191" s="134"/>
      <c r="I191" s="134"/>
      <c r="J191" s="133">
        <f t="shared" si="28"/>
        <v>2</v>
      </c>
      <c r="K191" s="134"/>
      <c r="L191" s="134">
        <v>2</v>
      </c>
      <c r="M191" s="134"/>
      <c r="N191" s="134"/>
      <c r="O191" s="134"/>
      <c r="P191" s="133">
        <f t="shared" si="29"/>
        <v>2</v>
      </c>
      <c r="Q191" s="133">
        <f t="shared" si="30"/>
        <v>1</v>
      </c>
      <c r="R191" s="156" t="s">
        <v>182</v>
      </c>
      <c r="S191" s="134"/>
      <c r="T191" s="134">
        <v>1</v>
      </c>
      <c r="U191" s="134"/>
      <c r="V191" s="157"/>
      <c r="W191" s="157"/>
      <c r="X191" s="157"/>
      <c r="Y191" s="157"/>
      <c r="Z191" s="157"/>
      <c r="AA191" s="157"/>
      <c r="AB191" s="157"/>
    </row>
    <row r="192" spans="1:28" s="160" customFormat="1" ht="28" x14ac:dyDescent="0.35">
      <c r="A192" s="184" t="s">
        <v>58</v>
      </c>
      <c r="B192" s="162"/>
      <c r="C192" s="184" t="s">
        <v>479</v>
      </c>
      <c r="D192" s="165">
        <v>304350109</v>
      </c>
      <c r="E192" s="179" t="s">
        <v>477</v>
      </c>
      <c r="F192" s="163" t="s">
        <v>21</v>
      </c>
      <c r="G192" s="134">
        <v>2</v>
      </c>
      <c r="H192" s="134"/>
      <c r="I192" s="134"/>
      <c r="J192" s="133">
        <f t="shared" si="28"/>
        <v>2</v>
      </c>
      <c r="K192" s="134"/>
      <c r="L192" s="134">
        <v>2</v>
      </c>
      <c r="M192" s="134"/>
      <c r="N192" s="134"/>
      <c r="O192" s="134"/>
      <c r="P192" s="133">
        <f t="shared" si="29"/>
        <v>2</v>
      </c>
      <c r="Q192" s="133">
        <f t="shared" si="30"/>
        <v>1</v>
      </c>
      <c r="R192" s="156" t="s">
        <v>182</v>
      </c>
      <c r="S192" s="134"/>
      <c r="T192" s="134">
        <v>1</v>
      </c>
      <c r="U192" s="134"/>
      <c r="V192" s="157"/>
      <c r="W192" s="157"/>
      <c r="X192" s="157"/>
      <c r="Y192" s="157"/>
      <c r="Z192" s="157"/>
      <c r="AA192" s="157"/>
      <c r="AB192" s="157"/>
    </row>
    <row r="193" spans="1:28" s="160" customFormat="1" ht="28" x14ac:dyDescent="0.35">
      <c r="A193" s="184" t="s">
        <v>58</v>
      </c>
      <c r="B193" s="162"/>
      <c r="C193" s="184" t="s">
        <v>480</v>
      </c>
      <c r="D193" s="165">
        <v>702420096</v>
      </c>
      <c r="E193" s="179" t="s">
        <v>477</v>
      </c>
      <c r="F193" s="163" t="s">
        <v>21</v>
      </c>
      <c r="G193" s="134">
        <v>2</v>
      </c>
      <c r="H193" s="134"/>
      <c r="I193" s="134"/>
      <c r="J193" s="133">
        <f t="shared" si="28"/>
        <v>2</v>
      </c>
      <c r="K193" s="134"/>
      <c r="L193" s="134">
        <v>2</v>
      </c>
      <c r="M193" s="134"/>
      <c r="N193" s="134"/>
      <c r="O193" s="134"/>
      <c r="P193" s="133">
        <f t="shared" si="29"/>
        <v>2</v>
      </c>
      <c r="Q193" s="133">
        <f t="shared" si="30"/>
        <v>1</v>
      </c>
      <c r="R193" s="156" t="s">
        <v>182</v>
      </c>
      <c r="S193" s="134">
        <v>1</v>
      </c>
      <c r="T193" s="134"/>
      <c r="U193" s="134"/>
      <c r="V193" s="157"/>
      <c r="W193" s="157"/>
      <c r="X193" s="157"/>
      <c r="Y193" s="157"/>
      <c r="Z193" s="157"/>
      <c r="AA193" s="157"/>
      <c r="AB193" s="157"/>
    </row>
    <row r="194" spans="1:28" s="160" customFormat="1" ht="28" x14ac:dyDescent="0.35">
      <c r="A194" s="184" t="s">
        <v>494</v>
      </c>
      <c r="B194" s="162"/>
      <c r="C194" s="184" t="s">
        <v>495</v>
      </c>
      <c r="D194" s="165">
        <v>117560214</v>
      </c>
      <c r="E194" s="179" t="s">
        <v>496</v>
      </c>
      <c r="F194" s="163" t="s">
        <v>21</v>
      </c>
      <c r="G194" s="134"/>
      <c r="H194" s="134"/>
      <c r="I194" s="134">
        <v>45</v>
      </c>
      <c r="J194" s="133">
        <f t="shared" ref="J194:J225" si="31">SUM(G194:I194)</f>
        <v>45</v>
      </c>
      <c r="K194" s="134">
        <v>45</v>
      </c>
      <c r="L194" s="134"/>
      <c r="M194" s="134"/>
      <c r="N194" s="134"/>
      <c r="O194" s="134"/>
      <c r="P194" s="133">
        <f t="shared" si="29"/>
        <v>45</v>
      </c>
      <c r="Q194" s="133">
        <f t="shared" ref="Q194:Q224" si="32">SUM(S194:U194)</f>
        <v>1</v>
      </c>
      <c r="R194" s="156" t="s">
        <v>71</v>
      </c>
      <c r="S194" s="134"/>
      <c r="T194" s="134">
        <v>1</v>
      </c>
      <c r="U194" s="134"/>
      <c r="V194" s="157"/>
      <c r="W194" s="157"/>
      <c r="X194" s="157"/>
      <c r="Y194" s="157"/>
      <c r="Z194" s="157"/>
      <c r="AA194" s="157"/>
      <c r="AB194" s="157"/>
    </row>
    <row r="195" spans="1:28" s="160" customFormat="1" ht="28" x14ac:dyDescent="0.35">
      <c r="A195" s="184" t="s">
        <v>497</v>
      </c>
      <c r="B195" s="162"/>
      <c r="C195" s="184" t="s">
        <v>498</v>
      </c>
      <c r="D195" s="165">
        <v>112800941</v>
      </c>
      <c r="E195" s="179" t="s">
        <v>499</v>
      </c>
      <c r="F195" s="163" t="s">
        <v>21</v>
      </c>
      <c r="G195" s="134"/>
      <c r="H195" s="134">
        <v>51</v>
      </c>
      <c r="I195" s="134"/>
      <c r="J195" s="133">
        <f t="shared" si="31"/>
        <v>51</v>
      </c>
      <c r="K195" s="134"/>
      <c r="L195" s="134">
        <v>51</v>
      </c>
      <c r="M195" s="134"/>
      <c r="N195" s="134"/>
      <c r="O195" s="134"/>
      <c r="P195" s="133">
        <f t="shared" si="29"/>
        <v>51</v>
      </c>
      <c r="Q195" s="133">
        <f t="shared" si="32"/>
        <v>1</v>
      </c>
      <c r="R195" s="156" t="s">
        <v>132</v>
      </c>
      <c r="S195" s="134">
        <v>1</v>
      </c>
      <c r="T195" s="134"/>
      <c r="U195" s="134"/>
      <c r="V195" s="157"/>
      <c r="W195" s="157"/>
      <c r="X195" s="157"/>
      <c r="Y195" s="157"/>
      <c r="Z195" s="157"/>
      <c r="AA195" s="157"/>
      <c r="AB195" s="157"/>
    </row>
    <row r="196" spans="1:28" s="160" customFormat="1" ht="28" x14ac:dyDescent="0.35">
      <c r="A196" s="184" t="s">
        <v>497</v>
      </c>
      <c r="B196" s="162"/>
      <c r="C196" s="184" t="s">
        <v>500</v>
      </c>
      <c r="D196" s="165">
        <v>112180656</v>
      </c>
      <c r="E196" s="179" t="s">
        <v>501</v>
      </c>
      <c r="F196" s="163" t="s">
        <v>21</v>
      </c>
      <c r="G196" s="134"/>
      <c r="H196" s="134">
        <v>35</v>
      </c>
      <c r="I196" s="134"/>
      <c r="J196" s="133">
        <f t="shared" si="31"/>
        <v>35</v>
      </c>
      <c r="K196" s="134"/>
      <c r="L196" s="134">
        <v>35</v>
      </c>
      <c r="M196" s="134"/>
      <c r="N196" s="134"/>
      <c r="O196" s="134"/>
      <c r="P196" s="133">
        <f t="shared" si="29"/>
        <v>35</v>
      </c>
      <c r="Q196" s="133">
        <f t="shared" si="32"/>
        <v>1</v>
      </c>
      <c r="R196" s="156" t="s">
        <v>132</v>
      </c>
      <c r="S196" s="134">
        <v>1</v>
      </c>
      <c r="T196" s="134"/>
      <c r="U196" s="134"/>
      <c r="V196" s="157"/>
      <c r="W196" s="157"/>
      <c r="X196" s="157"/>
      <c r="Y196" s="157"/>
      <c r="Z196" s="157"/>
      <c r="AA196" s="157"/>
      <c r="AB196" s="157"/>
    </row>
    <row r="197" spans="1:28" s="160" customFormat="1" ht="28" x14ac:dyDescent="0.35">
      <c r="A197" s="184" t="s">
        <v>497</v>
      </c>
      <c r="B197" s="162"/>
      <c r="C197" s="184" t="s">
        <v>500</v>
      </c>
      <c r="D197" s="165">
        <v>112180656</v>
      </c>
      <c r="E197" s="179" t="s">
        <v>502</v>
      </c>
      <c r="F197" s="163" t="s">
        <v>21</v>
      </c>
      <c r="G197" s="134"/>
      <c r="H197" s="134"/>
      <c r="I197" s="134">
        <v>20</v>
      </c>
      <c r="J197" s="133">
        <f t="shared" si="31"/>
        <v>20</v>
      </c>
      <c r="K197" s="134"/>
      <c r="L197" s="134">
        <v>20</v>
      </c>
      <c r="M197" s="134"/>
      <c r="N197" s="134"/>
      <c r="O197" s="134"/>
      <c r="P197" s="133">
        <f t="shared" si="29"/>
        <v>20</v>
      </c>
      <c r="Q197" s="133">
        <f t="shared" si="32"/>
        <v>1</v>
      </c>
      <c r="R197" s="156" t="s">
        <v>132</v>
      </c>
      <c r="S197" s="134">
        <v>1</v>
      </c>
      <c r="T197" s="134"/>
      <c r="U197" s="134"/>
      <c r="V197" s="157"/>
      <c r="W197" s="157"/>
      <c r="X197" s="157"/>
      <c r="Y197" s="157"/>
      <c r="Z197" s="157"/>
      <c r="AA197" s="157"/>
      <c r="AB197" s="157"/>
    </row>
    <row r="198" spans="1:28" s="160" customFormat="1" ht="28" x14ac:dyDescent="0.35">
      <c r="A198" s="184" t="s">
        <v>497</v>
      </c>
      <c r="B198" s="162"/>
      <c r="C198" s="184" t="s">
        <v>498</v>
      </c>
      <c r="D198" s="165">
        <v>112800941</v>
      </c>
      <c r="E198" s="179" t="s">
        <v>502</v>
      </c>
      <c r="F198" s="163" t="s">
        <v>21</v>
      </c>
      <c r="G198" s="134"/>
      <c r="H198" s="134"/>
      <c r="I198" s="134">
        <v>20</v>
      </c>
      <c r="J198" s="133">
        <f t="shared" si="31"/>
        <v>20</v>
      </c>
      <c r="K198" s="134"/>
      <c r="L198" s="134">
        <v>20</v>
      </c>
      <c r="M198" s="134"/>
      <c r="N198" s="134"/>
      <c r="O198" s="134"/>
      <c r="P198" s="133">
        <f t="shared" si="29"/>
        <v>20</v>
      </c>
      <c r="Q198" s="133">
        <f t="shared" si="32"/>
        <v>1</v>
      </c>
      <c r="R198" s="156" t="s">
        <v>132</v>
      </c>
      <c r="S198" s="134">
        <v>1</v>
      </c>
      <c r="T198" s="134"/>
      <c r="U198" s="134"/>
      <c r="V198" s="157"/>
      <c r="W198" s="157"/>
      <c r="X198" s="157"/>
      <c r="Y198" s="157"/>
      <c r="Z198" s="157"/>
      <c r="AA198" s="157"/>
      <c r="AB198" s="157"/>
    </row>
    <row r="199" spans="1:28" s="160" customFormat="1" ht="28" x14ac:dyDescent="0.35">
      <c r="A199" s="184" t="s">
        <v>497</v>
      </c>
      <c r="B199" s="162"/>
      <c r="C199" s="184" t="s">
        <v>498</v>
      </c>
      <c r="D199" s="165">
        <v>112800941</v>
      </c>
      <c r="E199" s="179" t="s">
        <v>501</v>
      </c>
      <c r="F199" s="163" t="s">
        <v>21</v>
      </c>
      <c r="G199" s="134"/>
      <c r="H199" s="134">
        <v>35</v>
      </c>
      <c r="I199" s="134"/>
      <c r="J199" s="133">
        <f t="shared" si="31"/>
        <v>35</v>
      </c>
      <c r="K199" s="134"/>
      <c r="L199" s="134">
        <v>35</v>
      </c>
      <c r="M199" s="134"/>
      <c r="N199" s="134"/>
      <c r="O199" s="134"/>
      <c r="P199" s="133">
        <f t="shared" si="29"/>
        <v>35</v>
      </c>
      <c r="Q199" s="133">
        <f t="shared" si="32"/>
        <v>1</v>
      </c>
      <c r="R199" s="156" t="s">
        <v>132</v>
      </c>
      <c r="S199" s="134">
        <v>1</v>
      </c>
      <c r="T199" s="134"/>
      <c r="U199" s="134"/>
      <c r="V199" s="157"/>
      <c r="W199" s="157"/>
      <c r="X199" s="157"/>
      <c r="Y199" s="157"/>
      <c r="Z199" s="157"/>
      <c r="AA199" s="157"/>
      <c r="AB199" s="157"/>
    </row>
    <row r="200" spans="1:28" s="160" customFormat="1" ht="28" x14ac:dyDescent="0.35">
      <c r="A200" s="184" t="s">
        <v>503</v>
      </c>
      <c r="B200" s="162"/>
      <c r="C200" s="184" t="s">
        <v>504</v>
      </c>
      <c r="D200" s="165">
        <v>114100870</v>
      </c>
      <c r="E200" s="179" t="s">
        <v>505</v>
      </c>
      <c r="F200" s="163" t="s">
        <v>21</v>
      </c>
      <c r="G200" s="134"/>
      <c r="H200" s="134"/>
      <c r="I200" s="134">
        <v>18</v>
      </c>
      <c r="J200" s="133">
        <f t="shared" si="31"/>
        <v>18</v>
      </c>
      <c r="K200" s="134">
        <v>18</v>
      </c>
      <c r="L200" s="134"/>
      <c r="M200" s="134"/>
      <c r="N200" s="134"/>
      <c r="O200" s="134"/>
      <c r="P200" s="133">
        <f t="shared" si="29"/>
        <v>18</v>
      </c>
      <c r="Q200" s="133">
        <f t="shared" si="32"/>
        <v>1</v>
      </c>
      <c r="R200" s="156" t="s">
        <v>73</v>
      </c>
      <c r="S200" s="134">
        <v>1</v>
      </c>
      <c r="T200" s="134"/>
      <c r="U200" s="134"/>
      <c r="V200" s="157"/>
      <c r="W200" s="157"/>
      <c r="X200" s="157"/>
      <c r="Y200" s="157"/>
      <c r="Z200" s="157"/>
      <c r="AA200" s="157"/>
      <c r="AB200" s="157"/>
    </row>
    <row r="201" spans="1:28" s="160" customFormat="1" ht="28" x14ac:dyDescent="0.35">
      <c r="A201" s="184" t="s">
        <v>503</v>
      </c>
      <c r="B201" s="162"/>
      <c r="C201" s="184" t="s">
        <v>506</v>
      </c>
      <c r="D201" s="165">
        <v>111400099</v>
      </c>
      <c r="E201" s="179" t="s">
        <v>505</v>
      </c>
      <c r="F201" s="163" t="s">
        <v>21</v>
      </c>
      <c r="G201" s="134"/>
      <c r="H201" s="134"/>
      <c r="I201" s="134">
        <v>18</v>
      </c>
      <c r="J201" s="133">
        <f t="shared" si="31"/>
        <v>18</v>
      </c>
      <c r="K201" s="134">
        <v>18</v>
      </c>
      <c r="L201" s="134"/>
      <c r="M201" s="134"/>
      <c r="N201" s="134"/>
      <c r="O201" s="134"/>
      <c r="P201" s="133">
        <f t="shared" si="29"/>
        <v>18</v>
      </c>
      <c r="Q201" s="133">
        <f t="shared" si="32"/>
        <v>1</v>
      </c>
      <c r="R201" s="156" t="s">
        <v>71</v>
      </c>
      <c r="S201" s="134"/>
      <c r="T201" s="134">
        <v>1</v>
      </c>
      <c r="U201" s="134"/>
      <c r="V201" s="157"/>
      <c r="W201" s="157"/>
      <c r="X201" s="157"/>
      <c r="Y201" s="157"/>
      <c r="Z201" s="157"/>
      <c r="AA201" s="157"/>
      <c r="AB201" s="157"/>
    </row>
    <row r="202" spans="1:28" s="160" customFormat="1" ht="28" x14ac:dyDescent="0.35">
      <c r="A202" s="184" t="s">
        <v>503</v>
      </c>
      <c r="B202" s="162"/>
      <c r="C202" s="184" t="s">
        <v>507</v>
      </c>
      <c r="D202" s="165">
        <v>111320886</v>
      </c>
      <c r="E202" s="179" t="s">
        <v>505</v>
      </c>
      <c r="F202" s="163" t="s">
        <v>21</v>
      </c>
      <c r="G202" s="134"/>
      <c r="H202" s="134"/>
      <c r="I202" s="134">
        <v>18</v>
      </c>
      <c r="J202" s="133">
        <f t="shared" si="31"/>
        <v>18</v>
      </c>
      <c r="K202" s="134">
        <v>18</v>
      </c>
      <c r="L202" s="134"/>
      <c r="M202" s="134"/>
      <c r="N202" s="134"/>
      <c r="O202" s="134"/>
      <c r="P202" s="133">
        <f t="shared" si="29"/>
        <v>18</v>
      </c>
      <c r="Q202" s="133">
        <f t="shared" si="32"/>
        <v>1</v>
      </c>
      <c r="R202" s="156" t="s">
        <v>132</v>
      </c>
      <c r="S202" s="134"/>
      <c r="T202" s="134">
        <v>1</v>
      </c>
      <c r="U202" s="134"/>
      <c r="V202" s="157"/>
      <c r="W202" s="157"/>
      <c r="X202" s="157"/>
      <c r="Y202" s="157"/>
      <c r="Z202" s="157"/>
      <c r="AA202" s="157"/>
      <c r="AB202" s="157"/>
    </row>
    <row r="203" spans="1:28" s="160" customFormat="1" ht="28" x14ac:dyDescent="0.35">
      <c r="A203" s="184" t="s">
        <v>503</v>
      </c>
      <c r="B203" s="162"/>
      <c r="C203" s="184" t="s">
        <v>508</v>
      </c>
      <c r="D203" s="165">
        <v>503700170</v>
      </c>
      <c r="E203" s="179" t="s">
        <v>505</v>
      </c>
      <c r="F203" s="163" t="s">
        <v>21</v>
      </c>
      <c r="G203" s="134"/>
      <c r="H203" s="134"/>
      <c r="I203" s="134">
        <v>18</v>
      </c>
      <c r="J203" s="133">
        <f t="shared" si="31"/>
        <v>18</v>
      </c>
      <c r="K203" s="134">
        <v>18</v>
      </c>
      <c r="L203" s="134"/>
      <c r="M203" s="134"/>
      <c r="N203" s="134"/>
      <c r="O203" s="134"/>
      <c r="P203" s="133">
        <f t="shared" si="29"/>
        <v>18</v>
      </c>
      <c r="Q203" s="133">
        <f t="shared" si="32"/>
        <v>1</v>
      </c>
      <c r="R203" s="156" t="s">
        <v>132</v>
      </c>
      <c r="S203" s="134">
        <v>1</v>
      </c>
      <c r="T203" s="134"/>
      <c r="U203" s="134"/>
      <c r="V203" s="157"/>
      <c r="W203" s="157"/>
      <c r="X203" s="157"/>
      <c r="Y203" s="157"/>
      <c r="Z203" s="157"/>
      <c r="AA203" s="157"/>
      <c r="AB203" s="157"/>
    </row>
    <row r="204" spans="1:28" s="160" customFormat="1" ht="28" x14ac:dyDescent="0.35">
      <c r="A204" s="184" t="s">
        <v>503</v>
      </c>
      <c r="B204" s="162"/>
      <c r="C204" s="184" t="s">
        <v>509</v>
      </c>
      <c r="D204" s="165">
        <v>109950683</v>
      </c>
      <c r="E204" s="179" t="s">
        <v>505</v>
      </c>
      <c r="F204" s="163" t="s">
        <v>21</v>
      </c>
      <c r="G204" s="134"/>
      <c r="H204" s="134"/>
      <c r="I204" s="134">
        <v>18</v>
      </c>
      <c r="J204" s="133">
        <f t="shared" si="31"/>
        <v>18</v>
      </c>
      <c r="K204" s="134">
        <v>18</v>
      </c>
      <c r="L204" s="134"/>
      <c r="M204" s="134"/>
      <c r="N204" s="134"/>
      <c r="O204" s="134"/>
      <c r="P204" s="133">
        <f t="shared" si="29"/>
        <v>18</v>
      </c>
      <c r="Q204" s="133">
        <f t="shared" si="32"/>
        <v>1</v>
      </c>
      <c r="R204" s="156" t="s">
        <v>132</v>
      </c>
      <c r="S204" s="134"/>
      <c r="T204" s="134">
        <v>1</v>
      </c>
      <c r="U204" s="134"/>
      <c r="V204" s="157"/>
      <c r="W204" s="157"/>
      <c r="X204" s="157"/>
      <c r="Y204" s="157"/>
      <c r="Z204" s="157"/>
      <c r="AA204" s="157"/>
      <c r="AB204" s="157"/>
    </row>
    <row r="205" spans="1:28" s="160" customFormat="1" ht="56" x14ac:dyDescent="0.35">
      <c r="A205" s="184" t="s">
        <v>510</v>
      </c>
      <c r="B205" s="162"/>
      <c r="C205" s="184" t="s">
        <v>511</v>
      </c>
      <c r="D205" s="165">
        <v>401480289</v>
      </c>
      <c r="E205" s="179" t="s">
        <v>512</v>
      </c>
      <c r="F205" s="163" t="s">
        <v>21</v>
      </c>
      <c r="G205" s="134"/>
      <c r="H205" s="134">
        <v>45</v>
      </c>
      <c r="I205" s="134"/>
      <c r="J205" s="133">
        <f t="shared" si="31"/>
        <v>45</v>
      </c>
      <c r="K205" s="134">
        <v>45</v>
      </c>
      <c r="L205" s="134"/>
      <c r="M205" s="134"/>
      <c r="N205" s="134"/>
      <c r="O205" s="134"/>
      <c r="P205" s="133">
        <f t="shared" si="29"/>
        <v>45</v>
      </c>
      <c r="Q205" s="133">
        <f t="shared" si="32"/>
        <v>1</v>
      </c>
      <c r="R205" s="156" t="s">
        <v>71</v>
      </c>
      <c r="S205" s="134">
        <v>1</v>
      </c>
      <c r="T205" s="134"/>
      <c r="U205" s="134"/>
      <c r="V205" s="157"/>
      <c r="W205" s="157"/>
      <c r="X205" s="157"/>
      <c r="Y205" s="157"/>
      <c r="Z205" s="157"/>
      <c r="AA205" s="157"/>
      <c r="AB205" s="157"/>
    </row>
    <row r="206" spans="1:28" s="160" customFormat="1" ht="42" x14ac:dyDescent="0.35">
      <c r="A206" s="184" t="s">
        <v>304</v>
      </c>
      <c r="B206" s="162"/>
      <c r="C206" s="184" t="s">
        <v>305</v>
      </c>
      <c r="D206" s="165">
        <v>109790337</v>
      </c>
      <c r="E206" s="179" t="s">
        <v>513</v>
      </c>
      <c r="F206" s="163" t="s">
        <v>21</v>
      </c>
      <c r="G206" s="134"/>
      <c r="H206" s="134"/>
      <c r="I206" s="134">
        <v>19</v>
      </c>
      <c r="J206" s="133">
        <f t="shared" si="31"/>
        <v>19</v>
      </c>
      <c r="K206" s="134">
        <v>19</v>
      </c>
      <c r="L206" s="134"/>
      <c r="M206" s="134"/>
      <c r="N206" s="134"/>
      <c r="O206" s="134"/>
      <c r="P206" s="133">
        <f t="shared" si="29"/>
        <v>19</v>
      </c>
      <c r="Q206" s="133">
        <f t="shared" si="32"/>
        <v>1</v>
      </c>
      <c r="R206" s="156" t="s">
        <v>132</v>
      </c>
      <c r="S206" s="134"/>
      <c r="T206" s="134">
        <v>1</v>
      </c>
      <c r="U206" s="134"/>
      <c r="V206" s="157"/>
      <c r="W206" s="157"/>
      <c r="X206" s="157"/>
      <c r="Y206" s="157"/>
      <c r="Z206" s="157"/>
      <c r="AA206" s="157"/>
      <c r="AB206" s="157"/>
    </row>
    <row r="207" spans="1:28" s="160" customFormat="1" ht="28" x14ac:dyDescent="0.35">
      <c r="A207" s="184" t="s">
        <v>514</v>
      </c>
      <c r="B207" s="162"/>
      <c r="C207" s="184" t="s">
        <v>500</v>
      </c>
      <c r="D207" s="165">
        <v>112180656</v>
      </c>
      <c r="E207" s="179" t="s">
        <v>488</v>
      </c>
      <c r="F207" s="163" t="s">
        <v>21</v>
      </c>
      <c r="G207" s="134">
        <v>2</v>
      </c>
      <c r="H207" s="134"/>
      <c r="I207" s="134"/>
      <c r="J207" s="133">
        <f t="shared" si="31"/>
        <v>2</v>
      </c>
      <c r="K207" s="134"/>
      <c r="L207" s="134">
        <v>2</v>
      </c>
      <c r="M207" s="134"/>
      <c r="N207" s="134"/>
      <c r="O207" s="134"/>
      <c r="P207" s="133">
        <f t="shared" si="29"/>
        <v>2</v>
      </c>
      <c r="Q207" s="133">
        <f t="shared" si="32"/>
        <v>1</v>
      </c>
      <c r="R207" s="156" t="s">
        <v>132</v>
      </c>
      <c r="S207" s="134">
        <v>1</v>
      </c>
      <c r="T207" s="134"/>
      <c r="U207" s="134"/>
      <c r="V207" s="157"/>
      <c r="W207" s="157"/>
      <c r="X207" s="157"/>
      <c r="Y207" s="157"/>
      <c r="Z207" s="157"/>
      <c r="AA207" s="157"/>
      <c r="AB207" s="157"/>
    </row>
    <row r="208" spans="1:28" s="160" customFormat="1" ht="28" x14ac:dyDescent="0.35">
      <c r="A208" s="184" t="s">
        <v>514</v>
      </c>
      <c r="B208" s="162"/>
      <c r="C208" s="184" t="s">
        <v>498</v>
      </c>
      <c r="D208" s="165">
        <v>112800941</v>
      </c>
      <c r="E208" s="179" t="s">
        <v>488</v>
      </c>
      <c r="F208" s="163" t="s">
        <v>21</v>
      </c>
      <c r="G208" s="134">
        <v>2</v>
      </c>
      <c r="H208" s="134"/>
      <c r="I208" s="134"/>
      <c r="J208" s="133">
        <f t="shared" si="31"/>
        <v>2</v>
      </c>
      <c r="K208" s="134"/>
      <c r="L208" s="134">
        <v>2</v>
      </c>
      <c r="M208" s="134"/>
      <c r="N208" s="134"/>
      <c r="O208" s="134"/>
      <c r="P208" s="133">
        <f t="shared" si="29"/>
        <v>2</v>
      </c>
      <c r="Q208" s="133">
        <f t="shared" si="32"/>
        <v>1</v>
      </c>
      <c r="R208" s="156" t="s">
        <v>132</v>
      </c>
      <c r="S208" s="134">
        <v>1</v>
      </c>
      <c r="T208" s="134"/>
      <c r="U208" s="134"/>
      <c r="V208" s="157"/>
      <c r="W208" s="157"/>
      <c r="X208" s="157"/>
      <c r="Y208" s="157"/>
      <c r="Z208" s="157"/>
      <c r="AA208" s="157"/>
      <c r="AB208" s="157"/>
    </row>
    <row r="209" spans="1:28" s="160" customFormat="1" ht="28" x14ac:dyDescent="0.35">
      <c r="A209" s="184" t="s">
        <v>514</v>
      </c>
      <c r="B209" s="162"/>
      <c r="C209" s="184" t="s">
        <v>515</v>
      </c>
      <c r="D209" s="165">
        <v>112210385</v>
      </c>
      <c r="E209" s="179" t="s">
        <v>488</v>
      </c>
      <c r="F209" s="163" t="s">
        <v>21</v>
      </c>
      <c r="G209" s="134">
        <v>2</v>
      </c>
      <c r="H209" s="134"/>
      <c r="I209" s="134"/>
      <c r="J209" s="133">
        <f t="shared" si="31"/>
        <v>2</v>
      </c>
      <c r="K209" s="134"/>
      <c r="L209" s="134">
        <v>2</v>
      </c>
      <c r="M209" s="134"/>
      <c r="N209" s="134"/>
      <c r="O209" s="134"/>
      <c r="P209" s="133">
        <f t="shared" si="29"/>
        <v>2</v>
      </c>
      <c r="Q209" s="133">
        <f t="shared" si="32"/>
        <v>1</v>
      </c>
      <c r="R209" s="156" t="s">
        <v>132</v>
      </c>
      <c r="S209" s="134"/>
      <c r="T209" s="134">
        <v>1</v>
      </c>
      <c r="U209" s="134"/>
      <c r="V209" s="157"/>
      <c r="W209" s="157"/>
      <c r="X209" s="157"/>
      <c r="Y209" s="157"/>
      <c r="Z209" s="157"/>
      <c r="AA209" s="157"/>
      <c r="AB209" s="157"/>
    </row>
    <row r="210" spans="1:28" s="160" customFormat="1" ht="70" x14ac:dyDescent="0.35">
      <c r="A210" s="184" t="s">
        <v>287</v>
      </c>
      <c r="B210" s="162"/>
      <c r="C210" s="184" t="s">
        <v>314</v>
      </c>
      <c r="D210" s="165">
        <v>109290715</v>
      </c>
      <c r="E210" s="179" t="s">
        <v>489</v>
      </c>
      <c r="F210" s="163" t="s">
        <v>21</v>
      </c>
      <c r="G210" s="134">
        <v>6</v>
      </c>
      <c r="H210" s="134"/>
      <c r="I210" s="134"/>
      <c r="J210" s="133">
        <f t="shared" si="31"/>
        <v>6</v>
      </c>
      <c r="K210" s="134"/>
      <c r="L210" s="134">
        <v>6</v>
      </c>
      <c r="M210" s="134"/>
      <c r="N210" s="134"/>
      <c r="O210" s="134"/>
      <c r="P210" s="133">
        <f t="shared" si="29"/>
        <v>6</v>
      </c>
      <c r="Q210" s="133">
        <f t="shared" si="32"/>
        <v>1</v>
      </c>
      <c r="R210" s="156" t="s">
        <v>132</v>
      </c>
      <c r="S210" s="134"/>
      <c r="T210" s="134">
        <v>1</v>
      </c>
      <c r="U210" s="134"/>
      <c r="V210" s="157"/>
      <c r="W210" s="157"/>
      <c r="X210" s="157"/>
      <c r="Y210" s="157"/>
      <c r="Z210" s="157"/>
      <c r="AA210" s="157"/>
      <c r="AB210" s="157"/>
    </row>
    <row r="211" spans="1:28" s="160" customFormat="1" ht="56" x14ac:dyDescent="0.35">
      <c r="A211" s="184" t="s">
        <v>287</v>
      </c>
      <c r="B211" s="162"/>
      <c r="C211" s="184" t="s">
        <v>314</v>
      </c>
      <c r="D211" s="165">
        <v>109290715</v>
      </c>
      <c r="E211" s="179" t="s">
        <v>490</v>
      </c>
      <c r="F211" s="163" t="s">
        <v>21</v>
      </c>
      <c r="G211" s="134">
        <v>6</v>
      </c>
      <c r="H211" s="134"/>
      <c r="I211" s="134"/>
      <c r="J211" s="133">
        <f t="shared" si="31"/>
        <v>6</v>
      </c>
      <c r="K211" s="134"/>
      <c r="L211" s="134">
        <v>6</v>
      </c>
      <c r="M211" s="134"/>
      <c r="N211" s="134"/>
      <c r="O211" s="134"/>
      <c r="P211" s="133">
        <f t="shared" si="29"/>
        <v>6</v>
      </c>
      <c r="Q211" s="133">
        <f t="shared" si="32"/>
        <v>1</v>
      </c>
      <c r="R211" s="156" t="s">
        <v>132</v>
      </c>
      <c r="S211" s="134"/>
      <c r="T211" s="134">
        <v>1</v>
      </c>
      <c r="U211" s="134"/>
      <c r="V211" s="157"/>
      <c r="W211" s="157"/>
      <c r="X211" s="157"/>
      <c r="Y211" s="157"/>
      <c r="Z211" s="157"/>
      <c r="AA211" s="157"/>
      <c r="AB211" s="157"/>
    </row>
    <row r="212" spans="1:28" s="160" customFormat="1" x14ac:dyDescent="0.35">
      <c r="A212" s="184" t="s">
        <v>271</v>
      </c>
      <c r="B212" s="162"/>
      <c r="C212" s="184" t="s">
        <v>319</v>
      </c>
      <c r="D212" s="165">
        <v>303630989</v>
      </c>
      <c r="E212" s="179" t="s">
        <v>486</v>
      </c>
      <c r="F212" s="163" t="s">
        <v>21</v>
      </c>
      <c r="G212" s="134">
        <v>8</v>
      </c>
      <c r="H212" s="134"/>
      <c r="I212" s="134"/>
      <c r="J212" s="133">
        <f t="shared" si="31"/>
        <v>8</v>
      </c>
      <c r="K212" s="134">
        <v>8</v>
      </c>
      <c r="L212" s="134"/>
      <c r="M212" s="134"/>
      <c r="N212" s="134"/>
      <c r="O212" s="134"/>
      <c r="P212" s="133">
        <f t="shared" si="29"/>
        <v>8</v>
      </c>
      <c r="Q212" s="133">
        <f t="shared" si="32"/>
        <v>1</v>
      </c>
      <c r="R212" s="156" t="s">
        <v>132</v>
      </c>
      <c r="S212" s="134">
        <v>1</v>
      </c>
      <c r="T212" s="134"/>
      <c r="U212" s="134"/>
      <c r="V212" s="157"/>
      <c r="W212" s="157"/>
      <c r="X212" s="157"/>
      <c r="Y212" s="157"/>
      <c r="Z212" s="157"/>
      <c r="AA212" s="157"/>
      <c r="AB212" s="157"/>
    </row>
    <row r="213" spans="1:28" s="160" customFormat="1" x14ac:dyDescent="0.35">
      <c r="A213" s="184" t="s">
        <v>271</v>
      </c>
      <c r="B213" s="162"/>
      <c r="C213" s="184" t="s">
        <v>516</v>
      </c>
      <c r="D213" s="165">
        <v>104000006017</v>
      </c>
      <c r="E213" s="179" t="s">
        <v>486</v>
      </c>
      <c r="F213" s="163" t="s">
        <v>21</v>
      </c>
      <c r="G213" s="134">
        <v>8</v>
      </c>
      <c r="H213" s="134"/>
      <c r="I213" s="134"/>
      <c r="J213" s="133">
        <f t="shared" si="31"/>
        <v>8</v>
      </c>
      <c r="K213" s="134">
        <v>8</v>
      </c>
      <c r="L213" s="134"/>
      <c r="M213" s="134"/>
      <c r="N213" s="134"/>
      <c r="O213" s="134"/>
      <c r="P213" s="133">
        <f t="shared" ref="P213:P228" si="33">IF(SUM(K213:O213)=SUM(G213:I213),J213,"VERIFIQUE DATOS INCORRECTOS")</f>
        <v>8</v>
      </c>
      <c r="Q213" s="133">
        <f t="shared" si="32"/>
        <v>1</v>
      </c>
      <c r="R213" s="156" t="s">
        <v>132</v>
      </c>
      <c r="S213" s="134"/>
      <c r="T213" s="134">
        <v>1</v>
      </c>
      <c r="U213" s="134"/>
      <c r="V213" s="157"/>
      <c r="W213" s="157"/>
      <c r="X213" s="157"/>
      <c r="Y213" s="157"/>
      <c r="Z213" s="157"/>
      <c r="AA213" s="157"/>
      <c r="AB213" s="157"/>
    </row>
    <row r="214" spans="1:28" s="160" customFormat="1" x14ac:dyDescent="0.35">
      <c r="A214" s="184" t="s">
        <v>271</v>
      </c>
      <c r="B214" s="162"/>
      <c r="C214" s="184" t="s">
        <v>517</v>
      </c>
      <c r="D214" s="165">
        <v>110510450</v>
      </c>
      <c r="E214" s="179" t="s">
        <v>486</v>
      </c>
      <c r="F214" s="163" t="s">
        <v>21</v>
      </c>
      <c r="G214" s="134">
        <v>8</v>
      </c>
      <c r="H214" s="134"/>
      <c r="I214" s="134"/>
      <c r="J214" s="133">
        <f t="shared" si="31"/>
        <v>8</v>
      </c>
      <c r="K214" s="134">
        <v>8</v>
      </c>
      <c r="L214" s="134"/>
      <c r="M214" s="134"/>
      <c r="N214" s="134"/>
      <c r="O214" s="134"/>
      <c r="P214" s="133">
        <f t="shared" si="33"/>
        <v>8</v>
      </c>
      <c r="Q214" s="133">
        <f t="shared" si="32"/>
        <v>1</v>
      </c>
      <c r="R214" s="156" t="s">
        <v>132</v>
      </c>
      <c r="S214" s="134">
        <v>1</v>
      </c>
      <c r="T214" s="134"/>
      <c r="U214" s="134"/>
      <c r="V214" s="157"/>
      <c r="W214" s="157"/>
      <c r="X214" s="157"/>
      <c r="Y214" s="157"/>
      <c r="Z214" s="157"/>
      <c r="AA214" s="157"/>
      <c r="AB214" s="157"/>
    </row>
    <row r="215" spans="1:28" s="160" customFormat="1" x14ac:dyDescent="0.35">
      <c r="A215" s="184" t="s">
        <v>271</v>
      </c>
      <c r="B215" s="162"/>
      <c r="C215" s="184" t="s">
        <v>302</v>
      </c>
      <c r="D215" s="165">
        <v>401780598</v>
      </c>
      <c r="E215" s="179" t="s">
        <v>486</v>
      </c>
      <c r="F215" s="163" t="s">
        <v>21</v>
      </c>
      <c r="G215" s="134">
        <v>8</v>
      </c>
      <c r="H215" s="134"/>
      <c r="I215" s="134"/>
      <c r="J215" s="133">
        <f t="shared" si="31"/>
        <v>8</v>
      </c>
      <c r="K215" s="134">
        <v>8</v>
      </c>
      <c r="L215" s="134"/>
      <c r="M215" s="134"/>
      <c r="N215" s="134"/>
      <c r="O215" s="134"/>
      <c r="P215" s="133">
        <f t="shared" si="33"/>
        <v>8</v>
      </c>
      <c r="Q215" s="133">
        <f t="shared" si="32"/>
        <v>1</v>
      </c>
      <c r="R215" s="156" t="s">
        <v>132</v>
      </c>
      <c r="S215" s="134"/>
      <c r="T215" s="134">
        <v>1</v>
      </c>
      <c r="U215" s="134"/>
      <c r="V215" s="157"/>
      <c r="W215" s="157"/>
      <c r="X215" s="157"/>
      <c r="Y215" s="157"/>
      <c r="Z215" s="157"/>
      <c r="AA215" s="157"/>
      <c r="AB215" s="157"/>
    </row>
    <row r="216" spans="1:28" s="160" customFormat="1" x14ac:dyDescent="0.35">
      <c r="A216" s="184" t="s">
        <v>271</v>
      </c>
      <c r="B216" s="162"/>
      <c r="C216" s="184" t="s">
        <v>518</v>
      </c>
      <c r="D216" s="165">
        <v>111540372</v>
      </c>
      <c r="E216" s="179" t="s">
        <v>486</v>
      </c>
      <c r="F216" s="163" t="s">
        <v>21</v>
      </c>
      <c r="G216" s="134">
        <v>8</v>
      </c>
      <c r="H216" s="134"/>
      <c r="I216" s="134"/>
      <c r="J216" s="133">
        <f t="shared" si="31"/>
        <v>8</v>
      </c>
      <c r="K216" s="134">
        <v>8</v>
      </c>
      <c r="L216" s="134"/>
      <c r="M216" s="134"/>
      <c r="N216" s="134"/>
      <c r="O216" s="134"/>
      <c r="P216" s="133">
        <f t="shared" si="33"/>
        <v>8</v>
      </c>
      <c r="Q216" s="133">
        <f t="shared" si="32"/>
        <v>1</v>
      </c>
      <c r="R216" s="156" t="s">
        <v>132</v>
      </c>
      <c r="S216" s="134"/>
      <c r="T216" s="134">
        <v>1</v>
      </c>
      <c r="U216" s="134"/>
      <c r="V216" s="157"/>
      <c r="W216" s="157"/>
      <c r="X216" s="157"/>
      <c r="Y216" s="157"/>
      <c r="Z216" s="157"/>
      <c r="AA216" s="157"/>
      <c r="AB216" s="157"/>
    </row>
    <row r="217" spans="1:28" s="160" customFormat="1" x14ac:dyDescent="0.35">
      <c r="A217" s="184" t="s">
        <v>271</v>
      </c>
      <c r="B217" s="162"/>
      <c r="C217" s="184" t="s">
        <v>519</v>
      </c>
      <c r="D217" s="165">
        <v>303280135</v>
      </c>
      <c r="E217" s="179" t="s">
        <v>486</v>
      </c>
      <c r="F217" s="163" t="s">
        <v>21</v>
      </c>
      <c r="G217" s="134">
        <v>8</v>
      </c>
      <c r="H217" s="134"/>
      <c r="I217" s="134"/>
      <c r="J217" s="133">
        <f t="shared" si="31"/>
        <v>8</v>
      </c>
      <c r="K217" s="134">
        <v>8</v>
      </c>
      <c r="L217" s="134"/>
      <c r="M217" s="134"/>
      <c r="N217" s="134"/>
      <c r="O217" s="134"/>
      <c r="P217" s="133">
        <f t="shared" si="33"/>
        <v>8</v>
      </c>
      <c r="Q217" s="133">
        <f t="shared" si="32"/>
        <v>1</v>
      </c>
      <c r="R217" s="156" t="s">
        <v>132</v>
      </c>
      <c r="S217" s="134">
        <v>1</v>
      </c>
      <c r="T217" s="134"/>
      <c r="U217" s="134"/>
      <c r="V217" s="157"/>
      <c r="W217" s="157"/>
      <c r="X217" s="157"/>
      <c r="Y217" s="157"/>
      <c r="Z217" s="157"/>
      <c r="AA217" s="157"/>
      <c r="AB217" s="157"/>
    </row>
    <row r="218" spans="1:28" s="160" customFormat="1" x14ac:dyDescent="0.35">
      <c r="A218" s="184" t="s">
        <v>271</v>
      </c>
      <c r="B218" s="162"/>
      <c r="C218" s="184" t="s">
        <v>520</v>
      </c>
      <c r="D218" s="165">
        <v>110100530</v>
      </c>
      <c r="E218" s="179" t="s">
        <v>486</v>
      </c>
      <c r="F218" s="163" t="s">
        <v>21</v>
      </c>
      <c r="G218" s="134">
        <v>8</v>
      </c>
      <c r="H218" s="134"/>
      <c r="I218" s="134"/>
      <c r="J218" s="133">
        <f t="shared" si="31"/>
        <v>8</v>
      </c>
      <c r="K218" s="134">
        <v>8</v>
      </c>
      <c r="L218" s="134"/>
      <c r="M218" s="134"/>
      <c r="N218" s="134"/>
      <c r="O218" s="134"/>
      <c r="P218" s="133">
        <f t="shared" si="33"/>
        <v>8</v>
      </c>
      <c r="Q218" s="133">
        <f t="shared" si="32"/>
        <v>1</v>
      </c>
      <c r="R218" s="156" t="s">
        <v>132</v>
      </c>
      <c r="S218" s="134">
        <v>1</v>
      </c>
      <c r="T218" s="134"/>
      <c r="U218" s="134"/>
      <c r="V218" s="157"/>
      <c r="W218" s="157"/>
      <c r="X218" s="157"/>
      <c r="Y218" s="157"/>
      <c r="Z218" s="157"/>
      <c r="AA218" s="157"/>
      <c r="AB218" s="157"/>
    </row>
    <row r="219" spans="1:28" s="160" customFormat="1" x14ac:dyDescent="0.35">
      <c r="A219" s="184" t="s">
        <v>271</v>
      </c>
      <c r="B219" s="162"/>
      <c r="C219" s="184" t="s">
        <v>521</v>
      </c>
      <c r="D219" s="165">
        <v>110780878</v>
      </c>
      <c r="E219" s="179" t="s">
        <v>486</v>
      </c>
      <c r="F219" s="163" t="s">
        <v>21</v>
      </c>
      <c r="G219" s="134">
        <v>8</v>
      </c>
      <c r="H219" s="134"/>
      <c r="I219" s="134"/>
      <c r="J219" s="133">
        <f t="shared" si="31"/>
        <v>8</v>
      </c>
      <c r="K219" s="134">
        <v>8</v>
      </c>
      <c r="L219" s="134"/>
      <c r="M219" s="134"/>
      <c r="N219" s="134"/>
      <c r="O219" s="134"/>
      <c r="P219" s="133">
        <f t="shared" si="33"/>
        <v>8</v>
      </c>
      <c r="Q219" s="133">
        <f t="shared" si="32"/>
        <v>1</v>
      </c>
      <c r="R219" s="156" t="s">
        <v>132</v>
      </c>
      <c r="S219" s="134">
        <v>1</v>
      </c>
      <c r="T219" s="134"/>
      <c r="U219" s="134"/>
      <c r="V219" s="157"/>
      <c r="W219" s="157"/>
      <c r="X219" s="157"/>
      <c r="Y219" s="157"/>
      <c r="Z219" s="157"/>
      <c r="AA219" s="157"/>
      <c r="AB219" s="157"/>
    </row>
    <row r="220" spans="1:28" s="160" customFormat="1" ht="28" x14ac:dyDescent="0.35">
      <c r="A220" s="184" t="s">
        <v>309</v>
      </c>
      <c r="B220" s="162"/>
      <c r="C220" s="184" t="s">
        <v>516</v>
      </c>
      <c r="D220" s="165" t="s">
        <v>522</v>
      </c>
      <c r="E220" s="179" t="s">
        <v>487</v>
      </c>
      <c r="F220" s="163" t="s">
        <v>21</v>
      </c>
      <c r="G220" s="134"/>
      <c r="H220" s="134"/>
      <c r="I220" s="134">
        <v>28</v>
      </c>
      <c r="J220" s="133">
        <f t="shared" si="31"/>
        <v>28</v>
      </c>
      <c r="K220" s="134">
        <v>28</v>
      </c>
      <c r="L220" s="134"/>
      <c r="M220" s="134"/>
      <c r="N220" s="134"/>
      <c r="O220" s="134"/>
      <c r="P220" s="133">
        <f t="shared" si="33"/>
        <v>28</v>
      </c>
      <c r="Q220" s="133">
        <f t="shared" si="32"/>
        <v>1</v>
      </c>
      <c r="R220" s="156" t="s">
        <v>132</v>
      </c>
      <c r="S220" s="134"/>
      <c r="T220" s="134">
        <v>1</v>
      </c>
      <c r="U220" s="134"/>
      <c r="V220" s="157"/>
      <c r="W220" s="157"/>
      <c r="X220" s="157"/>
      <c r="Y220" s="157"/>
      <c r="Z220" s="157"/>
      <c r="AA220" s="157"/>
      <c r="AB220" s="157"/>
    </row>
    <row r="221" spans="1:28" s="160" customFormat="1" ht="28" x14ac:dyDescent="0.35">
      <c r="A221" s="184" t="s">
        <v>523</v>
      </c>
      <c r="B221" s="162"/>
      <c r="C221" s="184" t="s">
        <v>521</v>
      </c>
      <c r="D221" s="165">
        <v>110780878</v>
      </c>
      <c r="E221" s="179" t="s">
        <v>491</v>
      </c>
      <c r="F221" s="163" t="s">
        <v>21</v>
      </c>
      <c r="G221" s="134"/>
      <c r="H221" s="134"/>
      <c r="I221" s="134">
        <v>42</v>
      </c>
      <c r="J221" s="133">
        <f t="shared" si="31"/>
        <v>42</v>
      </c>
      <c r="K221" s="134">
        <v>42</v>
      </c>
      <c r="L221" s="134"/>
      <c r="M221" s="134"/>
      <c r="N221" s="134"/>
      <c r="O221" s="134"/>
      <c r="P221" s="133">
        <f t="shared" si="33"/>
        <v>42</v>
      </c>
      <c r="Q221" s="133">
        <f t="shared" si="32"/>
        <v>1</v>
      </c>
      <c r="R221" s="156" t="s">
        <v>132</v>
      </c>
      <c r="S221" s="134"/>
      <c r="T221" s="134">
        <v>1</v>
      </c>
      <c r="U221" s="134"/>
      <c r="V221" s="157"/>
      <c r="W221" s="157"/>
      <c r="X221" s="157"/>
      <c r="Y221" s="157"/>
      <c r="Z221" s="157"/>
      <c r="AA221" s="157"/>
      <c r="AB221" s="157"/>
    </row>
    <row r="222" spans="1:28" s="160" customFormat="1" ht="42" x14ac:dyDescent="0.35">
      <c r="A222" s="184" t="s">
        <v>524</v>
      </c>
      <c r="B222" s="162"/>
      <c r="C222" s="184" t="s">
        <v>525</v>
      </c>
      <c r="D222" s="165">
        <v>107130237</v>
      </c>
      <c r="E222" s="179" t="s">
        <v>492</v>
      </c>
      <c r="F222" s="163" t="s">
        <v>21</v>
      </c>
      <c r="G222" s="134">
        <v>2</v>
      </c>
      <c r="H222" s="134"/>
      <c r="I222" s="134"/>
      <c r="J222" s="133">
        <f t="shared" si="31"/>
        <v>2</v>
      </c>
      <c r="K222" s="134"/>
      <c r="L222" s="134">
        <v>2</v>
      </c>
      <c r="M222" s="134"/>
      <c r="N222" s="134"/>
      <c r="O222" s="134"/>
      <c r="P222" s="133">
        <f t="shared" si="33"/>
        <v>2</v>
      </c>
      <c r="Q222" s="133">
        <f t="shared" si="32"/>
        <v>1</v>
      </c>
      <c r="R222" s="156" t="s">
        <v>132</v>
      </c>
      <c r="S222" s="134">
        <v>1</v>
      </c>
      <c r="T222" s="134"/>
      <c r="U222" s="134"/>
      <c r="V222" s="157"/>
      <c r="W222" s="157"/>
      <c r="X222" s="157"/>
      <c r="Y222" s="157"/>
      <c r="Z222" s="157"/>
      <c r="AA222" s="157"/>
      <c r="AB222" s="157"/>
    </row>
    <row r="223" spans="1:28" s="160" customFormat="1" ht="42" x14ac:dyDescent="0.35">
      <c r="A223" s="184" t="s">
        <v>524</v>
      </c>
      <c r="B223" s="162"/>
      <c r="C223" s="184" t="s">
        <v>526</v>
      </c>
      <c r="D223" s="165">
        <v>113550887</v>
      </c>
      <c r="E223" s="179" t="s">
        <v>492</v>
      </c>
      <c r="F223" s="163" t="s">
        <v>21</v>
      </c>
      <c r="G223" s="134">
        <v>2</v>
      </c>
      <c r="H223" s="134"/>
      <c r="I223" s="134"/>
      <c r="J223" s="133">
        <f t="shared" si="31"/>
        <v>2</v>
      </c>
      <c r="K223" s="134"/>
      <c r="L223" s="134">
        <v>2</v>
      </c>
      <c r="M223" s="134"/>
      <c r="N223" s="134"/>
      <c r="O223" s="134"/>
      <c r="P223" s="133">
        <f t="shared" si="33"/>
        <v>2</v>
      </c>
      <c r="Q223" s="133">
        <f t="shared" si="32"/>
        <v>1</v>
      </c>
      <c r="R223" s="156" t="s">
        <v>132</v>
      </c>
      <c r="S223" s="134"/>
      <c r="T223" s="134">
        <v>1</v>
      </c>
      <c r="U223" s="134"/>
      <c r="V223" s="157"/>
      <c r="W223" s="157"/>
      <c r="X223" s="157"/>
      <c r="Y223" s="157"/>
      <c r="Z223" s="157"/>
      <c r="AA223" s="157"/>
      <c r="AB223" s="157"/>
    </row>
    <row r="224" spans="1:28" s="160" customFormat="1" ht="42" x14ac:dyDescent="0.35">
      <c r="A224" s="184" t="s">
        <v>524</v>
      </c>
      <c r="B224" s="162"/>
      <c r="C224" s="184" t="s">
        <v>527</v>
      </c>
      <c r="D224" s="165">
        <v>107430693</v>
      </c>
      <c r="E224" s="179" t="s">
        <v>492</v>
      </c>
      <c r="F224" s="163" t="s">
        <v>21</v>
      </c>
      <c r="G224" s="134">
        <v>2</v>
      </c>
      <c r="H224" s="134"/>
      <c r="I224" s="134"/>
      <c r="J224" s="133">
        <f t="shared" si="31"/>
        <v>2</v>
      </c>
      <c r="K224" s="134"/>
      <c r="L224" s="134">
        <v>2</v>
      </c>
      <c r="M224" s="134"/>
      <c r="N224" s="134"/>
      <c r="O224" s="134"/>
      <c r="P224" s="133">
        <f t="shared" si="33"/>
        <v>2</v>
      </c>
      <c r="Q224" s="133">
        <f t="shared" si="32"/>
        <v>1</v>
      </c>
      <c r="R224" s="156" t="s">
        <v>132</v>
      </c>
      <c r="S224" s="134">
        <v>1</v>
      </c>
      <c r="T224" s="134"/>
      <c r="U224" s="134"/>
      <c r="V224" s="157"/>
      <c r="W224" s="157"/>
      <c r="X224" s="157"/>
      <c r="Y224" s="157"/>
      <c r="Z224" s="157"/>
      <c r="AA224" s="157"/>
      <c r="AB224" s="157"/>
    </row>
    <row r="225" spans="1:28" s="160" customFormat="1" ht="28" x14ac:dyDescent="0.35">
      <c r="A225" s="184" t="s">
        <v>524</v>
      </c>
      <c r="B225" s="162"/>
      <c r="C225" s="184" t="s">
        <v>528</v>
      </c>
      <c r="D225" s="165">
        <v>401650638</v>
      </c>
      <c r="E225" s="179" t="s">
        <v>529</v>
      </c>
      <c r="F225" s="163" t="s">
        <v>21</v>
      </c>
      <c r="G225" s="134">
        <v>2</v>
      </c>
      <c r="H225" s="134"/>
      <c r="I225" s="134"/>
      <c r="J225" s="133">
        <f t="shared" si="31"/>
        <v>2</v>
      </c>
      <c r="K225" s="134"/>
      <c r="L225" s="134">
        <v>2</v>
      </c>
      <c r="M225" s="134"/>
      <c r="N225" s="134"/>
      <c r="O225" s="134"/>
      <c r="P225" s="133">
        <f t="shared" si="33"/>
        <v>2</v>
      </c>
      <c r="Q225" s="133">
        <f>SUM(S225:U225)</f>
        <v>1</v>
      </c>
      <c r="R225" s="156" t="s">
        <v>132</v>
      </c>
      <c r="S225" s="134">
        <v>1</v>
      </c>
      <c r="T225" s="134"/>
      <c r="U225" s="134"/>
      <c r="V225" s="157"/>
      <c r="W225" s="157"/>
      <c r="X225" s="157"/>
      <c r="Y225" s="157"/>
      <c r="Z225" s="157"/>
      <c r="AA225" s="157"/>
      <c r="AB225" s="157"/>
    </row>
    <row r="226" spans="1:28" s="160" customFormat="1" ht="42" x14ac:dyDescent="0.35">
      <c r="A226" s="184" t="s">
        <v>524</v>
      </c>
      <c r="B226" s="162"/>
      <c r="C226" s="184" t="s">
        <v>314</v>
      </c>
      <c r="D226" s="165">
        <v>109290715</v>
      </c>
      <c r="E226" s="179" t="s">
        <v>493</v>
      </c>
      <c r="F226" s="163" t="s">
        <v>21</v>
      </c>
      <c r="G226" s="134">
        <v>6</v>
      </c>
      <c r="H226" s="134"/>
      <c r="I226" s="134"/>
      <c r="J226" s="133">
        <f>SUM(G226:I226)</f>
        <v>6</v>
      </c>
      <c r="K226" s="134"/>
      <c r="L226" s="134">
        <v>6</v>
      </c>
      <c r="M226" s="134"/>
      <c r="N226" s="134"/>
      <c r="O226" s="134"/>
      <c r="P226" s="133">
        <f t="shared" si="33"/>
        <v>6</v>
      </c>
      <c r="Q226" s="133">
        <f t="shared" ref="Q226:Q277" si="34">SUM(S226:U226)</f>
        <v>1</v>
      </c>
      <c r="R226" s="156" t="s">
        <v>132</v>
      </c>
      <c r="S226" s="134"/>
      <c r="T226" s="134">
        <v>1</v>
      </c>
      <c r="U226" s="134"/>
      <c r="V226" s="157"/>
      <c r="W226" s="157"/>
      <c r="X226" s="157"/>
      <c r="Y226" s="157"/>
      <c r="Z226" s="157"/>
      <c r="AA226" s="157"/>
      <c r="AB226" s="157"/>
    </row>
    <row r="227" spans="1:28" s="160" customFormat="1" ht="28" x14ac:dyDescent="0.35">
      <c r="A227" s="184" t="s">
        <v>386</v>
      </c>
      <c r="B227" s="162"/>
      <c r="C227" s="184" t="s">
        <v>235</v>
      </c>
      <c r="D227" s="165">
        <v>109620467</v>
      </c>
      <c r="E227" s="179" t="s">
        <v>557</v>
      </c>
      <c r="F227" s="163" t="s">
        <v>22</v>
      </c>
      <c r="G227" s="134"/>
      <c r="H227" s="134"/>
      <c r="I227" s="134">
        <v>12</v>
      </c>
      <c r="J227" s="133"/>
      <c r="K227" s="134"/>
      <c r="L227" s="134">
        <v>12</v>
      </c>
      <c r="M227" s="134"/>
      <c r="N227" s="134"/>
      <c r="O227" s="134"/>
      <c r="P227" s="133">
        <f t="shared" si="33"/>
        <v>0</v>
      </c>
      <c r="Q227" s="133">
        <f t="shared" si="34"/>
        <v>1</v>
      </c>
      <c r="R227" s="156" t="s">
        <v>132</v>
      </c>
      <c r="S227" s="134"/>
      <c r="T227" s="134">
        <v>1</v>
      </c>
      <c r="U227" s="134"/>
      <c r="V227" s="157"/>
      <c r="W227" s="157"/>
      <c r="X227" s="157"/>
      <c r="Y227" s="157"/>
      <c r="Z227" s="157"/>
      <c r="AA227" s="157"/>
      <c r="AB227" s="157"/>
    </row>
    <row r="228" spans="1:28" s="160" customFormat="1" ht="28" x14ac:dyDescent="0.35">
      <c r="A228" s="184" t="s">
        <v>386</v>
      </c>
      <c r="B228" s="162"/>
      <c r="C228" s="184" t="s">
        <v>218</v>
      </c>
      <c r="D228" s="165">
        <v>112370936</v>
      </c>
      <c r="E228" s="179" t="s">
        <v>557</v>
      </c>
      <c r="F228" s="163" t="s">
        <v>22</v>
      </c>
      <c r="G228" s="134"/>
      <c r="H228" s="134"/>
      <c r="I228" s="134">
        <v>12</v>
      </c>
      <c r="J228" s="133"/>
      <c r="K228" s="134"/>
      <c r="L228" s="134">
        <v>12</v>
      </c>
      <c r="M228" s="134"/>
      <c r="N228" s="134"/>
      <c r="O228" s="134"/>
      <c r="P228" s="133">
        <f t="shared" si="33"/>
        <v>0</v>
      </c>
      <c r="Q228" s="133">
        <f t="shared" si="34"/>
        <v>1</v>
      </c>
      <c r="R228" s="156" t="s">
        <v>132</v>
      </c>
      <c r="S228" s="134">
        <v>1</v>
      </c>
      <c r="T228" s="134"/>
      <c r="U228" s="134"/>
      <c r="V228" s="157"/>
      <c r="W228" s="157"/>
      <c r="X228" s="157"/>
      <c r="Y228" s="157"/>
      <c r="Z228" s="157"/>
      <c r="AA228" s="157"/>
      <c r="AB228" s="157"/>
    </row>
    <row r="229" spans="1:28" s="160" customFormat="1" ht="28" x14ac:dyDescent="0.35">
      <c r="A229" s="184" t="s">
        <v>565</v>
      </c>
      <c r="B229" s="162"/>
      <c r="C229" s="184" t="s">
        <v>231</v>
      </c>
      <c r="D229" s="165">
        <v>206850800</v>
      </c>
      <c r="E229" s="179" t="s">
        <v>566</v>
      </c>
      <c r="F229" s="163" t="s">
        <v>22</v>
      </c>
      <c r="G229" s="134">
        <v>9</v>
      </c>
      <c r="H229" s="134"/>
      <c r="I229" s="134"/>
      <c r="J229" s="133">
        <f t="shared" ref="J229:J238" si="35">SUM(G229:I229)</f>
        <v>9</v>
      </c>
      <c r="K229" s="134"/>
      <c r="L229" s="134">
        <v>9</v>
      </c>
      <c r="M229" s="134"/>
      <c r="N229" s="134"/>
      <c r="O229" s="134"/>
      <c r="P229" s="133">
        <f t="shared" ref="P229:P238" si="36">IF(SUM(K229:O229)=SUM(G229:I229),J229,"VERIFIQUE DATOS INCORRECTOS")</f>
        <v>9</v>
      </c>
      <c r="Q229" s="133">
        <f t="shared" si="34"/>
        <v>1</v>
      </c>
      <c r="R229" s="156" t="s">
        <v>132</v>
      </c>
      <c r="S229" s="134"/>
      <c r="T229" s="134">
        <v>1</v>
      </c>
      <c r="U229" s="134"/>
      <c r="V229" s="157"/>
      <c r="W229" s="157"/>
      <c r="X229" s="157"/>
      <c r="Y229" s="157"/>
      <c r="Z229" s="157"/>
      <c r="AA229" s="157"/>
      <c r="AB229" s="157"/>
    </row>
    <row r="230" spans="1:28" s="160" customFormat="1" ht="28" x14ac:dyDescent="0.35">
      <c r="A230" s="184" t="s">
        <v>565</v>
      </c>
      <c r="B230" s="162"/>
      <c r="C230" s="184" t="s">
        <v>258</v>
      </c>
      <c r="D230" s="165">
        <v>205460046</v>
      </c>
      <c r="E230" s="179" t="s">
        <v>567</v>
      </c>
      <c r="F230" s="163" t="s">
        <v>22</v>
      </c>
      <c r="G230" s="134">
        <v>9</v>
      </c>
      <c r="H230" s="134"/>
      <c r="I230" s="134"/>
      <c r="J230" s="133">
        <f t="shared" si="35"/>
        <v>9</v>
      </c>
      <c r="K230" s="134"/>
      <c r="L230" s="134">
        <v>9</v>
      </c>
      <c r="M230" s="134"/>
      <c r="N230" s="134"/>
      <c r="O230" s="134"/>
      <c r="P230" s="133">
        <f t="shared" si="36"/>
        <v>9</v>
      </c>
      <c r="Q230" s="133">
        <f t="shared" si="34"/>
        <v>1</v>
      </c>
      <c r="R230" s="156" t="s">
        <v>132</v>
      </c>
      <c r="S230" s="134">
        <v>1</v>
      </c>
      <c r="T230" s="134"/>
      <c r="U230" s="134"/>
      <c r="V230" s="157"/>
      <c r="W230" s="157"/>
      <c r="X230" s="157"/>
      <c r="Y230" s="157"/>
      <c r="Z230" s="157"/>
      <c r="AA230" s="157"/>
      <c r="AB230" s="157"/>
    </row>
    <row r="231" spans="1:28" s="160" customFormat="1" ht="28" x14ac:dyDescent="0.35">
      <c r="A231" s="184" t="s">
        <v>565</v>
      </c>
      <c r="B231" s="162"/>
      <c r="C231" s="184" t="s">
        <v>233</v>
      </c>
      <c r="D231" s="165">
        <v>115270695</v>
      </c>
      <c r="E231" s="179" t="s">
        <v>568</v>
      </c>
      <c r="F231" s="163" t="s">
        <v>22</v>
      </c>
      <c r="G231" s="134">
        <v>9</v>
      </c>
      <c r="H231" s="134"/>
      <c r="I231" s="134"/>
      <c r="J231" s="133">
        <f t="shared" si="35"/>
        <v>9</v>
      </c>
      <c r="K231" s="134"/>
      <c r="L231" s="134">
        <v>9</v>
      </c>
      <c r="M231" s="134"/>
      <c r="N231" s="134"/>
      <c r="O231" s="134"/>
      <c r="P231" s="133">
        <f t="shared" si="36"/>
        <v>9</v>
      </c>
      <c r="Q231" s="133">
        <f t="shared" si="34"/>
        <v>1</v>
      </c>
      <c r="R231" s="156" t="s">
        <v>132</v>
      </c>
      <c r="S231" s="134"/>
      <c r="T231" s="134">
        <v>1</v>
      </c>
      <c r="U231" s="134"/>
      <c r="V231" s="157"/>
      <c r="W231" s="157"/>
      <c r="X231" s="157"/>
      <c r="Y231" s="157"/>
      <c r="Z231" s="157"/>
      <c r="AA231" s="157"/>
      <c r="AB231" s="157"/>
    </row>
    <row r="232" spans="1:28" s="160" customFormat="1" ht="28" x14ac:dyDescent="0.35">
      <c r="A232" s="184" t="s">
        <v>565</v>
      </c>
      <c r="B232" s="162"/>
      <c r="C232" s="184" t="s">
        <v>260</v>
      </c>
      <c r="D232" s="165">
        <v>206080826</v>
      </c>
      <c r="E232" s="179" t="s">
        <v>569</v>
      </c>
      <c r="F232" s="163" t="s">
        <v>22</v>
      </c>
      <c r="G232" s="134">
        <v>9</v>
      </c>
      <c r="H232" s="134"/>
      <c r="I232" s="134"/>
      <c r="J232" s="133">
        <f t="shared" si="35"/>
        <v>9</v>
      </c>
      <c r="K232" s="134"/>
      <c r="L232" s="134">
        <v>9</v>
      </c>
      <c r="M232" s="134"/>
      <c r="N232" s="134"/>
      <c r="O232" s="134"/>
      <c r="P232" s="133">
        <f t="shared" si="36"/>
        <v>9</v>
      </c>
      <c r="Q232" s="133">
        <f t="shared" si="34"/>
        <v>1</v>
      </c>
      <c r="R232" s="156" t="s">
        <v>132</v>
      </c>
      <c r="S232" s="134">
        <v>1</v>
      </c>
      <c r="T232" s="134"/>
      <c r="U232" s="134"/>
      <c r="V232" s="157"/>
      <c r="W232" s="157"/>
      <c r="X232" s="157"/>
      <c r="Y232" s="157"/>
      <c r="Z232" s="157"/>
      <c r="AA232" s="157"/>
      <c r="AB232" s="157"/>
    </row>
    <row r="233" spans="1:28" s="160" customFormat="1" ht="28" x14ac:dyDescent="0.35">
      <c r="A233" s="184" t="s">
        <v>565</v>
      </c>
      <c r="B233" s="162"/>
      <c r="C233" s="184" t="s">
        <v>229</v>
      </c>
      <c r="D233" s="165">
        <v>110690917</v>
      </c>
      <c r="E233" s="179" t="s">
        <v>558</v>
      </c>
      <c r="F233" s="163" t="s">
        <v>22</v>
      </c>
      <c r="G233" s="134">
        <v>9</v>
      </c>
      <c r="H233" s="134"/>
      <c r="I233" s="134"/>
      <c r="J233" s="133">
        <f t="shared" si="35"/>
        <v>9</v>
      </c>
      <c r="K233" s="134"/>
      <c r="L233" s="134">
        <v>9</v>
      </c>
      <c r="M233" s="134"/>
      <c r="N233" s="134"/>
      <c r="O233" s="134"/>
      <c r="P233" s="133">
        <f t="shared" si="36"/>
        <v>9</v>
      </c>
      <c r="Q233" s="133">
        <f t="shared" si="34"/>
        <v>1</v>
      </c>
      <c r="R233" s="156" t="s">
        <v>132</v>
      </c>
      <c r="S233" s="134">
        <v>1</v>
      </c>
      <c r="T233" s="134"/>
      <c r="U233" s="134"/>
      <c r="V233" s="157"/>
      <c r="W233" s="157"/>
      <c r="X233" s="157"/>
      <c r="Y233" s="157"/>
      <c r="Z233" s="157"/>
      <c r="AA233" s="157"/>
      <c r="AB233" s="157"/>
    </row>
    <row r="234" spans="1:28" s="160" customFormat="1" ht="28" x14ac:dyDescent="0.35">
      <c r="A234" s="184" t="s">
        <v>565</v>
      </c>
      <c r="B234" s="162"/>
      <c r="C234" s="184" t="s">
        <v>389</v>
      </c>
      <c r="D234" s="165">
        <v>401780024</v>
      </c>
      <c r="E234" s="179" t="s">
        <v>558</v>
      </c>
      <c r="F234" s="163" t="s">
        <v>22</v>
      </c>
      <c r="G234" s="134">
        <v>9</v>
      </c>
      <c r="H234" s="134"/>
      <c r="I234" s="134"/>
      <c r="J234" s="133">
        <f t="shared" si="35"/>
        <v>9</v>
      </c>
      <c r="K234" s="134"/>
      <c r="L234" s="134">
        <v>9</v>
      </c>
      <c r="M234" s="134"/>
      <c r="N234" s="134"/>
      <c r="O234" s="134"/>
      <c r="P234" s="133">
        <f t="shared" si="36"/>
        <v>9</v>
      </c>
      <c r="Q234" s="133">
        <f t="shared" si="34"/>
        <v>1</v>
      </c>
      <c r="R234" s="156" t="s">
        <v>132</v>
      </c>
      <c r="S234" s="134">
        <v>1</v>
      </c>
      <c r="T234" s="134"/>
      <c r="U234" s="134"/>
      <c r="V234" s="157"/>
      <c r="W234" s="157"/>
      <c r="X234" s="157"/>
      <c r="Y234" s="157"/>
      <c r="Z234" s="157"/>
      <c r="AA234" s="157"/>
      <c r="AB234" s="157"/>
    </row>
    <row r="235" spans="1:28" s="160" customFormat="1" ht="28" x14ac:dyDescent="0.35">
      <c r="A235" s="184" t="s">
        <v>565</v>
      </c>
      <c r="B235" s="162"/>
      <c r="C235" s="184" t="s">
        <v>570</v>
      </c>
      <c r="D235" s="165">
        <v>159100202622</v>
      </c>
      <c r="E235" s="179" t="s">
        <v>558</v>
      </c>
      <c r="F235" s="163" t="s">
        <v>22</v>
      </c>
      <c r="G235" s="134">
        <v>9</v>
      </c>
      <c r="H235" s="134"/>
      <c r="I235" s="134"/>
      <c r="J235" s="133">
        <f t="shared" si="35"/>
        <v>9</v>
      </c>
      <c r="K235" s="134"/>
      <c r="L235" s="134">
        <v>9</v>
      </c>
      <c r="M235" s="134"/>
      <c r="N235" s="134"/>
      <c r="O235" s="134"/>
      <c r="P235" s="133">
        <f t="shared" si="36"/>
        <v>9</v>
      </c>
      <c r="Q235" s="133">
        <f t="shared" si="34"/>
        <v>1</v>
      </c>
      <c r="R235" s="156" t="s">
        <v>132</v>
      </c>
      <c r="S235" s="134"/>
      <c r="T235" s="134">
        <v>1</v>
      </c>
      <c r="U235" s="134"/>
      <c r="V235" s="157"/>
      <c r="W235" s="157"/>
      <c r="X235" s="157"/>
      <c r="Y235" s="157"/>
      <c r="Z235" s="157"/>
      <c r="AA235" s="157"/>
      <c r="AB235" s="157"/>
    </row>
    <row r="236" spans="1:28" s="160" customFormat="1" ht="28" x14ac:dyDescent="0.35">
      <c r="A236" s="184" t="s">
        <v>565</v>
      </c>
      <c r="B236" s="162"/>
      <c r="C236" s="184" t="s">
        <v>232</v>
      </c>
      <c r="D236" s="165">
        <v>111390771</v>
      </c>
      <c r="E236" s="179" t="s">
        <v>558</v>
      </c>
      <c r="F236" s="163" t="s">
        <v>22</v>
      </c>
      <c r="G236" s="134">
        <v>9</v>
      </c>
      <c r="H236" s="134"/>
      <c r="I236" s="134"/>
      <c r="J236" s="133">
        <f t="shared" si="35"/>
        <v>9</v>
      </c>
      <c r="K236" s="134"/>
      <c r="L236" s="134">
        <v>9</v>
      </c>
      <c r="M236" s="134"/>
      <c r="N236" s="134"/>
      <c r="O236" s="134"/>
      <c r="P236" s="133">
        <f t="shared" si="36"/>
        <v>9</v>
      </c>
      <c r="Q236" s="133">
        <f t="shared" si="34"/>
        <v>1</v>
      </c>
      <c r="R236" s="156" t="s">
        <v>132</v>
      </c>
      <c r="S236" s="134"/>
      <c r="T236" s="134">
        <v>1</v>
      </c>
      <c r="U236" s="134"/>
      <c r="V236" s="157"/>
      <c r="W236" s="157"/>
      <c r="X236" s="157"/>
      <c r="Y236" s="157"/>
      <c r="Z236" s="157"/>
      <c r="AA236" s="157"/>
      <c r="AB236" s="157"/>
    </row>
    <row r="237" spans="1:28" s="160" customFormat="1" ht="28" x14ac:dyDescent="0.35">
      <c r="A237" s="184" t="s">
        <v>565</v>
      </c>
      <c r="B237" s="162"/>
      <c r="C237" s="184" t="s">
        <v>571</v>
      </c>
      <c r="D237" s="165">
        <v>205280509</v>
      </c>
      <c r="E237" s="179" t="s">
        <v>558</v>
      </c>
      <c r="F237" s="163" t="s">
        <v>22</v>
      </c>
      <c r="G237" s="134">
        <v>9</v>
      </c>
      <c r="H237" s="134"/>
      <c r="I237" s="134"/>
      <c r="J237" s="133">
        <f t="shared" si="35"/>
        <v>9</v>
      </c>
      <c r="K237" s="134"/>
      <c r="L237" s="134">
        <v>9</v>
      </c>
      <c r="M237" s="134"/>
      <c r="N237" s="134"/>
      <c r="O237" s="134"/>
      <c r="P237" s="133">
        <f t="shared" si="36"/>
        <v>9</v>
      </c>
      <c r="Q237" s="133">
        <f t="shared" si="34"/>
        <v>1</v>
      </c>
      <c r="R237" s="156" t="s">
        <v>132</v>
      </c>
      <c r="S237" s="134">
        <v>1</v>
      </c>
      <c r="T237" s="134"/>
      <c r="U237" s="134"/>
      <c r="V237" s="157"/>
      <c r="W237" s="157"/>
      <c r="X237" s="157"/>
      <c r="Y237" s="157"/>
      <c r="Z237" s="157"/>
      <c r="AA237" s="157"/>
      <c r="AB237" s="157"/>
    </row>
    <row r="238" spans="1:28" s="160" customFormat="1" x14ac:dyDescent="0.35">
      <c r="A238" s="184" t="s">
        <v>386</v>
      </c>
      <c r="B238" s="162"/>
      <c r="C238" s="184" t="s">
        <v>218</v>
      </c>
      <c r="D238" s="165">
        <v>112370936</v>
      </c>
      <c r="E238" s="179" t="s">
        <v>559</v>
      </c>
      <c r="F238" s="163" t="s">
        <v>22</v>
      </c>
      <c r="G238" s="134">
        <v>2</v>
      </c>
      <c r="H238" s="134"/>
      <c r="I238" s="134"/>
      <c r="J238" s="133">
        <f t="shared" si="35"/>
        <v>2</v>
      </c>
      <c r="K238" s="134"/>
      <c r="L238" s="134">
        <v>2</v>
      </c>
      <c r="M238" s="134"/>
      <c r="N238" s="134"/>
      <c r="O238" s="134"/>
      <c r="P238" s="133">
        <f t="shared" si="36"/>
        <v>2</v>
      </c>
      <c r="Q238" s="133">
        <f t="shared" si="34"/>
        <v>1</v>
      </c>
      <c r="R238" s="156" t="s">
        <v>132</v>
      </c>
      <c r="S238" s="134">
        <v>1</v>
      </c>
      <c r="T238" s="134"/>
      <c r="U238" s="134"/>
      <c r="V238" s="157"/>
      <c r="W238" s="157"/>
      <c r="X238" s="157"/>
      <c r="Y238" s="157"/>
      <c r="Z238" s="157"/>
      <c r="AA238" s="157"/>
      <c r="AB238" s="157"/>
    </row>
    <row r="239" spans="1:28" s="160" customFormat="1" x14ac:dyDescent="0.35">
      <c r="A239" s="184" t="s">
        <v>574</v>
      </c>
      <c r="B239" s="162"/>
      <c r="C239" s="184" t="s">
        <v>575</v>
      </c>
      <c r="D239" s="165">
        <v>304390340</v>
      </c>
      <c r="E239" s="179" t="s">
        <v>576</v>
      </c>
      <c r="F239" s="163" t="s">
        <v>22</v>
      </c>
      <c r="G239" s="134"/>
      <c r="H239" s="134"/>
      <c r="I239" s="134">
        <v>18</v>
      </c>
      <c r="J239" s="133">
        <f t="shared" ref="J239:J241" si="37">SUM(G239:I239)</f>
        <v>18</v>
      </c>
      <c r="K239" s="134">
        <v>18</v>
      </c>
      <c r="L239" s="134"/>
      <c r="M239" s="134"/>
      <c r="N239" s="134"/>
      <c r="O239" s="134"/>
      <c r="P239" s="133">
        <f t="shared" ref="P239:P241" si="38">IF(SUM(K239:O239)=SUM(G239:I239),J239,"VERIFIQUE DATOS INCORRECTOS")</f>
        <v>18</v>
      </c>
      <c r="Q239" s="133">
        <f t="shared" si="34"/>
        <v>1</v>
      </c>
      <c r="R239" s="156" t="s">
        <v>132</v>
      </c>
      <c r="S239" s="134">
        <v>1</v>
      </c>
      <c r="T239" s="134"/>
      <c r="U239" s="134"/>
      <c r="V239" s="157"/>
      <c r="W239" s="157"/>
      <c r="X239" s="157"/>
      <c r="Y239" s="157"/>
      <c r="Z239" s="157"/>
      <c r="AA239" s="157"/>
      <c r="AB239" s="157"/>
    </row>
    <row r="240" spans="1:28" s="160" customFormat="1" x14ac:dyDescent="0.35">
      <c r="A240" s="184" t="s">
        <v>574</v>
      </c>
      <c r="B240" s="162"/>
      <c r="C240" s="184" t="s">
        <v>420</v>
      </c>
      <c r="D240" s="165">
        <v>303470810</v>
      </c>
      <c r="E240" s="179" t="s">
        <v>576</v>
      </c>
      <c r="F240" s="163" t="s">
        <v>22</v>
      </c>
      <c r="G240" s="134"/>
      <c r="H240" s="134"/>
      <c r="I240" s="134">
        <v>18</v>
      </c>
      <c r="J240" s="133">
        <f t="shared" si="37"/>
        <v>18</v>
      </c>
      <c r="K240" s="134">
        <v>18</v>
      </c>
      <c r="L240" s="134"/>
      <c r="M240" s="134"/>
      <c r="N240" s="134"/>
      <c r="O240" s="134"/>
      <c r="P240" s="133">
        <f t="shared" si="38"/>
        <v>18</v>
      </c>
      <c r="Q240" s="133">
        <f t="shared" si="34"/>
        <v>1</v>
      </c>
      <c r="R240" s="156" t="s">
        <v>132</v>
      </c>
      <c r="S240" s="134">
        <v>1</v>
      </c>
      <c r="T240" s="134"/>
      <c r="U240" s="134"/>
      <c r="V240" s="157"/>
      <c r="W240" s="157"/>
      <c r="X240" s="157"/>
      <c r="Y240" s="157"/>
      <c r="Z240" s="157"/>
      <c r="AA240" s="157"/>
      <c r="AB240" s="157"/>
    </row>
    <row r="241" spans="1:28" s="160" customFormat="1" x14ac:dyDescent="0.35">
      <c r="A241" s="184" t="s">
        <v>574</v>
      </c>
      <c r="B241" s="162"/>
      <c r="C241" s="184" t="s">
        <v>577</v>
      </c>
      <c r="D241" s="165">
        <v>108200599</v>
      </c>
      <c r="E241" s="179" t="s">
        <v>576</v>
      </c>
      <c r="F241" s="163" t="s">
        <v>22</v>
      </c>
      <c r="G241" s="134"/>
      <c r="H241" s="134"/>
      <c r="I241" s="134">
        <v>18</v>
      </c>
      <c r="J241" s="133">
        <f t="shared" si="37"/>
        <v>18</v>
      </c>
      <c r="K241" s="134">
        <v>18</v>
      </c>
      <c r="L241" s="134"/>
      <c r="M241" s="134"/>
      <c r="N241" s="134"/>
      <c r="O241" s="134"/>
      <c r="P241" s="133">
        <f t="shared" si="38"/>
        <v>18</v>
      </c>
      <c r="Q241" s="133">
        <f t="shared" si="34"/>
        <v>1</v>
      </c>
      <c r="R241" s="156" t="s">
        <v>132</v>
      </c>
      <c r="S241" s="134">
        <v>1</v>
      </c>
      <c r="T241" s="134"/>
      <c r="U241" s="134"/>
      <c r="V241" s="157"/>
      <c r="W241" s="157"/>
      <c r="X241" s="157"/>
      <c r="Y241" s="157"/>
      <c r="Z241" s="157"/>
      <c r="AA241" s="157"/>
      <c r="AB241" s="157"/>
    </row>
    <row r="242" spans="1:28" s="160" customFormat="1" x14ac:dyDescent="0.35">
      <c r="A242" s="184" t="s">
        <v>574</v>
      </c>
      <c r="B242" s="162"/>
      <c r="C242" s="184" t="s">
        <v>578</v>
      </c>
      <c r="D242" s="165">
        <v>205630961</v>
      </c>
      <c r="E242" s="179" t="s">
        <v>576</v>
      </c>
      <c r="F242" s="163" t="s">
        <v>22</v>
      </c>
      <c r="G242" s="134"/>
      <c r="H242" s="134"/>
      <c r="I242" s="134">
        <v>18</v>
      </c>
      <c r="J242" s="133">
        <f>SUM(G242:I242)</f>
        <v>18</v>
      </c>
      <c r="K242" s="134">
        <v>18</v>
      </c>
      <c r="L242" s="134"/>
      <c r="M242" s="134"/>
      <c r="N242" s="134"/>
      <c r="O242" s="134"/>
      <c r="P242" s="133">
        <f t="shared" ref="P242:P276" si="39">IF(SUM(K242:O242)=SUM(G242:I242),J242,"VERIFIQUE DATOS INCORRECTOS")</f>
        <v>18</v>
      </c>
      <c r="Q242" s="133">
        <f t="shared" si="34"/>
        <v>1</v>
      </c>
      <c r="R242" s="156" t="s">
        <v>132</v>
      </c>
      <c r="S242" s="134">
        <v>1</v>
      </c>
      <c r="T242" s="134"/>
      <c r="U242" s="134"/>
      <c r="V242" s="157"/>
      <c r="W242" s="157" t="s">
        <v>4</v>
      </c>
      <c r="X242" s="157" t="s">
        <v>73</v>
      </c>
      <c r="Y242" s="157"/>
      <c r="Z242" s="157"/>
      <c r="AA242" s="157"/>
      <c r="AB242" s="157"/>
    </row>
    <row r="243" spans="1:28" s="160" customFormat="1" x14ac:dyDescent="0.35">
      <c r="A243" s="184" t="s">
        <v>574</v>
      </c>
      <c r="B243" s="162"/>
      <c r="C243" s="184" t="s">
        <v>579</v>
      </c>
      <c r="D243" s="165">
        <v>205750370</v>
      </c>
      <c r="E243" s="179" t="s">
        <v>576</v>
      </c>
      <c r="F243" s="163" t="s">
        <v>22</v>
      </c>
      <c r="G243" s="134"/>
      <c r="H243" s="134"/>
      <c r="I243" s="134">
        <v>18</v>
      </c>
      <c r="J243" s="133">
        <f t="shared" ref="J243:J276" si="40">SUM(G243:I243)</f>
        <v>18</v>
      </c>
      <c r="K243" s="134">
        <v>18</v>
      </c>
      <c r="L243" s="134"/>
      <c r="M243" s="134"/>
      <c r="N243" s="134"/>
      <c r="O243" s="134"/>
      <c r="P243" s="133">
        <f t="shared" si="39"/>
        <v>18</v>
      </c>
      <c r="Q243" s="133">
        <f t="shared" si="34"/>
        <v>1</v>
      </c>
      <c r="R243" s="156" t="s">
        <v>132</v>
      </c>
      <c r="S243" s="134">
        <v>1</v>
      </c>
      <c r="T243" s="134"/>
      <c r="U243" s="134"/>
      <c r="V243" s="157"/>
      <c r="W243" s="157" t="s">
        <v>21</v>
      </c>
      <c r="X243" s="157" t="s">
        <v>72</v>
      </c>
      <c r="Y243" s="157"/>
      <c r="Z243" s="157"/>
      <c r="AA243" s="157"/>
      <c r="AB243" s="157"/>
    </row>
    <row r="244" spans="1:28" s="160" customFormat="1" x14ac:dyDescent="0.35">
      <c r="A244" s="184" t="s">
        <v>574</v>
      </c>
      <c r="B244" s="162"/>
      <c r="C244" s="184" t="s">
        <v>580</v>
      </c>
      <c r="D244" s="165">
        <v>503420825</v>
      </c>
      <c r="E244" s="179" t="s">
        <v>576</v>
      </c>
      <c r="F244" s="163" t="s">
        <v>22</v>
      </c>
      <c r="G244" s="134"/>
      <c r="H244" s="134"/>
      <c r="I244" s="134">
        <v>18</v>
      </c>
      <c r="J244" s="133">
        <f t="shared" si="40"/>
        <v>18</v>
      </c>
      <c r="K244" s="134">
        <v>18</v>
      </c>
      <c r="L244" s="134"/>
      <c r="M244" s="134"/>
      <c r="N244" s="134"/>
      <c r="O244" s="134"/>
      <c r="P244" s="133">
        <f t="shared" si="39"/>
        <v>18</v>
      </c>
      <c r="Q244" s="133">
        <f t="shared" si="34"/>
        <v>1</v>
      </c>
      <c r="R244" s="156" t="s">
        <v>71</v>
      </c>
      <c r="S244" s="134">
        <v>1</v>
      </c>
      <c r="T244" s="134"/>
      <c r="U244" s="134"/>
      <c r="V244" s="157"/>
      <c r="W244" s="157" t="s">
        <v>22</v>
      </c>
      <c r="X244" s="157" t="s">
        <v>71</v>
      </c>
      <c r="Y244" s="157"/>
      <c r="Z244" s="157"/>
      <c r="AA244" s="157"/>
      <c r="AB244" s="157"/>
    </row>
    <row r="245" spans="1:28" s="160" customFormat="1" x14ac:dyDescent="0.35">
      <c r="A245" s="184" t="s">
        <v>574</v>
      </c>
      <c r="B245" s="162"/>
      <c r="C245" s="184" t="s">
        <v>266</v>
      </c>
      <c r="D245" s="165">
        <v>107070598</v>
      </c>
      <c r="E245" s="179" t="s">
        <v>576</v>
      </c>
      <c r="F245" s="163" t="s">
        <v>22</v>
      </c>
      <c r="G245" s="134"/>
      <c r="H245" s="134"/>
      <c r="I245" s="134">
        <v>18</v>
      </c>
      <c r="J245" s="133">
        <f t="shared" si="40"/>
        <v>18</v>
      </c>
      <c r="K245" s="134">
        <v>18</v>
      </c>
      <c r="L245" s="134"/>
      <c r="M245" s="134"/>
      <c r="N245" s="134"/>
      <c r="O245" s="134"/>
      <c r="P245" s="133">
        <f t="shared" si="39"/>
        <v>18</v>
      </c>
      <c r="Q245" s="133">
        <f t="shared" si="34"/>
        <v>1</v>
      </c>
      <c r="R245" s="156" t="s">
        <v>132</v>
      </c>
      <c r="S245" s="134">
        <v>1</v>
      </c>
      <c r="T245" s="134"/>
      <c r="U245" s="134"/>
      <c r="V245" s="157"/>
      <c r="W245" s="157" t="s">
        <v>23</v>
      </c>
      <c r="X245" s="157" t="s">
        <v>132</v>
      </c>
      <c r="Y245" s="157"/>
      <c r="Z245" s="157"/>
      <c r="AA245" s="157"/>
      <c r="AB245" s="157"/>
    </row>
    <row r="246" spans="1:28" s="160" customFormat="1" x14ac:dyDescent="0.35">
      <c r="A246" s="184" t="s">
        <v>574</v>
      </c>
      <c r="B246" s="162"/>
      <c r="C246" s="184" t="s">
        <v>581</v>
      </c>
      <c r="D246" s="165">
        <v>503800787</v>
      </c>
      <c r="E246" s="179" t="s">
        <v>576</v>
      </c>
      <c r="F246" s="163" t="s">
        <v>22</v>
      </c>
      <c r="G246" s="134"/>
      <c r="H246" s="134"/>
      <c r="I246" s="134">
        <v>18</v>
      </c>
      <c r="J246" s="133">
        <f t="shared" si="40"/>
        <v>18</v>
      </c>
      <c r="K246" s="134">
        <v>18</v>
      </c>
      <c r="L246" s="134"/>
      <c r="M246" s="134"/>
      <c r="N246" s="134"/>
      <c r="O246" s="134"/>
      <c r="P246" s="133">
        <f t="shared" si="39"/>
        <v>18</v>
      </c>
      <c r="Q246" s="133">
        <f t="shared" si="34"/>
        <v>1</v>
      </c>
      <c r="R246" s="156" t="s">
        <v>71</v>
      </c>
      <c r="S246" s="134"/>
      <c r="T246" s="134">
        <v>1</v>
      </c>
      <c r="U246" s="134"/>
      <c r="V246" s="157"/>
      <c r="W246" s="157"/>
      <c r="X246" s="157"/>
      <c r="Y246" s="157"/>
      <c r="Z246" s="157"/>
      <c r="AA246" s="157"/>
      <c r="AB246" s="157"/>
    </row>
    <row r="247" spans="1:28" s="160" customFormat="1" x14ac:dyDescent="0.35">
      <c r="A247" s="184" t="s">
        <v>574</v>
      </c>
      <c r="B247" s="162"/>
      <c r="C247" s="184" t="s">
        <v>582</v>
      </c>
      <c r="D247" s="165">
        <v>604080272</v>
      </c>
      <c r="E247" s="179" t="s">
        <v>576</v>
      </c>
      <c r="F247" s="163" t="s">
        <v>22</v>
      </c>
      <c r="G247" s="134"/>
      <c r="H247" s="134"/>
      <c r="I247" s="134">
        <v>18</v>
      </c>
      <c r="J247" s="133">
        <f t="shared" si="40"/>
        <v>18</v>
      </c>
      <c r="K247" s="134">
        <v>18</v>
      </c>
      <c r="L247" s="134"/>
      <c r="M247" s="134"/>
      <c r="N247" s="134"/>
      <c r="O247" s="134"/>
      <c r="P247" s="133">
        <f t="shared" si="39"/>
        <v>18</v>
      </c>
      <c r="Q247" s="133">
        <f t="shared" si="34"/>
        <v>1</v>
      </c>
      <c r="R247" s="156" t="s">
        <v>71</v>
      </c>
      <c r="S247" s="134"/>
      <c r="T247" s="134">
        <v>1</v>
      </c>
      <c r="U247" s="134"/>
      <c r="V247" s="157"/>
      <c r="W247" s="157"/>
      <c r="X247" s="157"/>
      <c r="Y247" s="157"/>
      <c r="Z247" s="157"/>
      <c r="AA247" s="157"/>
      <c r="AB247" s="157"/>
    </row>
    <row r="248" spans="1:28" s="160" customFormat="1" x14ac:dyDescent="0.35">
      <c r="A248" s="184" t="s">
        <v>574</v>
      </c>
      <c r="B248" s="162"/>
      <c r="C248" s="184" t="s">
        <v>583</v>
      </c>
      <c r="D248" s="165">
        <v>207340741</v>
      </c>
      <c r="E248" s="179" t="s">
        <v>576</v>
      </c>
      <c r="F248" s="163" t="s">
        <v>22</v>
      </c>
      <c r="G248" s="134"/>
      <c r="H248" s="134"/>
      <c r="I248" s="134">
        <v>18</v>
      </c>
      <c r="J248" s="133">
        <f t="shared" si="40"/>
        <v>18</v>
      </c>
      <c r="K248" s="134">
        <v>18</v>
      </c>
      <c r="L248" s="134"/>
      <c r="M248" s="134"/>
      <c r="N248" s="134"/>
      <c r="O248" s="134"/>
      <c r="P248" s="133">
        <f t="shared" si="39"/>
        <v>18</v>
      </c>
      <c r="Q248" s="133">
        <f t="shared" si="34"/>
        <v>1</v>
      </c>
      <c r="R248" s="156" t="s">
        <v>71</v>
      </c>
      <c r="S248" s="134"/>
      <c r="T248" s="134">
        <v>1</v>
      </c>
      <c r="U248" s="134"/>
      <c r="V248" s="157"/>
      <c r="W248" s="157"/>
      <c r="X248" s="157"/>
      <c r="Y248" s="157"/>
      <c r="Z248" s="157"/>
      <c r="AA248" s="157"/>
      <c r="AB248" s="157"/>
    </row>
    <row r="249" spans="1:28" s="160" customFormat="1" x14ac:dyDescent="0.35">
      <c r="A249" s="184" t="s">
        <v>574</v>
      </c>
      <c r="B249" s="162"/>
      <c r="C249" s="184" t="s">
        <v>584</v>
      </c>
      <c r="D249" s="165">
        <v>901070424</v>
      </c>
      <c r="E249" s="179" t="s">
        <v>576</v>
      </c>
      <c r="F249" s="163" t="s">
        <v>22</v>
      </c>
      <c r="G249" s="134"/>
      <c r="H249" s="134"/>
      <c r="I249" s="134">
        <v>18</v>
      </c>
      <c r="J249" s="133">
        <f t="shared" si="40"/>
        <v>18</v>
      </c>
      <c r="K249" s="134">
        <v>18</v>
      </c>
      <c r="L249" s="134"/>
      <c r="M249" s="134"/>
      <c r="N249" s="134"/>
      <c r="O249" s="134"/>
      <c r="P249" s="133">
        <f t="shared" si="39"/>
        <v>18</v>
      </c>
      <c r="Q249" s="133">
        <f t="shared" si="34"/>
        <v>1</v>
      </c>
      <c r="R249" s="156" t="s">
        <v>132</v>
      </c>
      <c r="S249" s="134">
        <v>1</v>
      </c>
      <c r="T249" s="134"/>
      <c r="U249" s="134"/>
      <c r="V249" s="157"/>
      <c r="W249" s="157"/>
      <c r="X249" s="157"/>
      <c r="Y249" s="157"/>
      <c r="Z249" s="157"/>
      <c r="AA249" s="157"/>
      <c r="AB249" s="157"/>
    </row>
    <row r="250" spans="1:28" s="160" customFormat="1" x14ac:dyDescent="0.35">
      <c r="A250" s="184" t="s">
        <v>574</v>
      </c>
      <c r="B250" s="162"/>
      <c r="C250" s="184" t="s">
        <v>585</v>
      </c>
      <c r="D250" s="165">
        <v>603770793</v>
      </c>
      <c r="E250" s="179" t="s">
        <v>576</v>
      </c>
      <c r="F250" s="163" t="s">
        <v>22</v>
      </c>
      <c r="G250" s="134"/>
      <c r="H250" s="134"/>
      <c r="I250" s="134">
        <v>18</v>
      </c>
      <c r="J250" s="133">
        <f t="shared" si="40"/>
        <v>18</v>
      </c>
      <c r="K250" s="134">
        <v>18</v>
      </c>
      <c r="L250" s="134"/>
      <c r="M250" s="134"/>
      <c r="N250" s="134"/>
      <c r="O250" s="134"/>
      <c r="P250" s="133">
        <f t="shared" si="39"/>
        <v>18</v>
      </c>
      <c r="Q250" s="133">
        <f t="shared" si="34"/>
        <v>1</v>
      </c>
      <c r="R250" s="156" t="s">
        <v>71</v>
      </c>
      <c r="S250" s="134">
        <v>1</v>
      </c>
      <c r="T250" s="134"/>
      <c r="U250" s="134"/>
      <c r="V250" s="157"/>
      <c r="W250" s="157"/>
      <c r="X250" s="157"/>
      <c r="Y250" s="157"/>
      <c r="Z250" s="157"/>
      <c r="AA250" s="157"/>
      <c r="AB250" s="157"/>
    </row>
    <row r="251" spans="1:28" s="160" customFormat="1" x14ac:dyDescent="0.35">
      <c r="A251" s="184" t="s">
        <v>574</v>
      </c>
      <c r="B251" s="162"/>
      <c r="C251" s="184" t="s">
        <v>586</v>
      </c>
      <c r="D251" s="165">
        <v>603290114</v>
      </c>
      <c r="E251" s="179" t="s">
        <v>576</v>
      </c>
      <c r="F251" s="163" t="s">
        <v>22</v>
      </c>
      <c r="G251" s="134"/>
      <c r="H251" s="134"/>
      <c r="I251" s="134">
        <v>18</v>
      </c>
      <c r="J251" s="133">
        <f t="shared" si="40"/>
        <v>18</v>
      </c>
      <c r="K251" s="134">
        <v>18</v>
      </c>
      <c r="L251" s="134"/>
      <c r="M251" s="134"/>
      <c r="N251" s="134"/>
      <c r="O251" s="134"/>
      <c r="P251" s="133">
        <f t="shared" si="39"/>
        <v>18</v>
      </c>
      <c r="Q251" s="133">
        <f t="shared" si="34"/>
        <v>1</v>
      </c>
      <c r="R251" s="156" t="s">
        <v>132</v>
      </c>
      <c r="S251" s="134">
        <v>1</v>
      </c>
      <c r="T251" s="134"/>
      <c r="U251" s="134"/>
      <c r="V251" s="157"/>
      <c r="W251" s="157"/>
      <c r="X251" s="157"/>
      <c r="Y251" s="157"/>
      <c r="Z251" s="157"/>
      <c r="AA251" s="157"/>
      <c r="AB251" s="157"/>
    </row>
    <row r="252" spans="1:28" s="160" customFormat="1" x14ac:dyDescent="0.35">
      <c r="A252" s="184" t="s">
        <v>574</v>
      </c>
      <c r="B252" s="162"/>
      <c r="C252" s="184" t="s">
        <v>587</v>
      </c>
      <c r="D252" s="165">
        <v>207560736</v>
      </c>
      <c r="E252" s="179" t="s">
        <v>576</v>
      </c>
      <c r="F252" s="163" t="s">
        <v>22</v>
      </c>
      <c r="G252" s="134"/>
      <c r="H252" s="134"/>
      <c r="I252" s="134">
        <v>18</v>
      </c>
      <c r="J252" s="133">
        <f t="shared" si="40"/>
        <v>18</v>
      </c>
      <c r="K252" s="134">
        <v>18</v>
      </c>
      <c r="L252" s="134"/>
      <c r="M252" s="134"/>
      <c r="N252" s="134"/>
      <c r="O252" s="134"/>
      <c r="P252" s="133">
        <f t="shared" si="39"/>
        <v>18</v>
      </c>
      <c r="Q252" s="133">
        <f t="shared" si="34"/>
        <v>1</v>
      </c>
      <c r="R252" s="156" t="s">
        <v>71</v>
      </c>
      <c r="S252" s="134"/>
      <c r="T252" s="134">
        <v>1</v>
      </c>
      <c r="U252" s="134"/>
      <c r="V252" s="157"/>
      <c r="W252" s="157"/>
      <c r="X252" s="157"/>
      <c r="Y252" s="157"/>
      <c r="Z252" s="157"/>
      <c r="AA252" s="157"/>
      <c r="AB252" s="157"/>
    </row>
    <row r="253" spans="1:28" s="160" customFormat="1" x14ac:dyDescent="0.35">
      <c r="A253" s="184" t="s">
        <v>574</v>
      </c>
      <c r="B253" s="162"/>
      <c r="C253" s="184" t="s">
        <v>588</v>
      </c>
      <c r="D253" s="165">
        <v>106770783</v>
      </c>
      <c r="E253" s="179" t="s">
        <v>576</v>
      </c>
      <c r="F253" s="163" t="s">
        <v>22</v>
      </c>
      <c r="G253" s="134"/>
      <c r="H253" s="134"/>
      <c r="I253" s="134">
        <v>18</v>
      </c>
      <c r="J253" s="133">
        <f t="shared" si="40"/>
        <v>18</v>
      </c>
      <c r="K253" s="134">
        <v>18</v>
      </c>
      <c r="L253" s="134"/>
      <c r="M253" s="134"/>
      <c r="N253" s="134"/>
      <c r="O253" s="134"/>
      <c r="P253" s="133">
        <f t="shared" si="39"/>
        <v>18</v>
      </c>
      <c r="Q253" s="133">
        <f t="shared" si="34"/>
        <v>1</v>
      </c>
      <c r="R253" s="156" t="s">
        <v>132</v>
      </c>
      <c r="S253" s="134">
        <v>1</v>
      </c>
      <c r="T253" s="134"/>
      <c r="U253" s="134"/>
      <c r="V253" s="157"/>
      <c r="W253" s="157"/>
      <c r="X253" s="157"/>
      <c r="Y253" s="157"/>
      <c r="Z253" s="157"/>
      <c r="AA253" s="157"/>
      <c r="AB253" s="157"/>
    </row>
    <row r="254" spans="1:28" s="160" customFormat="1" x14ac:dyDescent="0.35">
      <c r="A254" s="184" t="s">
        <v>574</v>
      </c>
      <c r="B254" s="162"/>
      <c r="C254" s="184" t="s">
        <v>589</v>
      </c>
      <c r="D254" s="165">
        <v>207250037</v>
      </c>
      <c r="E254" s="179" t="s">
        <v>576</v>
      </c>
      <c r="F254" s="163" t="s">
        <v>22</v>
      </c>
      <c r="G254" s="134"/>
      <c r="H254" s="134"/>
      <c r="I254" s="134">
        <v>18</v>
      </c>
      <c r="J254" s="133">
        <f t="shared" si="40"/>
        <v>18</v>
      </c>
      <c r="K254" s="134">
        <v>18</v>
      </c>
      <c r="L254" s="134"/>
      <c r="M254" s="134"/>
      <c r="N254" s="134"/>
      <c r="O254" s="134"/>
      <c r="P254" s="133">
        <f t="shared" si="39"/>
        <v>18</v>
      </c>
      <c r="Q254" s="133">
        <f t="shared" si="34"/>
        <v>1</v>
      </c>
      <c r="R254" s="156" t="s">
        <v>132</v>
      </c>
      <c r="S254" s="134"/>
      <c r="T254" s="134">
        <v>1</v>
      </c>
      <c r="U254" s="134"/>
      <c r="V254" s="157"/>
      <c r="W254" s="157"/>
      <c r="X254" s="157"/>
      <c r="Y254" s="157"/>
      <c r="Z254" s="157"/>
      <c r="AA254" s="157"/>
      <c r="AB254" s="157"/>
    </row>
    <row r="255" spans="1:28" s="160" customFormat="1" x14ac:dyDescent="0.35">
      <c r="A255" s="184" t="s">
        <v>574</v>
      </c>
      <c r="B255" s="162"/>
      <c r="C255" s="184" t="s">
        <v>590</v>
      </c>
      <c r="D255" s="165">
        <v>107940477</v>
      </c>
      <c r="E255" s="179" t="s">
        <v>576</v>
      </c>
      <c r="F255" s="163" t="s">
        <v>22</v>
      </c>
      <c r="G255" s="134"/>
      <c r="H255" s="134"/>
      <c r="I255" s="134">
        <v>18</v>
      </c>
      <c r="J255" s="133">
        <f t="shared" si="40"/>
        <v>18</v>
      </c>
      <c r="K255" s="134">
        <v>18</v>
      </c>
      <c r="L255" s="134"/>
      <c r="M255" s="134"/>
      <c r="N255" s="134"/>
      <c r="O255" s="134"/>
      <c r="P255" s="133">
        <f t="shared" si="39"/>
        <v>18</v>
      </c>
      <c r="Q255" s="133">
        <f t="shared" si="34"/>
        <v>1</v>
      </c>
      <c r="R255" s="156" t="s">
        <v>71</v>
      </c>
      <c r="S255" s="134">
        <v>1</v>
      </c>
      <c r="T255" s="134"/>
      <c r="U255" s="134"/>
      <c r="V255" s="157"/>
      <c r="W255" s="157"/>
      <c r="X255" s="157"/>
      <c r="Y255" s="157"/>
      <c r="Z255" s="157"/>
      <c r="AA255" s="157"/>
      <c r="AB255" s="157"/>
    </row>
    <row r="256" spans="1:28" s="160" customFormat="1" x14ac:dyDescent="0.35">
      <c r="A256" s="184" t="s">
        <v>574</v>
      </c>
      <c r="B256" s="162"/>
      <c r="C256" s="184" t="s">
        <v>591</v>
      </c>
      <c r="D256" s="165">
        <v>604210192</v>
      </c>
      <c r="E256" s="179" t="s">
        <v>576</v>
      </c>
      <c r="F256" s="163" t="s">
        <v>22</v>
      </c>
      <c r="G256" s="134"/>
      <c r="H256" s="134"/>
      <c r="I256" s="134">
        <v>18</v>
      </c>
      <c r="J256" s="133">
        <f t="shared" si="40"/>
        <v>18</v>
      </c>
      <c r="K256" s="134">
        <v>18</v>
      </c>
      <c r="L256" s="134"/>
      <c r="M256" s="134"/>
      <c r="N256" s="134"/>
      <c r="O256" s="134"/>
      <c r="P256" s="133">
        <f t="shared" si="39"/>
        <v>18</v>
      </c>
      <c r="Q256" s="133">
        <f t="shared" si="34"/>
        <v>1</v>
      </c>
      <c r="R256" s="156" t="s">
        <v>71</v>
      </c>
      <c r="S256" s="134">
        <v>1</v>
      </c>
      <c r="T256" s="134"/>
      <c r="U256" s="134"/>
      <c r="V256" s="157"/>
      <c r="W256" s="157"/>
      <c r="X256" s="157"/>
      <c r="Y256" s="157"/>
      <c r="Z256" s="157"/>
      <c r="AA256" s="157"/>
      <c r="AB256" s="157"/>
    </row>
    <row r="257" spans="1:28" s="160" customFormat="1" x14ac:dyDescent="0.35">
      <c r="A257" s="184" t="s">
        <v>574</v>
      </c>
      <c r="B257" s="162"/>
      <c r="C257" s="184" t="s">
        <v>592</v>
      </c>
      <c r="D257" s="165">
        <v>603580798</v>
      </c>
      <c r="E257" s="179" t="s">
        <v>576</v>
      </c>
      <c r="F257" s="163" t="s">
        <v>22</v>
      </c>
      <c r="G257" s="134"/>
      <c r="H257" s="134"/>
      <c r="I257" s="134">
        <v>18</v>
      </c>
      <c r="J257" s="133">
        <f t="shared" si="40"/>
        <v>18</v>
      </c>
      <c r="K257" s="134">
        <v>18</v>
      </c>
      <c r="L257" s="134"/>
      <c r="M257" s="134"/>
      <c r="N257" s="134"/>
      <c r="O257" s="134"/>
      <c r="P257" s="133">
        <f t="shared" si="39"/>
        <v>18</v>
      </c>
      <c r="Q257" s="133">
        <f t="shared" si="34"/>
        <v>1</v>
      </c>
      <c r="R257" s="156" t="s">
        <v>132</v>
      </c>
      <c r="S257" s="134"/>
      <c r="T257" s="134">
        <v>1</v>
      </c>
      <c r="U257" s="134"/>
      <c r="V257" s="157"/>
      <c r="W257" s="157"/>
      <c r="X257" s="157"/>
      <c r="Y257" s="157"/>
      <c r="Z257" s="157"/>
      <c r="AA257" s="157"/>
      <c r="AB257" s="157"/>
    </row>
    <row r="258" spans="1:28" s="160" customFormat="1" x14ac:dyDescent="0.35">
      <c r="A258" s="184" t="s">
        <v>574</v>
      </c>
      <c r="B258" s="162"/>
      <c r="C258" s="184" t="s">
        <v>593</v>
      </c>
      <c r="D258" s="165">
        <v>106670178</v>
      </c>
      <c r="E258" s="179" t="s">
        <v>576</v>
      </c>
      <c r="F258" s="163" t="s">
        <v>22</v>
      </c>
      <c r="G258" s="134"/>
      <c r="H258" s="134"/>
      <c r="I258" s="134">
        <v>18</v>
      </c>
      <c r="J258" s="133">
        <f t="shared" si="40"/>
        <v>18</v>
      </c>
      <c r="K258" s="134">
        <v>18</v>
      </c>
      <c r="L258" s="134"/>
      <c r="M258" s="134"/>
      <c r="N258" s="134"/>
      <c r="O258" s="134"/>
      <c r="P258" s="133">
        <f t="shared" si="39"/>
        <v>18</v>
      </c>
      <c r="Q258" s="133">
        <f t="shared" si="34"/>
        <v>1</v>
      </c>
      <c r="R258" s="156" t="s">
        <v>132</v>
      </c>
      <c r="S258" s="134">
        <v>1</v>
      </c>
      <c r="T258" s="134"/>
      <c r="U258" s="134"/>
      <c r="V258" s="157"/>
      <c r="W258" s="157"/>
      <c r="X258" s="157"/>
      <c r="Y258" s="157"/>
      <c r="Z258" s="157"/>
      <c r="AA258" s="157"/>
      <c r="AB258" s="157"/>
    </row>
    <row r="259" spans="1:28" s="160" customFormat="1" x14ac:dyDescent="0.35">
      <c r="A259" s="184" t="s">
        <v>574</v>
      </c>
      <c r="B259" s="162"/>
      <c r="C259" s="184" t="s">
        <v>594</v>
      </c>
      <c r="D259" s="165">
        <v>503980491</v>
      </c>
      <c r="E259" s="179" t="s">
        <v>576</v>
      </c>
      <c r="F259" s="163" t="s">
        <v>22</v>
      </c>
      <c r="G259" s="134"/>
      <c r="H259" s="134"/>
      <c r="I259" s="134">
        <v>18</v>
      </c>
      <c r="J259" s="133">
        <f t="shared" si="40"/>
        <v>18</v>
      </c>
      <c r="K259" s="134">
        <v>18</v>
      </c>
      <c r="L259" s="134"/>
      <c r="M259" s="134"/>
      <c r="N259" s="134"/>
      <c r="O259" s="134"/>
      <c r="P259" s="133">
        <f t="shared" si="39"/>
        <v>18</v>
      </c>
      <c r="Q259" s="133">
        <f t="shared" si="34"/>
        <v>1</v>
      </c>
      <c r="R259" s="156" t="s">
        <v>71</v>
      </c>
      <c r="S259" s="134"/>
      <c r="T259" s="134">
        <v>1</v>
      </c>
      <c r="U259" s="134"/>
      <c r="V259" s="157"/>
      <c r="W259" s="157"/>
      <c r="X259" s="157"/>
      <c r="Y259" s="157"/>
      <c r="Z259" s="157"/>
      <c r="AA259" s="157"/>
      <c r="AB259" s="157"/>
    </row>
    <row r="260" spans="1:28" s="160" customFormat="1" x14ac:dyDescent="0.35">
      <c r="A260" s="184" t="s">
        <v>574</v>
      </c>
      <c r="B260" s="162"/>
      <c r="C260" s="184" t="s">
        <v>595</v>
      </c>
      <c r="D260" s="165">
        <v>206550472</v>
      </c>
      <c r="E260" s="179" t="s">
        <v>576</v>
      </c>
      <c r="F260" s="163" t="s">
        <v>22</v>
      </c>
      <c r="G260" s="134"/>
      <c r="H260" s="134"/>
      <c r="I260" s="134">
        <v>18</v>
      </c>
      <c r="J260" s="133">
        <f t="shared" si="40"/>
        <v>18</v>
      </c>
      <c r="K260" s="134">
        <v>18</v>
      </c>
      <c r="L260" s="134"/>
      <c r="M260" s="134"/>
      <c r="N260" s="134"/>
      <c r="O260" s="134"/>
      <c r="P260" s="133">
        <f t="shared" si="39"/>
        <v>18</v>
      </c>
      <c r="Q260" s="133">
        <f t="shared" si="34"/>
        <v>1</v>
      </c>
      <c r="R260" s="156" t="s">
        <v>132</v>
      </c>
      <c r="S260" s="134">
        <v>1</v>
      </c>
      <c r="T260" s="134"/>
      <c r="U260" s="134"/>
      <c r="V260" s="157"/>
      <c r="W260" s="157"/>
      <c r="X260" s="157" t="s">
        <v>70</v>
      </c>
      <c r="Y260" s="157"/>
      <c r="Z260" s="157"/>
      <c r="AA260" s="157"/>
      <c r="AB260" s="157"/>
    </row>
    <row r="261" spans="1:28" s="160" customFormat="1" x14ac:dyDescent="0.35">
      <c r="A261" s="184" t="s">
        <v>574</v>
      </c>
      <c r="B261" s="162"/>
      <c r="C261" s="184" t="s">
        <v>596</v>
      </c>
      <c r="D261" s="165">
        <v>206880987</v>
      </c>
      <c r="E261" s="179" t="s">
        <v>576</v>
      </c>
      <c r="F261" s="163" t="s">
        <v>22</v>
      </c>
      <c r="G261" s="134"/>
      <c r="H261" s="134"/>
      <c r="I261" s="134">
        <v>18</v>
      </c>
      <c r="J261" s="133">
        <f t="shared" si="40"/>
        <v>18</v>
      </c>
      <c r="K261" s="134">
        <v>18</v>
      </c>
      <c r="L261" s="134"/>
      <c r="M261" s="134"/>
      <c r="N261" s="134"/>
      <c r="O261" s="134"/>
      <c r="P261" s="133">
        <f t="shared" si="39"/>
        <v>18</v>
      </c>
      <c r="Q261" s="133">
        <f t="shared" si="34"/>
        <v>1</v>
      </c>
      <c r="R261" s="156" t="s">
        <v>132</v>
      </c>
      <c r="S261" s="134">
        <v>1</v>
      </c>
      <c r="T261" s="134"/>
      <c r="U261" s="134"/>
      <c r="V261" s="157"/>
      <c r="W261" s="157"/>
      <c r="X261" s="157" t="s">
        <v>108</v>
      </c>
      <c r="Y261" s="157"/>
      <c r="Z261" s="157"/>
      <c r="AA261" s="157"/>
      <c r="AB261" s="157"/>
    </row>
    <row r="262" spans="1:28" s="160" customFormat="1" x14ac:dyDescent="0.35">
      <c r="A262" s="184" t="s">
        <v>597</v>
      </c>
      <c r="B262" s="162"/>
      <c r="C262" s="184" t="s">
        <v>598</v>
      </c>
      <c r="D262" s="165">
        <v>114390423</v>
      </c>
      <c r="E262" s="179" t="s">
        <v>599</v>
      </c>
      <c r="F262" s="163" t="s">
        <v>22</v>
      </c>
      <c r="G262" s="134"/>
      <c r="H262" s="134"/>
      <c r="I262" s="134">
        <v>24</v>
      </c>
      <c r="J262" s="133">
        <f t="shared" si="40"/>
        <v>24</v>
      </c>
      <c r="K262" s="134">
        <v>24</v>
      </c>
      <c r="L262" s="134"/>
      <c r="M262" s="134"/>
      <c r="N262" s="134"/>
      <c r="O262" s="134"/>
      <c r="P262" s="133">
        <f t="shared" si="39"/>
        <v>24</v>
      </c>
      <c r="Q262" s="133">
        <f t="shared" si="34"/>
        <v>1</v>
      </c>
      <c r="R262" s="156" t="s">
        <v>71</v>
      </c>
      <c r="S262" s="134">
        <v>1</v>
      </c>
      <c r="T262" s="134"/>
      <c r="U262" s="134"/>
      <c r="V262" s="157"/>
      <c r="W262" s="157"/>
      <c r="X262" s="157" t="s">
        <v>109</v>
      </c>
      <c r="Y262" s="157"/>
      <c r="Z262" s="157"/>
      <c r="AA262" s="157"/>
      <c r="AB262" s="157"/>
    </row>
    <row r="263" spans="1:28" s="160" customFormat="1" ht="28" x14ac:dyDescent="0.35">
      <c r="A263" s="184" t="s">
        <v>600</v>
      </c>
      <c r="B263" s="162"/>
      <c r="C263" s="184" t="s">
        <v>601</v>
      </c>
      <c r="D263" s="165">
        <v>503650159</v>
      </c>
      <c r="E263" s="179" t="s">
        <v>602</v>
      </c>
      <c r="F263" s="163" t="s">
        <v>22</v>
      </c>
      <c r="G263" s="134"/>
      <c r="H263" s="134"/>
      <c r="I263" s="134">
        <v>21</v>
      </c>
      <c r="J263" s="133">
        <f t="shared" si="40"/>
        <v>21</v>
      </c>
      <c r="K263" s="134">
        <v>21</v>
      </c>
      <c r="L263" s="134"/>
      <c r="M263" s="134"/>
      <c r="N263" s="134"/>
      <c r="O263" s="134"/>
      <c r="P263" s="133">
        <f t="shared" si="39"/>
        <v>21</v>
      </c>
      <c r="Q263" s="133">
        <f t="shared" si="34"/>
        <v>1</v>
      </c>
      <c r="R263" s="156" t="s">
        <v>132</v>
      </c>
      <c r="S263" s="134"/>
      <c r="T263" s="134">
        <v>1</v>
      </c>
      <c r="U263" s="134"/>
      <c r="V263" s="157"/>
      <c r="W263" s="157"/>
      <c r="X263" s="157" t="s">
        <v>110</v>
      </c>
      <c r="Y263" s="157"/>
      <c r="Z263" s="157"/>
      <c r="AA263" s="157"/>
      <c r="AB263" s="157"/>
    </row>
    <row r="264" spans="1:28" s="160" customFormat="1" ht="42" x14ac:dyDescent="0.35">
      <c r="A264" s="184" t="s">
        <v>429</v>
      </c>
      <c r="B264" s="162"/>
      <c r="C264" s="184" t="s">
        <v>603</v>
      </c>
      <c r="D264" s="165">
        <v>206460055</v>
      </c>
      <c r="E264" s="179" t="s">
        <v>604</v>
      </c>
      <c r="F264" s="163" t="s">
        <v>22</v>
      </c>
      <c r="G264" s="134"/>
      <c r="H264" s="134"/>
      <c r="I264" s="134">
        <v>14</v>
      </c>
      <c r="J264" s="133">
        <f t="shared" si="40"/>
        <v>14</v>
      </c>
      <c r="K264" s="134">
        <v>14</v>
      </c>
      <c r="L264" s="134"/>
      <c r="M264" s="134"/>
      <c r="N264" s="134"/>
      <c r="O264" s="134"/>
      <c r="P264" s="133">
        <f t="shared" si="39"/>
        <v>14</v>
      </c>
      <c r="Q264" s="133">
        <f t="shared" si="34"/>
        <v>1</v>
      </c>
      <c r="R264" s="156" t="s">
        <v>132</v>
      </c>
      <c r="S264" s="134">
        <v>1</v>
      </c>
      <c r="T264" s="134"/>
      <c r="U264" s="134"/>
      <c r="V264" s="157"/>
      <c r="W264" s="157"/>
      <c r="X264" s="157" t="s">
        <v>180</v>
      </c>
      <c r="Y264" s="157"/>
      <c r="Z264" s="157"/>
      <c r="AA264" s="157"/>
      <c r="AB264" s="157"/>
    </row>
    <row r="265" spans="1:28" s="160" customFormat="1" ht="42" x14ac:dyDescent="0.35">
      <c r="A265" s="184" t="s">
        <v>429</v>
      </c>
      <c r="B265" s="162"/>
      <c r="C265" s="184" t="s">
        <v>605</v>
      </c>
      <c r="D265" s="165">
        <v>115820686</v>
      </c>
      <c r="E265" s="179" t="s">
        <v>604</v>
      </c>
      <c r="F265" s="163" t="s">
        <v>22</v>
      </c>
      <c r="G265" s="134"/>
      <c r="H265" s="134"/>
      <c r="I265" s="134">
        <v>14</v>
      </c>
      <c r="J265" s="133">
        <f t="shared" si="40"/>
        <v>14</v>
      </c>
      <c r="K265" s="134">
        <v>14</v>
      </c>
      <c r="L265" s="134"/>
      <c r="M265" s="134"/>
      <c r="N265" s="134"/>
      <c r="O265" s="134"/>
      <c r="P265" s="133">
        <f t="shared" si="39"/>
        <v>14</v>
      </c>
      <c r="Q265" s="133">
        <f t="shared" si="34"/>
        <v>1</v>
      </c>
      <c r="R265" s="156" t="s">
        <v>71</v>
      </c>
      <c r="S265" s="134">
        <v>1</v>
      </c>
      <c r="T265" s="134"/>
      <c r="U265" s="134"/>
      <c r="V265" s="157"/>
      <c r="W265" s="157"/>
      <c r="X265" s="157" t="s">
        <v>182</v>
      </c>
      <c r="Y265" s="157"/>
      <c r="Z265" s="157"/>
      <c r="AA265" s="157"/>
      <c r="AB265" s="157"/>
    </row>
    <row r="266" spans="1:28" s="160" customFormat="1" ht="42" x14ac:dyDescent="0.35">
      <c r="A266" s="184" t="s">
        <v>429</v>
      </c>
      <c r="B266" s="162"/>
      <c r="C266" s="184" t="s">
        <v>606</v>
      </c>
      <c r="D266" s="165">
        <v>107020450</v>
      </c>
      <c r="E266" s="179" t="s">
        <v>604</v>
      </c>
      <c r="F266" s="163" t="s">
        <v>22</v>
      </c>
      <c r="G266" s="134"/>
      <c r="H266" s="134"/>
      <c r="I266" s="134">
        <v>14</v>
      </c>
      <c r="J266" s="133">
        <f t="shared" si="40"/>
        <v>14</v>
      </c>
      <c r="K266" s="134">
        <v>14</v>
      </c>
      <c r="L266" s="134"/>
      <c r="M266" s="134"/>
      <c r="N266" s="134"/>
      <c r="O266" s="134"/>
      <c r="P266" s="133">
        <f t="shared" si="39"/>
        <v>14</v>
      </c>
      <c r="Q266" s="133">
        <f t="shared" si="34"/>
        <v>1</v>
      </c>
      <c r="R266" s="156" t="s">
        <v>132</v>
      </c>
      <c r="S266" s="134">
        <v>1</v>
      </c>
      <c r="T266" s="134"/>
      <c r="U266" s="134"/>
      <c r="V266" s="157"/>
      <c r="W266" s="157"/>
      <c r="X266" s="157"/>
      <c r="Y266" s="157"/>
      <c r="Z266" s="157"/>
      <c r="AA266" s="157"/>
      <c r="AB266" s="157"/>
    </row>
    <row r="267" spans="1:28" s="160" customFormat="1" ht="42" x14ac:dyDescent="0.35">
      <c r="A267" s="184" t="s">
        <v>429</v>
      </c>
      <c r="B267" s="162"/>
      <c r="C267" s="184" t="s">
        <v>607</v>
      </c>
      <c r="D267" s="165">
        <v>206680453</v>
      </c>
      <c r="E267" s="179" t="s">
        <v>604</v>
      </c>
      <c r="F267" s="163" t="s">
        <v>22</v>
      </c>
      <c r="G267" s="134"/>
      <c r="H267" s="134"/>
      <c r="I267" s="134">
        <v>14</v>
      </c>
      <c r="J267" s="133">
        <f t="shared" si="40"/>
        <v>14</v>
      </c>
      <c r="K267" s="134">
        <v>14</v>
      </c>
      <c r="L267" s="134"/>
      <c r="M267" s="134"/>
      <c r="N267" s="134"/>
      <c r="O267" s="134"/>
      <c r="P267" s="133">
        <f t="shared" si="39"/>
        <v>14</v>
      </c>
      <c r="Q267" s="133">
        <f t="shared" si="34"/>
        <v>1</v>
      </c>
      <c r="R267" s="156" t="s">
        <v>132</v>
      </c>
      <c r="S267" s="134"/>
      <c r="T267" s="134">
        <v>1</v>
      </c>
      <c r="U267" s="134"/>
      <c r="V267" s="157"/>
      <c r="W267" s="157"/>
      <c r="X267" s="157"/>
      <c r="Y267" s="157"/>
      <c r="Z267" s="157"/>
      <c r="AA267" s="157"/>
      <c r="AB267" s="157"/>
    </row>
    <row r="268" spans="1:28" s="160" customFormat="1" ht="42" x14ac:dyDescent="0.35">
      <c r="A268" s="184" t="s">
        <v>429</v>
      </c>
      <c r="B268" s="162"/>
      <c r="C268" s="184" t="s">
        <v>608</v>
      </c>
      <c r="D268" s="165">
        <v>113730540</v>
      </c>
      <c r="E268" s="179" t="s">
        <v>604</v>
      </c>
      <c r="F268" s="163" t="s">
        <v>22</v>
      </c>
      <c r="G268" s="134"/>
      <c r="H268" s="134"/>
      <c r="I268" s="134">
        <v>14</v>
      </c>
      <c r="J268" s="133">
        <f t="shared" si="40"/>
        <v>14</v>
      </c>
      <c r="K268" s="134">
        <v>14</v>
      </c>
      <c r="L268" s="134"/>
      <c r="M268" s="134"/>
      <c r="N268" s="134"/>
      <c r="O268" s="134"/>
      <c r="P268" s="133">
        <f t="shared" si="39"/>
        <v>14</v>
      </c>
      <c r="Q268" s="133">
        <f t="shared" si="34"/>
        <v>1</v>
      </c>
      <c r="R268" s="156" t="s">
        <v>132</v>
      </c>
      <c r="S268" s="134"/>
      <c r="T268" s="134">
        <v>1</v>
      </c>
      <c r="U268" s="134"/>
      <c r="V268" s="157"/>
      <c r="W268" s="157"/>
      <c r="X268" s="157"/>
      <c r="Y268" s="157"/>
      <c r="Z268" s="157"/>
      <c r="AA268" s="157"/>
      <c r="AB268" s="157"/>
    </row>
    <row r="269" spans="1:28" s="160" customFormat="1" ht="42" x14ac:dyDescent="0.35">
      <c r="A269" s="184" t="s">
        <v>429</v>
      </c>
      <c r="B269" s="162"/>
      <c r="C269" s="184" t="s">
        <v>609</v>
      </c>
      <c r="D269" s="165">
        <v>113240562</v>
      </c>
      <c r="E269" s="179" t="s">
        <v>604</v>
      </c>
      <c r="F269" s="163" t="s">
        <v>22</v>
      </c>
      <c r="G269" s="134"/>
      <c r="H269" s="134"/>
      <c r="I269" s="134">
        <v>14</v>
      </c>
      <c r="J269" s="133">
        <f t="shared" si="40"/>
        <v>14</v>
      </c>
      <c r="K269" s="134">
        <v>14</v>
      </c>
      <c r="L269" s="134"/>
      <c r="M269" s="134"/>
      <c r="N269" s="134"/>
      <c r="O269" s="134"/>
      <c r="P269" s="133">
        <f t="shared" si="39"/>
        <v>14</v>
      </c>
      <c r="Q269" s="133">
        <f t="shared" si="34"/>
        <v>1</v>
      </c>
      <c r="R269" s="156" t="s">
        <v>132</v>
      </c>
      <c r="S269" s="134"/>
      <c r="T269" s="134">
        <v>1</v>
      </c>
      <c r="U269" s="134"/>
      <c r="V269" s="157"/>
      <c r="W269" s="157"/>
      <c r="X269" s="157"/>
      <c r="Y269" s="157"/>
      <c r="Z269" s="157"/>
      <c r="AA269" s="157"/>
      <c r="AB269" s="157"/>
    </row>
    <row r="270" spans="1:28" s="160" customFormat="1" ht="42" x14ac:dyDescent="0.35">
      <c r="A270" s="184" t="s">
        <v>429</v>
      </c>
      <c r="B270" s="162"/>
      <c r="C270" s="184" t="s">
        <v>610</v>
      </c>
      <c r="D270" s="165">
        <v>501980521</v>
      </c>
      <c r="E270" s="179" t="s">
        <v>604</v>
      </c>
      <c r="F270" s="163" t="s">
        <v>22</v>
      </c>
      <c r="G270" s="134"/>
      <c r="H270" s="134"/>
      <c r="I270" s="134">
        <v>14</v>
      </c>
      <c r="J270" s="133">
        <f t="shared" si="40"/>
        <v>14</v>
      </c>
      <c r="K270" s="134">
        <v>14</v>
      </c>
      <c r="L270" s="134"/>
      <c r="M270" s="134"/>
      <c r="N270" s="134"/>
      <c r="O270" s="134"/>
      <c r="P270" s="133">
        <f t="shared" si="39"/>
        <v>14</v>
      </c>
      <c r="Q270" s="133">
        <f t="shared" si="34"/>
        <v>1</v>
      </c>
      <c r="R270" s="156" t="s">
        <v>132</v>
      </c>
      <c r="S270" s="134"/>
      <c r="T270" s="134">
        <v>1</v>
      </c>
      <c r="U270" s="134"/>
      <c r="V270" s="157"/>
      <c r="W270" s="157"/>
      <c r="X270" s="157"/>
      <c r="Y270" s="157"/>
      <c r="Z270" s="157"/>
      <c r="AA270" s="157"/>
      <c r="AB270" s="157"/>
    </row>
    <row r="271" spans="1:28" s="160" customFormat="1" ht="42" x14ac:dyDescent="0.35">
      <c r="A271" s="184" t="s">
        <v>429</v>
      </c>
      <c r="B271" s="162"/>
      <c r="C271" s="184" t="s">
        <v>611</v>
      </c>
      <c r="D271" s="165">
        <v>111950852</v>
      </c>
      <c r="E271" s="179" t="s">
        <v>604</v>
      </c>
      <c r="F271" s="163" t="s">
        <v>22</v>
      </c>
      <c r="G271" s="134"/>
      <c r="H271" s="134"/>
      <c r="I271" s="134">
        <v>14</v>
      </c>
      <c r="J271" s="133">
        <f t="shared" si="40"/>
        <v>14</v>
      </c>
      <c r="K271" s="134">
        <v>14</v>
      </c>
      <c r="L271" s="134"/>
      <c r="M271" s="134"/>
      <c r="N271" s="134"/>
      <c r="O271" s="134"/>
      <c r="P271" s="133">
        <f t="shared" si="39"/>
        <v>14</v>
      </c>
      <c r="Q271" s="133">
        <f t="shared" si="34"/>
        <v>1</v>
      </c>
      <c r="R271" s="156" t="s">
        <v>71</v>
      </c>
      <c r="S271" s="134">
        <v>1</v>
      </c>
      <c r="T271" s="134"/>
      <c r="U271" s="134"/>
      <c r="V271" s="157"/>
      <c r="W271" s="157"/>
      <c r="X271" s="157"/>
      <c r="Y271" s="157"/>
      <c r="Z271" s="157"/>
      <c r="AA271" s="157"/>
      <c r="AB271" s="157"/>
    </row>
    <row r="272" spans="1:28" s="160" customFormat="1" ht="42" x14ac:dyDescent="0.35">
      <c r="A272" s="184" t="s">
        <v>429</v>
      </c>
      <c r="B272" s="162"/>
      <c r="C272" s="184" t="s">
        <v>612</v>
      </c>
      <c r="D272" s="165">
        <v>109020242</v>
      </c>
      <c r="E272" s="179" t="s">
        <v>604</v>
      </c>
      <c r="F272" s="163" t="s">
        <v>22</v>
      </c>
      <c r="G272" s="134"/>
      <c r="H272" s="134"/>
      <c r="I272" s="134">
        <v>14</v>
      </c>
      <c r="J272" s="133">
        <f t="shared" si="40"/>
        <v>14</v>
      </c>
      <c r="K272" s="134">
        <v>14</v>
      </c>
      <c r="L272" s="134"/>
      <c r="M272" s="134"/>
      <c r="N272" s="134"/>
      <c r="O272" s="134"/>
      <c r="P272" s="133">
        <f t="shared" si="39"/>
        <v>14</v>
      </c>
      <c r="Q272" s="133">
        <f t="shared" si="34"/>
        <v>1</v>
      </c>
      <c r="R272" s="156" t="s">
        <v>132</v>
      </c>
      <c r="S272" s="134">
        <v>1</v>
      </c>
      <c r="T272" s="134"/>
      <c r="U272" s="134"/>
      <c r="V272" s="157"/>
      <c r="W272" s="157"/>
      <c r="X272" s="157"/>
      <c r="Y272" s="157"/>
      <c r="Z272" s="157"/>
      <c r="AA272" s="157"/>
      <c r="AB272" s="157"/>
    </row>
    <row r="273" spans="1:28" s="160" customFormat="1" ht="42" x14ac:dyDescent="0.35">
      <c r="A273" s="184" t="s">
        <v>429</v>
      </c>
      <c r="B273" s="162"/>
      <c r="C273" s="184" t="s">
        <v>613</v>
      </c>
      <c r="D273" s="165">
        <v>503400227</v>
      </c>
      <c r="E273" s="179" t="s">
        <v>604</v>
      </c>
      <c r="F273" s="163" t="s">
        <v>22</v>
      </c>
      <c r="G273" s="134"/>
      <c r="H273" s="134"/>
      <c r="I273" s="134">
        <v>14</v>
      </c>
      <c r="J273" s="133">
        <f t="shared" si="40"/>
        <v>14</v>
      </c>
      <c r="K273" s="134">
        <v>14</v>
      </c>
      <c r="L273" s="134"/>
      <c r="M273" s="134"/>
      <c r="N273" s="134"/>
      <c r="O273" s="134"/>
      <c r="P273" s="133">
        <f t="shared" si="39"/>
        <v>14</v>
      </c>
      <c r="Q273" s="133">
        <f t="shared" si="34"/>
        <v>1</v>
      </c>
      <c r="R273" s="156" t="s">
        <v>132</v>
      </c>
      <c r="S273" s="134">
        <v>1</v>
      </c>
      <c r="T273" s="134"/>
      <c r="U273" s="134"/>
      <c r="V273" s="157"/>
      <c r="W273" s="157"/>
      <c r="X273" s="157"/>
      <c r="Y273" s="157"/>
      <c r="Z273" s="157"/>
      <c r="AA273" s="157"/>
      <c r="AB273" s="157"/>
    </row>
    <row r="274" spans="1:28" s="160" customFormat="1" ht="28" x14ac:dyDescent="0.35">
      <c r="A274" s="184" t="s">
        <v>614</v>
      </c>
      <c r="B274" s="162"/>
      <c r="C274" s="184" t="s">
        <v>615</v>
      </c>
      <c r="D274" s="165">
        <v>503650159</v>
      </c>
      <c r="E274" s="179" t="s">
        <v>616</v>
      </c>
      <c r="F274" s="163" t="s">
        <v>22</v>
      </c>
      <c r="G274" s="134"/>
      <c r="H274" s="134"/>
      <c r="I274" s="134">
        <v>29</v>
      </c>
      <c r="J274" s="133">
        <f t="shared" si="40"/>
        <v>29</v>
      </c>
      <c r="K274" s="134">
        <v>29</v>
      </c>
      <c r="L274" s="134"/>
      <c r="M274" s="134"/>
      <c r="N274" s="134"/>
      <c r="O274" s="134"/>
      <c r="P274" s="133">
        <f t="shared" si="39"/>
        <v>29</v>
      </c>
      <c r="Q274" s="133">
        <f t="shared" si="34"/>
        <v>1</v>
      </c>
      <c r="R274" s="156" t="s">
        <v>132</v>
      </c>
      <c r="S274" s="134"/>
      <c r="T274" s="134">
        <v>1</v>
      </c>
      <c r="U274" s="134"/>
      <c r="V274" s="157"/>
      <c r="W274" s="157"/>
      <c r="X274" s="157"/>
      <c r="Y274" s="157"/>
      <c r="Z274" s="157"/>
      <c r="AA274" s="157"/>
      <c r="AB274" s="157"/>
    </row>
    <row r="275" spans="1:28" s="160" customFormat="1" ht="28" x14ac:dyDescent="0.35">
      <c r="A275" s="184" t="s">
        <v>614</v>
      </c>
      <c r="B275" s="162"/>
      <c r="C275" s="184" t="s">
        <v>617</v>
      </c>
      <c r="D275" s="165">
        <v>502880324</v>
      </c>
      <c r="E275" s="179" t="s">
        <v>616</v>
      </c>
      <c r="F275" s="163" t="s">
        <v>22</v>
      </c>
      <c r="G275" s="134"/>
      <c r="H275" s="134"/>
      <c r="I275" s="134">
        <v>29</v>
      </c>
      <c r="J275" s="133">
        <f t="shared" si="40"/>
        <v>29</v>
      </c>
      <c r="K275" s="134">
        <v>29</v>
      </c>
      <c r="L275" s="134"/>
      <c r="M275" s="134"/>
      <c r="N275" s="134"/>
      <c r="O275" s="134"/>
      <c r="P275" s="133">
        <f t="shared" si="39"/>
        <v>29</v>
      </c>
      <c r="Q275" s="133">
        <f t="shared" si="34"/>
        <v>1</v>
      </c>
      <c r="R275" s="156" t="s">
        <v>132</v>
      </c>
      <c r="S275" s="134"/>
      <c r="T275" s="134">
        <v>1</v>
      </c>
      <c r="U275" s="134"/>
      <c r="V275" s="157"/>
      <c r="W275" s="157"/>
      <c r="X275" s="157"/>
      <c r="Y275" s="157"/>
      <c r="Z275" s="157"/>
      <c r="AA275" s="157"/>
      <c r="AB275" s="157"/>
    </row>
    <row r="276" spans="1:28" s="160" customFormat="1" ht="42" x14ac:dyDescent="0.35">
      <c r="A276" s="184" t="s">
        <v>618</v>
      </c>
      <c r="B276" s="162"/>
      <c r="C276" s="184" t="s">
        <v>619</v>
      </c>
      <c r="D276" s="165">
        <v>112320172</v>
      </c>
      <c r="E276" s="179" t="s">
        <v>620</v>
      </c>
      <c r="F276" s="163" t="s">
        <v>22</v>
      </c>
      <c r="G276" s="134"/>
      <c r="H276" s="134"/>
      <c r="I276" s="134">
        <v>18</v>
      </c>
      <c r="J276" s="133">
        <f t="shared" si="40"/>
        <v>18</v>
      </c>
      <c r="K276" s="134">
        <v>18</v>
      </c>
      <c r="L276" s="134"/>
      <c r="M276" s="134"/>
      <c r="N276" s="134"/>
      <c r="O276" s="134"/>
      <c r="P276" s="133">
        <f t="shared" si="39"/>
        <v>18</v>
      </c>
      <c r="Q276" s="133">
        <f t="shared" si="34"/>
        <v>1</v>
      </c>
      <c r="R276" s="156" t="s">
        <v>132</v>
      </c>
      <c r="S276" s="134"/>
      <c r="T276" s="134">
        <v>1</v>
      </c>
      <c r="U276" s="134"/>
      <c r="V276" s="157"/>
      <c r="W276" s="157" t="s">
        <v>4</v>
      </c>
      <c r="X276" s="157" t="s">
        <v>73</v>
      </c>
      <c r="Y276" s="157"/>
      <c r="Z276" s="157"/>
      <c r="AA276" s="157"/>
      <c r="AB276" s="157"/>
    </row>
    <row r="277" spans="1:28" s="160" customFormat="1" ht="42" x14ac:dyDescent="0.35">
      <c r="A277" s="184" t="s">
        <v>618</v>
      </c>
      <c r="B277" s="162"/>
      <c r="C277" s="184" t="s">
        <v>621</v>
      </c>
      <c r="D277" s="165">
        <v>203920463</v>
      </c>
      <c r="E277" s="179" t="s">
        <v>620</v>
      </c>
      <c r="F277" s="163" t="s">
        <v>22</v>
      </c>
      <c r="G277" s="134"/>
      <c r="H277" s="134"/>
      <c r="I277" s="134">
        <v>18</v>
      </c>
      <c r="J277" s="133">
        <f t="shared" ref="J277:J303" si="41">SUM(G277:I277)</f>
        <v>18</v>
      </c>
      <c r="K277" s="134">
        <v>18</v>
      </c>
      <c r="L277" s="134"/>
      <c r="M277" s="134"/>
      <c r="N277" s="134"/>
      <c r="O277" s="134"/>
      <c r="P277" s="133">
        <f t="shared" ref="P277:P319" si="42">IF(SUM(K277:O277)=SUM(G277:I277),J277,"VERIFIQUE DATOS INCORRECTOS")</f>
        <v>18</v>
      </c>
      <c r="Q277" s="133">
        <f t="shared" si="34"/>
        <v>1</v>
      </c>
      <c r="R277" s="156" t="s">
        <v>132</v>
      </c>
      <c r="S277" s="134">
        <v>1</v>
      </c>
      <c r="T277" s="134"/>
      <c r="U277" s="134"/>
      <c r="V277" s="157"/>
      <c r="W277" s="157" t="s">
        <v>21</v>
      </c>
      <c r="X277" s="157" t="s">
        <v>72</v>
      </c>
      <c r="Y277" s="157"/>
      <c r="Z277" s="157"/>
      <c r="AA277" s="157"/>
      <c r="AB277" s="157"/>
    </row>
    <row r="278" spans="1:28" s="160" customFormat="1" ht="42" x14ac:dyDescent="0.35">
      <c r="A278" s="184" t="s">
        <v>618</v>
      </c>
      <c r="B278" s="162"/>
      <c r="C278" s="184" t="s">
        <v>622</v>
      </c>
      <c r="D278" s="165">
        <v>111960825</v>
      </c>
      <c r="E278" s="179" t="s">
        <v>620</v>
      </c>
      <c r="F278" s="163" t="s">
        <v>22</v>
      </c>
      <c r="G278" s="134"/>
      <c r="H278" s="134"/>
      <c r="I278" s="134">
        <v>18</v>
      </c>
      <c r="J278" s="133">
        <f t="shared" si="41"/>
        <v>18</v>
      </c>
      <c r="K278" s="134">
        <v>18</v>
      </c>
      <c r="L278" s="134"/>
      <c r="M278" s="134"/>
      <c r="N278" s="134"/>
      <c r="O278" s="134"/>
      <c r="P278" s="133">
        <f t="shared" si="42"/>
        <v>18</v>
      </c>
      <c r="Q278" s="133">
        <f t="shared" ref="Q278:Q292" si="43">SUM(S278:U278)</f>
        <v>1</v>
      </c>
      <c r="R278" s="156" t="s">
        <v>132</v>
      </c>
      <c r="S278" s="134">
        <v>1</v>
      </c>
      <c r="T278" s="134"/>
      <c r="U278" s="134"/>
      <c r="V278" s="157"/>
      <c r="W278" s="157" t="s">
        <v>22</v>
      </c>
      <c r="X278" s="157" t="s">
        <v>71</v>
      </c>
      <c r="Y278" s="157"/>
      <c r="Z278" s="157"/>
      <c r="AA278" s="157"/>
      <c r="AB278" s="157"/>
    </row>
    <row r="279" spans="1:28" s="160" customFormat="1" ht="42" x14ac:dyDescent="0.35">
      <c r="A279" s="184" t="s">
        <v>618</v>
      </c>
      <c r="B279" s="162"/>
      <c r="C279" s="184" t="s">
        <v>623</v>
      </c>
      <c r="D279" s="165">
        <v>302850738</v>
      </c>
      <c r="E279" s="179" t="s">
        <v>620</v>
      </c>
      <c r="F279" s="163" t="s">
        <v>22</v>
      </c>
      <c r="G279" s="134"/>
      <c r="H279" s="134"/>
      <c r="I279" s="134">
        <v>18</v>
      </c>
      <c r="J279" s="133">
        <f t="shared" si="41"/>
        <v>18</v>
      </c>
      <c r="K279" s="134">
        <v>18</v>
      </c>
      <c r="L279" s="134"/>
      <c r="M279" s="134"/>
      <c r="N279" s="134"/>
      <c r="O279" s="134"/>
      <c r="P279" s="133">
        <f t="shared" si="42"/>
        <v>18</v>
      </c>
      <c r="Q279" s="133">
        <f t="shared" si="43"/>
        <v>1</v>
      </c>
      <c r="R279" s="156" t="s">
        <v>132</v>
      </c>
      <c r="S279" s="134">
        <v>1</v>
      </c>
      <c r="T279" s="134"/>
      <c r="U279" s="134"/>
      <c r="V279" s="157"/>
      <c r="W279" s="157" t="s">
        <v>23</v>
      </c>
      <c r="X279" s="157" t="s">
        <v>132</v>
      </c>
      <c r="Y279" s="157"/>
      <c r="Z279" s="157"/>
      <c r="AA279" s="157"/>
      <c r="AB279" s="157"/>
    </row>
    <row r="280" spans="1:28" s="160" customFormat="1" ht="42" x14ac:dyDescent="0.35">
      <c r="A280" s="184" t="s">
        <v>618</v>
      </c>
      <c r="B280" s="162"/>
      <c r="C280" s="184" t="s">
        <v>624</v>
      </c>
      <c r="D280" s="165">
        <v>503510996</v>
      </c>
      <c r="E280" s="179" t="s">
        <v>620</v>
      </c>
      <c r="F280" s="163" t="s">
        <v>22</v>
      </c>
      <c r="G280" s="134"/>
      <c r="H280" s="134"/>
      <c r="I280" s="134">
        <v>18</v>
      </c>
      <c r="J280" s="133">
        <f t="shared" si="41"/>
        <v>18</v>
      </c>
      <c r="K280" s="134">
        <v>18</v>
      </c>
      <c r="L280" s="134"/>
      <c r="M280" s="134"/>
      <c r="N280" s="134"/>
      <c r="O280" s="134"/>
      <c r="P280" s="133">
        <f t="shared" si="42"/>
        <v>18</v>
      </c>
      <c r="Q280" s="133">
        <f t="shared" si="43"/>
        <v>1</v>
      </c>
      <c r="R280" s="156" t="s">
        <v>132</v>
      </c>
      <c r="S280" s="134">
        <v>1</v>
      </c>
      <c r="T280" s="134"/>
      <c r="U280" s="134"/>
      <c r="V280" s="157"/>
      <c r="W280" s="157"/>
      <c r="X280" s="157" t="s">
        <v>70</v>
      </c>
      <c r="Y280" s="157"/>
      <c r="Z280" s="157"/>
      <c r="AA280" s="157"/>
      <c r="AB280" s="157"/>
    </row>
    <row r="281" spans="1:28" s="160" customFormat="1" ht="42" x14ac:dyDescent="0.35">
      <c r="A281" s="184" t="s">
        <v>618</v>
      </c>
      <c r="B281" s="162"/>
      <c r="C281" s="184" t="s">
        <v>625</v>
      </c>
      <c r="D281" s="165">
        <v>112160678</v>
      </c>
      <c r="E281" s="179" t="s">
        <v>620</v>
      </c>
      <c r="F281" s="163" t="s">
        <v>22</v>
      </c>
      <c r="G281" s="134"/>
      <c r="H281" s="134"/>
      <c r="I281" s="134">
        <v>18</v>
      </c>
      <c r="J281" s="133">
        <f t="shared" si="41"/>
        <v>18</v>
      </c>
      <c r="K281" s="134">
        <v>18</v>
      </c>
      <c r="L281" s="134"/>
      <c r="M281" s="134"/>
      <c r="N281" s="134"/>
      <c r="O281" s="134"/>
      <c r="P281" s="133">
        <f t="shared" si="42"/>
        <v>18</v>
      </c>
      <c r="Q281" s="133">
        <f t="shared" si="43"/>
        <v>1</v>
      </c>
      <c r="R281" s="156" t="s">
        <v>132</v>
      </c>
      <c r="S281" s="134">
        <v>1</v>
      </c>
      <c r="T281" s="134"/>
      <c r="U281" s="134"/>
      <c r="V281" s="157"/>
      <c r="W281" s="157"/>
      <c r="X281" s="157" t="s">
        <v>108</v>
      </c>
      <c r="Y281" s="157"/>
      <c r="Z281" s="157"/>
      <c r="AA281" s="157"/>
      <c r="AB281" s="157"/>
    </row>
    <row r="282" spans="1:28" s="160" customFormat="1" ht="42" x14ac:dyDescent="0.35">
      <c r="A282" s="184" t="s">
        <v>618</v>
      </c>
      <c r="B282" s="162"/>
      <c r="C282" s="184" t="s">
        <v>626</v>
      </c>
      <c r="D282" s="165">
        <v>110090008</v>
      </c>
      <c r="E282" s="179" t="s">
        <v>620</v>
      </c>
      <c r="F282" s="163" t="s">
        <v>22</v>
      </c>
      <c r="G282" s="134"/>
      <c r="H282" s="134"/>
      <c r="I282" s="134">
        <v>18</v>
      </c>
      <c r="J282" s="133">
        <f t="shared" si="41"/>
        <v>18</v>
      </c>
      <c r="K282" s="134">
        <v>18</v>
      </c>
      <c r="L282" s="134"/>
      <c r="M282" s="134"/>
      <c r="N282" s="134"/>
      <c r="O282" s="134"/>
      <c r="P282" s="133">
        <f t="shared" si="42"/>
        <v>18</v>
      </c>
      <c r="Q282" s="133">
        <f t="shared" si="43"/>
        <v>1</v>
      </c>
      <c r="R282" s="156" t="s">
        <v>132</v>
      </c>
      <c r="S282" s="134"/>
      <c r="T282" s="134">
        <v>1</v>
      </c>
      <c r="U282" s="134" t="s">
        <v>282</v>
      </c>
      <c r="V282" s="157"/>
      <c r="W282" s="157"/>
      <c r="X282" s="157" t="s">
        <v>109</v>
      </c>
      <c r="Y282" s="157"/>
      <c r="Z282" s="157"/>
      <c r="AA282" s="157"/>
      <c r="AB282" s="157"/>
    </row>
    <row r="283" spans="1:28" s="160" customFormat="1" ht="42" x14ac:dyDescent="0.35">
      <c r="A283" s="184" t="s">
        <v>618</v>
      </c>
      <c r="B283" s="162"/>
      <c r="C283" s="184" t="s">
        <v>627</v>
      </c>
      <c r="D283" s="165">
        <v>117350646</v>
      </c>
      <c r="E283" s="179" t="s">
        <v>620</v>
      </c>
      <c r="F283" s="163" t="s">
        <v>22</v>
      </c>
      <c r="G283" s="134"/>
      <c r="H283" s="134"/>
      <c r="I283" s="134">
        <v>18</v>
      </c>
      <c r="J283" s="133">
        <f t="shared" si="41"/>
        <v>18</v>
      </c>
      <c r="K283" s="134">
        <v>18</v>
      </c>
      <c r="L283" s="134"/>
      <c r="M283" s="134"/>
      <c r="N283" s="134"/>
      <c r="O283" s="134"/>
      <c r="P283" s="133">
        <f t="shared" si="42"/>
        <v>18</v>
      </c>
      <c r="Q283" s="133">
        <f t="shared" si="43"/>
        <v>1</v>
      </c>
      <c r="R283" s="156" t="s">
        <v>132</v>
      </c>
      <c r="S283" s="134">
        <v>1</v>
      </c>
      <c r="T283" s="134"/>
      <c r="U283" s="134"/>
      <c r="V283" s="157"/>
      <c r="W283" s="157"/>
      <c r="X283" s="157" t="s">
        <v>110</v>
      </c>
      <c r="Y283" s="157"/>
      <c r="Z283" s="157"/>
      <c r="AA283" s="157"/>
      <c r="AB283" s="157"/>
    </row>
    <row r="284" spans="1:28" s="160" customFormat="1" ht="42" x14ac:dyDescent="0.35">
      <c r="A284" s="184" t="s">
        <v>618</v>
      </c>
      <c r="B284" s="162"/>
      <c r="C284" s="184" t="s">
        <v>628</v>
      </c>
      <c r="D284" s="165">
        <v>302570229</v>
      </c>
      <c r="E284" s="179" t="s">
        <v>620</v>
      </c>
      <c r="F284" s="163" t="s">
        <v>22</v>
      </c>
      <c r="G284" s="134"/>
      <c r="H284" s="134"/>
      <c r="I284" s="134">
        <v>18</v>
      </c>
      <c r="J284" s="133">
        <f t="shared" si="41"/>
        <v>18</v>
      </c>
      <c r="K284" s="134">
        <v>18</v>
      </c>
      <c r="L284" s="134"/>
      <c r="M284" s="134"/>
      <c r="N284" s="134"/>
      <c r="O284" s="134"/>
      <c r="P284" s="133">
        <f t="shared" si="42"/>
        <v>18</v>
      </c>
      <c r="Q284" s="133">
        <f t="shared" si="43"/>
        <v>1</v>
      </c>
      <c r="R284" s="156" t="s">
        <v>132</v>
      </c>
      <c r="S284" s="134">
        <v>1</v>
      </c>
      <c r="T284" s="134"/>
      <c r="U284" s="134"/>
      <c r="V284" s="157"/>
      <c r="W284" s="157"/>
      <c r="X284" s="157" t="s">
        <v>179</v>
      </c>
      <c r="Y284" s="157"/>
      <c r="Z284" s="157"/>
      <c r="AA284" s="157"/>
      <c r="AB284" s="157"/>
    </row>
    <row r="285" spans="1:28" s="160" customFormat="1" ht="42" x14ac:dyDescent="0.35">
      <c r="A285" s="184" t="s">
        <v>618</v>
      </c>
      <c r="B285" s="162"/>
      <c r="C285" s="184" t="s">
        <v>629</v>
      </c>
      <c r="D285" s="165">
        <v>206810518</v>
      </c>
      <c r="E285" s="179" t="s">
        <v>620</v>
      </c>
      <c r="F285" s="163" t="s">
        <v>22</v>
      </c>
      <c r="G285" s="134"/>
      <c r="H285" s="134"/>
      <c r="I285" s="134">
        <v>18</v>
      </c>
      <c r="J285" s="133">
        <f t="shared" si="41"/>
        <v>18</v>
      </c>
      <c r="K285" s="134">
        <v>18</v>
      </c>
      <c r="L285" s="134"/>
      <c r="M285" s="134"/>
      <c r="N285" s="134"/>
      <c r="O285" s="134"/>
      <c r="P285" s="133">
        <f t="shared" si="42"/>
        <v>18</v>
      </c>
      <c r="Q285" s="133">
        <f t="shared" si="43"/>
        <v>1</v>
      </c>
      <c r="R285" s="156" t="s">
        <v>132</v>
      </c>
      <c r="S285" s="134">
        <v>1</v>
      </c>
      <c r="T285" s="134"/>
      <c r="U285" s="134"/>
      <c r="V285" s="157"/>
      <c r="W285" s="157"/>
      <c r="X285" s="157" t="s">
        <v>180</v>
      </c>
      <c r="Y285" s="157"/>
      <c r="Z285" s="157"/>
      <c r="AA285" s="157"/>
      <c r="AB285" s="157"/>
    </row>
    <row r="286" spans="1:28" s="160" customFormat="1" ht="42" x14ac:dyDescent="0.35">
      <c r="A286" s="184" t="s">
        <v>618</v>
      </c>
      <c r="B286" s="162"/>
      <c r="C286" s="184" t="s">
        <v>630</v>
      </c>
      <c r="D286" s="165">
        <v>304040657</v>
      </c>
      <c r="E286" s="179" t="s">
        <v>620</v>
      </c>
      <c r="F286" s="163" t="s">
        <v>22</v>
      </c>
      <c r="G286" s="134"/>
      <c r="H286" s="134"/>
      <c r="I286" s="134">
        <v>18</v>
      </c>
      <c r="J286" s="133">
        <f t="shared" si="41"/>
        <v>18</v>
      </c>
      <c r="K286" s="134">
        <v>18</v>
      </c>
      <c r="L286" s="134"/>
      <c r="M286" s="134"/>
      <c r="N286" s="134"/>
      <c r="O286" s="134"/>
      <c r="P286" s="133">
        <f t="shared" si="42"/>
        <v>18</v>
      </c>
      <c r="Q286" s="133">
        <f t="shared" si="43"/>
        <v>1</v>
      </c>
      <c r="R286" s="156" t="s">
        <v>132</v>
      </c>
      <c r="S286" s="134">
        <v>1</v>
      </c>
      <c r="T286" s="134"/>
      <c r="U286" s="134"/>
      <c r="V286" s="157"/>
      <c r="W286" s="157"/>
      <c r="X286" s="157" t="s">
        <v>182</v>
      </c>
      <c r="Y286" s="157"/>
      <c r="Z286" s="157"/>
      <c r="AA286" s="157"/>
      <c r="AB286" s="157"/>
    </row>
    <row r="287" spans="1:28" s="160" customFormat="1" ht="42" x14ac:dyDescent="0.35">
      <c r="A287" s="184" t="s">
        <v>429</v>
      </c>
      <c r="B287" s="162"/>
      <c r="C287" s="184" t="s">
        <v>631</v>
      </c>
      <c r="D287" s="165">
        <v>205920208</v>
      </c>
      <c r="E287" s="179" t="s">
        <v>604</v>
      </c>
      <c r="F287" s="163" t="s">
        <v>22</v>
      </c>
      <c r="G287" s="134"/>
      <c r="H287" s="134"/>
      <c r="I287" s="134">
        <v>14</v>
      </c>
      <c r="J287" s="133">
        <f t="shared" si="41"/>
        <v>14</v>
      </c>
      <c r="K287" s="134">
        <v>14</v>
      </c>
      <c r="L287" s="134"/>
      <c r="M287" s="134"/>
      <c r="N287" s="134"/>
      <c r="O287" s="134"/>
      <c r="P287" s="133">
        <f t="shared" si="42"/>
        <v>14</v>
      </c>
      <c r="Q287" s="133">
        <f t="shared" si="43"/>
        <v>1</v>
      </c>
      <c r="R287" s="156" t="s">
        <v>132</v>
      </c>
      <c r="S287" s="134">
        <v>1</v>
      </c>
      <c r="T287" s="134"/>
      <c r="U287" s="134"/>
      <c r="V287" s="157"/>
      <c r="W287" s="157"/>
      <c r="X287" s="157"/>
      <c r="Y287" s="157"/>
      <c r="Z287" s="157"/>
      <c r="AA287" s="157"/>
      <c r="AB287" s="157"/>
    </row>
    <row r="288" spans="1:28" s="160" customFormat="1" ht="42" x14ac:dyDescent="0.35">
      <c r="A288" s="184" t="s">
        <v>429</v>
      </c>
      <c r="B288" s="162"/>
      <c r="C288" s="184" t="s">
        <v>632</v>
      </c>
      <c r="D288" s="165">
        <v>20690736</v>
      </c>
      <c r="E288" s="179" t="s">
        <v>604</v>
      </c>
      <c r="F288" s="163" t="s">
        <v>22</v>
      </c>
      <c r="G288" s="134"/>
      <c r="H288" s="134"/>
      <c r="I288" s="134">
        <v>14</v>
      </c>
      <c r="J288" s="133">
        <f t="shared" si="41"/>
        <v>14</v>
      </c>
      <c r="K288" s="134">
        <v>14</v>
      </c>
      <c r="L288" s="134"/>
      <c r="M288" s="134"/>
      <c r="N288" s="134"/>
      <c r="O288" s="134"/>
      <c r="P288" s="133">
        <f t="shared" si="42"/>
        <v>14</v>
      </c>
      <c r="Q288" s="133">
        <f t="shared" si="43"/>
        <v>1</v>
      </c>
      <c r="R288" s="156" t="s">
        <v>132</v>
      </c>
      <c r="S288" s="134"/>
      <c r="T288" s="134">
        <v>1</v>
      </c>
      <c r="U288" s="134"/>
      <c r="V288" s="157"/>
      <c r="W288" s="157"/>
      <c r="X288" s="157"/>
      <c r="Y288" s="157"/>
      <c r="Z288" s="157"/>
      <c r="AA288" s="157"/>
      <c r="AB288" s="157"/>
    </row>
    <row r="289" spans="1:28" s="160" customFormat="1" ht="42" x14ac:dyDescent="0.35">
      <c r="A289" s="184" t="s">
        <v>429</v>
      </c>
      <c r="B289" s="162"/>
      <c r="C289" s="184" t="s">
        <v>633</v>
      </c>
      <c r="D289" s="165">
        <v>113090660</v>
      </c>
      <c r="E289" s="179" t="s">
        <v>604</v>
      </c>
      <c r="F289" s="163" t="s">
        <v>22</v>
      </c>
      <c r="G289" s="134"/>
      <c r="H289" s="134"/>
      <c r="I289" s="134">
        <v>14</v>
      </c>
      <c r="J289" s="133">
        <f t="shared" si="41"/>
        <v>14</v>
      </c>
      <c r="K289" s="134">
        <v>14</v>
      </c>
      <c r="L289" s="134"/>
      <c r="M289" s="134"/>
      <c r="N289" s="134"/>
      <c r="O289" s="134"/>
      <c r="P289" s="133">
        <f t="shared" si="42"/>
        <v>14</v>
      </c>
      <c r="Q289" s="133">
        <f t="shared" si="43"/>
        <v>1</v>
      </c>
      <c r="R289" s="156" t="s">
        <v>132</v>
      </c>
      <c r="S289" s="134">
        <v>1</v>
      </c>
      <c r="T289" s="134"/>
      <c r="U289" s="134"/>
      <c r="V289" s="157"/>
      <c r="W289" s="157"/>
      <c r="X289" s="157"/>
      <c r="Y289" s="157"/>
      <c r="Z289" s="157"/>
      <c r="AA289" s="157"/>
      <c r="AB289" s="157"/>
    </row>
    <row r="290" spans="1:28" s="160" customFormat="1" ht="42" x14ac:dyDescent="0.35">
      <c r="A290" s="184" t="s">
        <v>429</v>
      </c>
      <c r="B290" s="162"/>
      <c r="C290" s="184" t="s">
        <v>634</v>
      </c>
      <c r="D290" s="165">
        <v>109430277</v>
      </c>
      <c r="E290" s="179" t="s">
        <v>604</v>
      </c>
      <c r="F290" s="163" t="s">
        <v>22</v>
      </c>
      <c r="G290" s="134"/>
      <c r="H290" s="134"/>
      <c r="I290" s="134">
        <v>14</v>
      </c>
      <c r="J290" s="133">
        <f t="shared" si="41"/>
        <v>14</v>
      </c>
      <c r="K290" s="134">
        <v>14</v>
      </c>
      <c r="L290" s="134"/>
      <c r="M290" s="134"/>
      <c r="N290" s="134"/>
      <c r="O290" s="134"/>
      <c r="P290" s="133">
        <f t="shared" si="42"/>
        <v>14</v>
      </c>
      <c r="Q290" s="133">
        <f t="shared" si="43"/>
        <v>1</v>
      </c>
      <c r="R290" s="156" t="s">
        <v>132</v>
      </c>
      <c r="S290" s="134">
        <v>1</v>
      </c>
      <c r="T290" s="134"/>
      <c r="U290" s="134"/>
      <c r="V290" s="157"/>
      <c r="W290" s="157"/>
      <c r="X290" s="157"/>
      <c r="Y290" s="157"/>
      <c r="Z290" s="157"/>
      <c r="AA290" s="157"/>
      <c r="AB290" s="157"/>
    </row>
    <row r="291" spans="1:28" s="160" customFormat="1" ht="42" x14ac:dyDescent="0.35">
      <c r="A291" s="184" t="s">
        <v>429</v>
      </c>
      <c r="B291" s="162"/>
      <c r="C291" s="184" t="s">
        <v>635</v>
      </c>
      <c r="D291" s="165">
        <v>304770352</v>
      </c>
      <c r="E291" s="179" t="s">
        <v>604</v>
      </c>
      <c r="F291" s="163" t="s">
        <v>22</v>
      </c>
      <c r="G291" s="134"/>
      <c r="H291" s="134"/>
      <c r="I291" s="134">
        <v>14</v>
      </c>
      <c r="J291" s="133">
        <f t="shared" si="41"/>
        <v>14</v>
      </c>
      <c r="K291" s="134">
        <v>14</v>
      </c>
      <c r="L291" s="134"/>
      <c r="M291" s="134"/>
      <c r="N291" s="134"/>
      <c r="O291" s="134"/>
      <c r="P291" s="133">
        <f t="shared" si="42"/>
        <v>14</v>
      </c>
      <c r="Q291" s="133">
        <f t="shared" si="43"/>
        <v>1</v>
      </c>
      <c r="R291" s="156" t="s">
        <v>132</v>
      </c>
      <c r="S291" s="134">
        <v>1</v>
      </c>
      <c r="T291" s="134"/>
      <c r="U291" s="134"/>
      <c r="V291" s="157"/>
      <c r="W291" s="157"/>
      <c r="X291" s="157"/>
      <c r="Y291" s="157"/>
      <c r="Z291" s="157"/>
      <c r="AA291" s="157"/>
      <c r="AB291" s="157"/>
    </row>
    <row r="292" spans="1:28" s="160" customFormat="1" ht="42" x14ac:dyDescent="0.35">
      <c r="A292" s="184" t="s">
        <v>429</v>
      </c>
      <c r="B292" s="162"/>
      <c r="C292" s="184" t="s">
        <v>636</v>
      </c>
      <c r="D292" s="165">
        <v>503690094</v>
      </c>
      <c r="E292" s="179" t="s">
        <v>604</v>
      </c>
      <c r="F292" s="163" t="s">
        <v>22</v>
      </c>
      <c r="G292" s="134"/>
      <c r="H292" s="134"/>
      <c r="I292" s="134">
        <v>14</v>
      </c>
      <c r="J292" s="133">
        <f t="shared" si="41"/>
        <v>14</v>
      </c>
      <c r="K292" s="134">
        <v>14</v>
      </c>
      <c r="L292" s="134"/>
      <c r="M292" s="134"/>
      <c r="N292" s="134"/>
      <c r="O292" s="134"/>
      <c r="P292" s="133">
        <f t="shared" si="42"/>
        <v>14</v>
      </c>
      <c r="Q292" s="133">
        <f t="shared" si="43"/>
        <v>1</v>
      </c>
      <c r="R292" s="156" t="s">
        <v>132</v>
      </c>
      <c r="S292" s="134">
        <v>1</v>
      </c>
      <c r="T292" s="134"/>
      <c r="U292" s="134"/>
      <c r="V292" s="157"/>
      <c r="W292" s="157"/>
      <c r="X292" s="157"/>
      <c r="Y292" s="157"/>
      <c r="Z292" s="157"/>
      <c r="AA292" s="157"/>
      <c r="AB292" s="157"/>
    </row>
    <row r="293" spans="1:28" s="160" customFormat="1" ht="42" x14ac:dyDescent="0.35">
      <c r="A293" s="184" t="s">
        <v>429</v>
      </c>
      <c r="B293" s="162"/>
      <c r="C293" s="184" t="s">
        <v>637</v>
      </c>
      <c r="D293" s="165">
        <v>112410448</v>
      </c>
      <c r="E293" s="179" t="s">
        <v>604</v>
      </c>
      <c r="F293" s="163" t="s">
        <v>22</v>
      </c>
      <c r="G293" s="134"/>
      <c r="H293" s="134"/>
      <c r="I293" s="134">
        <v>14</v>
      </c>
      <c r="J293" s="133">
        <f t="shared" si="41"/>
        <v>14</v>
      </c>
      <c r="K293" s="134">
        <v>14</v>
      </c>
      <c r="L293" s="134"/>
      <c r="M293" s="134"/>
      <c r="N293" s="134"/>
      <c r="O293" s="134"/>
      <c r="P293" s="133">
        <f t="shared" si="42"/>
        <v>14</v>
      </c>
      <c r="Q293" s="133">
        <f t="shared" ref="Q293:Q326" si="44">SUM(S293:U293)</f>
        <v>1</v>
      </c>
      <c r="R293" s="156" t="s">
        <v>132</v>
      </c>
      <c r="S293" s="134">
        <v>1</v>
      </c>
      <c r="T293" s="134"/>
      <c r="U293" s="134"/>
      <c r="V293" s="157"/>
      <c r="W293" s="157"/>
      <c r="X293" s="157"/>
      <c r="Y293" s="157"/>
      <c r="Z293" s="157"/>
      <c r="AA293" s="157"/>
      <c r="AB293" s="157"/>
    </row>
    <row r="294" spans="1:28" s="160" customFormat="1" x14ac:dyDescent="0.35">
      <c r="A294" s="184" t="s">
        <v>638</v>
      </c>
      <c r="B294" s="162"/>
      <c r="C294" s="184" t="s">
        <v>639</v>
      </c>
      <c r="D294" s="165">
        <v>114660621</v>
      </c>
      <c r="E294" s="179" t="s">
        <v>640</v>
      </c>
      <c r="F294" s="163" t="s">
        <v>22</v>
      </c>
      <c r="G294" s="134"/>
      <c r="H294" s="134"/>
      <c r="I294" s="134">
        <v>40</v>
      </c>
      <c r="J294" s="133">
        <f t="shared" si="41"/>
        <v>40</v>
      </c>
      <c r="K294" s="134">
        <v>40</v>
      </c>
      <c r="L294" s="134"/>
      <c r="M294" s="134"/>
      <c r="N294" s="134"/>
      <c r="O294" s="134"/>
      <c r="P294" s="133">
        <f t="shared" si="42"/>
        <v>40</v>
      </c>
      <c r="Q294" s="133">
        <f t="shared" si="44"/>
        <v>1</v>
      </c>
      <c r="R294" s="156" t="s">
        <v>132</v>
      </c>
      <c r="S294" s="134"/>
      <c r="T294" s="134">
        <v>1</v>
      </c>
      <c r="U294" s="134"/>
      <c r="V294" s="157"/>
      <c r="W294" s="157"/>
      <c r="X294" s="157"/>
      <c r="Y294" s="157"/>
      <c r="Z294" s="157"/>
      <c r="AA294" s="157"/>
      <c r="AB294" s="157"/>
    </row>
    <row r="295" spans="1:28" s="160" customFormat="1" x14ac:dyDescent="0.35">
      <c r="A295" s="184" t="s">
        <v>638</v>
      </c>
      <c r="B295" s="162"/>
      <c r="C295" s="184" t="s">
        <v>641</v>
      </c>
      <c r="D295" s="165">
        <v>303470680</v>
      </c>
      <c r="E295" s="179" t="s">
        <v>640</v>
      </c>
      <c r="F295" s="163" t="s">
        <v>22</v>
      </c>
      <c r="G295" s="134"/>
      <c r="H295" s="134"/>
      <c r="I295" s="134">
        <v>40</v>
      </c>
      <c r="J295" s="133">
        <f t="shared" si="41"/>
        <v>40</v>
      </c>
      <c r="K295" s="134">
        <v>40</v>
      </c>
      <c r="L295" s="134"/>
      <c r="M295" s="134"/>
      <c r="N295" s="134"/>
      <c r="O295" s="134"/>
      <c r="P295" s="133">
        <f t="shared" si="42"/>
        <v>40</v>
      </c>
      <c r="Q295" s="133">
        <f t="shared" si="44"/>
        <v>1</v>
      </c>
      <c r="R295" s="156" t="s">
        <v>132</v>
      </c>
      <c r="S295" s="134">
        <v>1</v>
      </c>
      <c r="T295" s="134"/>
      <c r="U295" s="134"/>
      <c r="V295" s="157"/>
      <c r="W295" s="157"/>
      <c r="X295" s="157"/>
      <c r="Y295" s="157"/>
      <c r="Z295" s="157"/>
      <c r="AA295" s="157"/>
      <c r="AB295" s="157"/>
    </row>
    <row r="296" spans="1:28" s="160" customFormat="1" ht="28" x14ac:dyDescent="0.35">
      <c r="A296" s="184" t="s">
        <v>315</v>
      </c>
      <c r="B296" s="162"/>
      <c r="C296" s="184" t="s">
        <v>646</v>
      </c>
      <c r="D296" s="165">
        <v>206080729</v>
      </c>
      <c r="E296" s="179" t="s">
        <v>647</v>
      </c>
      <c r="F296" s="163" t="s">
        <v>22</v>
      </c>
      <c r="G296" s="134" t="s">
        <v>282</v>
      </c>
      <c r="H296" s="134" t="s">
        <v>282</v>
      </c>
      <c r="I296" s="134">
        <v>26</v>
      </c>
      <c r="J296" s="133">
        <f t="shared" si="41"/>
        <v>26</v>
      </c>
      <c r="K296" s="134"/>
      <c r="L296" s="134">
        <v>26</v>
      </c>
      <c r="M296" s="134"/>
      <c r="N296" s="134"/>
      <c r="O296" s="134"/>
      <c r="P296" s="133">
        <f t="shared" si="42"/>
        <v>26</v>
      </c>
      <c r="Q296" s="133">
        <f t="shared" si="44"/>
        <v>1</v>
      </c>
      <c r="R296" s="156" t="s">
        <v>182</v>
      </c>
      <c r="S296" s="134" t="s">
        <v>282</v>
      </c>
      <c r="T296" s="134">
        <v>1</v>
      </c>
      <c r="U296" s="134"/>
      <c r="V296" s="157"/>
      <c r="W296" s="157"/>
      <c r="X296" s="157" t="s">
        <v>110</v>
      </c>
      <c r="Y296" s="157"/>
      <c r="Z296" s="157"/>
      <c r="AA296" s="157"/>
      <c r="AB296" s="157"/>
    </row>
    <row r="297" spans="1:28" s="160" customFormat="1" ht="28" x14ac:dyDescent="0.35">
      <c r="A297" s="184" t="s">
        <v>648</v>
      </c>
      <c r="B297" s="162"/>
      <c r="C297" s="184" t="s">
        <v>649</v>
      </c>
      <c r="D297" s="165">
        <v>112960782</v>
      </c>
      <c r="E297" s="179" t="s">
        <v>650</v>
      </c>
      <c r="F297" s="163" t="s">
        <v>22</v>
      </c>
      <c r="G297" s="134" t="s">
        <v>282</v>
      </c>
      <c r="H297" s="134" t="s">
        <v>282</v>
      </c>
      <c r="I297" s="134">
        <v>12</v>
      </c>
      <c r="J297" s="133">
        <f t="shared" si="41"/>
        <v>12</v>
      </c>
      <c r="K297" s="134"/>
      <c r="L297" s="134">
        <v>12</v>
      </c>
      <c r="M297" s="134"/>
      <c r="N297" s="134"/>
      <c r="O297" s="134"/>
      <c r="P297" s="133">
        <f t="shared" si="42"/>
        <v>12</v>
      </c>
      <c r="Q297" s="133">
        <f t="shared" si="44"/>
        <v>1</v>
      </c>
      <c r="R297" s="156" t="s">
        <v>182</v>
      </c>
      <c r="S297" s="134">
        <v>1</v>
      </c>
      <c r="T297" s="134" t="s">
        <v>282</v>
      </c>
      <c r="U297" s="134"/>
      <c r="V297" s="157"/>
      <c r="W297" s="157"/>
      <c r="X297" s="157" t="s">
        <v>179</v>
      </c>
      <c r="Y297" s="157"/>
      <c r="Z297" s="157"/>
      <c r="AA297" s="157"/>
      <c r="AB297" s="157"/>
    </row>
    <row r="298" spans="1:28" s="160" customFormat="1" ht="28" x14ac:dyDescent="0.35">
      <c r="A298" s="184" t="s">
        <v>648</v>
      </c>
      <c r="B298" s="162"/>
      <c r="C298" s="184" t="s">
        <v>651</v>
      </c>
      <c r="D298" s="165">
        <v>205880008</v>
      </c>
      <c r="E298" s="179" t="s">
        <v>650</v>
      </c>
      <c r="F298" s="163" t="s">
        <v>22</v>
      </c>
      <c r="G298" s="134" t="s">
        <v>282</v>
      </c>
      <c r="H298" s="134" t="s">
        <v>282</v>
      </c>
      <c r="I298" s="134">
        <v>12</v>
      </c>
      <c r="J298" s="133">
        <f t="shared" si="41"/>
        <v>12</v>
      </c>
      <c r="K298" s="134"/>
      <c r="L298" s="134">
        <v>12</v>
      </c>
      <c r="M298" s="134"/>
      <c r="N298" s="134"/>
      <c r="O298" s="134"/>
      <c r="P298" s="133">
        <f t="shared" si="42"/>
        <v>12</v>
      </c>
      <c r="Q298" s="133">
        <f t="shared" si="44"/>
        <v>1</v>
      </c>
      <c r="R298" s="156" t="s">
        <v>182</v>
      </c>
      <c r="S298" s="134"/>
      <c r="T298" s="134">
        <v>1</v>
      </c>
      <c r="U298" s="134"/>
      <c r="V298" s="157"/>
      <c r="W298" s="157"/>
      <c r="X298" s="157" t="s">
        <v>180</v>
      </c>
      <c r="Y298" s="157"/>
      <c r="Z298" s="157"/>
      <c r="AA298" s="157"/>
      <c r="AB298" s="157"/>
    </row>
    <row r="299" spans="1:28" s="160" customFormat="1" ht="28" x14ac:dyDescent="0.35">
      <c r="A299" s="184" t="s">
        <v>652</v>
      </c>
      <c r="B299" s="162"/>
      <c r="C299" s="184" t="s">
        <v>653</v>
      </c>
      <c r="D299" s="165">
        <v>205770343</v>
      </c>
      <c r="E299" s="179" t="s">
        <v>654</v>
      </c>
      <c r="F299" s="163" t="s">
        <v>22</v>
      </c>
      <c r="G299" s="134" t="s">
        <v>282</v>
      </c>
      <c r="H299" s="134"/>
      <c r="I299" s="134">
        <v>20</v>
      </c>
      <c r="J299" s="133">
        <f t="shared" si="41"/>
        <v>20</v>
      </c>
      <c r="K299" s="134">
        <v>20</v>
      </c>
      <c r="L299" s="134" t="s">
        <v>282</v>
      </c>
      <c r="M299" s="134"/>
      <c r="N299" s="134"/>
      <c r="O299" s="134"/>
      <c r="P299" s="133">
        <f t="shared" si="42"/>
        <v>20</v>
      </c>
      <c r="Q299" s="133">
        <f t="shared" si="44"/>
        <v>1</v>
      </c>
      <c r="R299" s="156" t="s">
        <v>182</v>
      </c>
      <c r="S299" s="134"/>
      <c r="T299" s="134">
        <v>1</v>
      </c>
      <c r="U299" s="134"/>
      <c r="V299" s="157"/>
      <c r="W299" s="157"/>
      <c r="X299" s="157" t="s">
        <v>182</v>
      </c>
      <c r="Y299" s="157"/>
      <c r="Z299" s="157"/>
      <c r="AA299" s="157"/>
      <c r="AB299" s="157"/>
    </row>
    <row r="300" spans="1:28" s="160" customFormat="1" x14ac:dyDescent="0.35">
      <c r="A300" s="184" t="s">
        <v>655</v>
      </c>
      <c r="B300" s="162"/>
      <c r="C300" s="184" t="s">
        <v>656</v>
      </c>
      <c r="D300" s="165">
        <v>110480124</v>
      </c>
      <c r="E300" s="179" t="s">
        <v>657</v>
      </c>
      <c r="F300" s="163" t="s">
        <v>22</v>
      </c>
      <c r="G300" s="134" t="s">
        <v>282</v>
      </c>
      <c r="H300" s="134">
        <v>40</v>
      </c>
      <c r="I300" s="134"/>
      <c r="J300" s="133">
        <f t="shared" si="41"/>
        <v>40</v>
      </c>
      <c r="K300" s="134"/>
      <c r="L300" s="134">
        <v>40</v>
      </c>
      <c r="M300" s="134"/>
      <c r="N300" s="134"/>
      <c r="O300" s="134"/>
      <c r="P300" s="133">
        <f t="shared" si="42"/>
        <v>40</v>
      </c>
      <c r="Q300" s="133">
        <f t="shared" si="44"/>
        <v>1</v>
      </c>
      <c r="R300" s="156" t="s">
        <v>132</v>
      </c>
      <c r="S300" s="134"/>
      <c r="T300" s="134">
        <v>1</v>
      </c>
      <c r="U300" s="134"/>
      <c r="V300" s="157"/>
      <c r="W300" s="157"/>
      <c r="X300" s="157"/>
      <c r="Y300" s="157"/>
      <c r="Z300" s="157"/>
      <c r="AA300" s="157"/>
      <c r="AB300" s="157"/>
    </row>
    <row r="301" spans="1:28" s="160" customFormat="1" x14ac:dyDescent="0.35">
      <c r="A301" s="184" t="s">
        <v>655</v>
      </c>
      <c r="B301" s="162"/>
      <c r="C301" s="184" t="s">
        <v>658</v>
      </c>
      <c r="D301" s="165">
        <v>107110110</v>
      </c>
      <c r="E301" s="179" t="s">
        <v>657</v>
      </c>
      <c r="F301" s="163" t="s">
        <v>22</v>
      </c>
      <c r="G301" s="134"/>
      <c r="H301" s="134">
        <v>40</v>
      </c>
      <c r="I301" s="134"/>
      <c r="J301" s="133">
        <f t="shared" si="41"/>
        <v>40</v>
      </c>
      <c r="K301" s="134"/>
      <c r="L301" s="134">
        <v>40</v>
      </c>
      <c r="M301" s="134"/>
      <c r="N301" s="134"/>
      <c r="O301" s="134"/>
      <c r="P301" s="133">
        <f t="shared" si="42"/>
        <v>40</v>
      </c>
      <c r="Q301" s="133">
        <f t="shared" si="44"/>
        <v>1</v>
      </c>
      <c r="R301" s="156" t="s">
        <v>132</v>
      </c>
      <c r="S301" s="134"/>
      <c r="T301" s="134">
        <v>1</v>
      </c>
      <c r="U301" s="134"/>
      <c r="V301" s="157"/>
      <c r="W301" s="157"/>
      <c r="X301" s="157"/>
      <c r="Y301" s="157"/>
      <c r="Z301" s="157"/>
      <c r="AA301" s="157"/>
      <c r="AB301" s="157"/>
    </row>
    <row r="302" spans="1:28" s="160" customFormat="1" x14ac:dyDescent="0.35">
      <c r="A302" s="184" t="s">
        <v>655</v>
      </c>
      <c r="B302" s="162"/>
      <c r="C302" s="184" t="s">
        <v>659</v>
      </c>
      <c r="D302" s="165">
        <v>111030939</v>
      </c>
      <c r="E302" s="179" t="s">
        <v>657</v>
      </c>
      <c r="F302" s="163" t="s">
        <v>22</v>
      </c>
      <c r="G302" s="134"/>
      <c r="H302" s="134">
        <v>40</v>
      </c>
      <c r="I302" s="134"/>
      <c r="J302" s="133">
        <f t="shared" si="41"/>
        <v>40</v>
      </c>
      <c r="K302" s="134"/>
      <c r="L302" s="134">
        <v>40</v>
      </c>
      <c r="M302" s="134"/>
      <c r="N302" s="134"/>
      <c r="O302" s="134"/>
      <c r="P302" s="133">
        <f t="shared" si="42"/>
        <v>40</v>
      </c>
      <c r="Q302" s="133">
        <f t="shared" si="44"/>
        <v>1</v>
      </c>
      <c r="R302" s="156" t="s">
        <v>132</v>
      </c>
      <c r="S302" s="134">
        <v>1</v>
      </c>
      <c r="T302" s="134" t="s">
        <v>282</v>
      </c>
      <c r="U302" s="134"/>
      <c r="V302" s="157"/>
      <c r="W302" s="157"/>
      <c r="X302" s="157"/>
      <c r="Y302" s="157"/>
      <c r="Z302" s="157"/>
      <c r="AA302" s="157"/>
      <c r="AB302" s="157"/>
    </row>
    <row r="303" spans="1:28" s="160" customFormat="1" x14ac:dyDescent="0.35">
      <c r="A303" s="184" t="s">
        <v>655</v>
      </c>
      <c r="B303" s="162"/>
      <c r="C303" s="184" t="s">
        <v>660</v>
      </c>
      <c r="D303" s="165">
        <v>204750581</v>
      </c>
      <c r="E303" s="179" t="s">
        <v>657</v>
      </c>
      <c r="F303" s="163" t="s">
        <v>22</v>
      </c>
      <c r="G303" s="134"/>
      <c r="H303" s="134">
        <v>40</v>
      </c>
      <c r="I303" s="134"/>
      <c r="J303" s="133">
        <f t="shared" si="41"/>
        <v>40</v>
      </c>
      <c r="K303" s="134"/>
      <c r="L303" s="134">
        <v>40</v>
      </c>
      <c r="M303" s="134"/>
      <c r="N303" s="134"/>
      <c r="O303" s="134"/>
      <c r="P303" s="133">
        <f t="shared" si="42"/>
        <v>40</v>
      </c>
      <c r="Q303" s="133">
        <f t="shared" si="44"/>
        <v>1</v>
      </c>
      <c r="R303" s="156" t="s">
        <v>132</v>
      </c>
      <c r="S303" s="134"/>
      <c r="T303" s="134">
        <v>1</v>
      </c>
      <c r="U303" s="134"/>
      <c r="V303" s="157"/>
      <c r="W303" s="157"/>
      <c r="X303" s="157"/>
      <c r="Y303" s="157"/>
      <c r="Z303" s="157"/>
      <c r="AA303" s="157"/>
      <c r="AB303" s="157"/>
    </row>
    <row r="304" spans="1:28" s="160" customFormat="1" ht="28" x14ac:dyDescent="0.35">
      <c r="A304" s="184" t="s">
        <v>372</v>
      </c>
      <c r="B304" s="162"/>
      <c r="C304" s="184" t="s">
        <v>671</v>
      </c>
      <c r="D304" s="165">
        <v>111360309</v>
      </c>
      <c r="E304" s="179" t="s">
        <v>672</v>
      </c>
      <c r="F304" s="163" t="s">
        <v>22</v>
      </c>
      <c r="G304" s="134"/>
      <c r="H304" s="134"/>
      <c r="I304" s="134">
        <v>40</v>
      </c>
      <c r="J304" s="133">
        <f t="shared" ref="J304:J320" si="45">SUM(G304:I304)</f>
        <v>40</v>
      </c>
      <c r="K304" s="134">
        <v>40</v>
      </c>
      <c r="L304" s="134"/>
      <c r="M304" s="134"/>
      <c r="N304" s="134"/>
      <c r="O304" s="134"/>
      <c r="P304" s="133">
        <f t="shared" si="42"/>
        <v>40</v>
      </c>
      <c r="Q304" s="133">
        <f t="shared" si="44"/>
        <v>1</v>
      </c>
      <c r="R304" s="156" t="s">
        <v>132</v>
      </c>
      <c r="S304" s="134"/>
      <c r="T304" s="134">
        <v>1</v>
      </c>
      <c r="U304" s="134"/>
      <c r="V304" s="157"/>
      <c r="W304" s="157"/>
      <c r="X304" s="157"/>
      <c r="Y304" s="157"/>
      <c r="Z304" s="157"/>
      <c r="AA304" s="157"/>
      <c r="AB304" s="157"/>
    </row>
    <row r="305" spans="1:28" s="160" customFormat="1" x14ac:dyDescent="0.35">
      <c r="A305" s="184" t="s">
        <v>673</v>
      </c>
      <c r="B305" s="162"/>
      <c r="C305" s="184" t="s">
        <v>674</v>
      </c>
      <c r="D305" s="165">
        <v>304210622</v>
      </c>
      <c r="E305" s="179" t="s">
        <v>675</v>
      </c>
      <c r="F305" s="163" t="s">
        <v>22</v>
      </c>
      <c r="G305" s="134"/>
      <c r="H305" s="134"/>
      <c r="I305" s="134">
        <v>22</v>
      </c>
      <c r="J305" s="133">
        <f t="shared" si="45"/>
        <v>22</v>
      </c>
      <c r="K305" s="134">
        <v>22</v>
      </c>
      <c r="L305" s="134"/>
      <c r="M305" s="134"/>
      <c r="N305" s="134"/>
      <c r="O305" s="134"/>
      <c r="P305" s="133">
        <f t="shared" si="42"/>
        <v>22</v>
      </c>
      <c r="Q305" s="133">
        <f t="shared" si="44"/>
        <v>1</v>
      </c>
      <c r="R305" s="156" t="s">
        <v>132</v>
      </c>
      <c r="S305" s="134"/>
      <c r="T305" s="134">
        <v>1</v>
      </c>
      <c r="U305" s="134"/>
      <c r="V305" s="157"/>
      <c r="W305" s="157"/>
      <c r="X305" s="157"/>
      <c r="Y305" s="157"/>
      <c r="Z305" s="157"/>
      <c r="AA305" s="157"/>
      <c r="AB305" s="157"/>
    </row>
    <row r="306" spans="1:28" s="160" customFormat="1" x14ac:dyDescent="0.35">
      <c r="A306" s="184" t="s">
        <v>673</v>
      </c>
      <c r="B306" s="162"/>
      <c r="C306" s="184" t="s">
        <v>676</v>
      </c>
      <c r="D306" s="165">
        <v>110510450</v>
      </c>
      <c r="E306" s="179" t="s">
        <v>677</v>
      </c>
      <c r="F306" s="163" t="s">
        <v>22</v>
      </c>
      <c r="G306" s="134"/>
      <c r="H306" s="134"/>
      <c r="I306" s="134">
        <v>17</v>
      </c>
      <c r="J306" s="133">
        <f t="shared" si="45"/>
        <v>17</v>
      </c>
      <c r="K306" s="134">
        <v>17</v>
      </c>
      <c r="L306" s="134"/>
      <c r="M306" s="134"/>
      <c r="N306" s="134"/>
      <c r="O306" s="134"/>
      <c r="P306" s="133">
        <f t="shared" si="42"/>
        <v>17</v>
      </c>
      <c r="Q306" s="133">
        <f t="shared" si="44"/>
        <v>1</v>
      </c>
      <c r="R306" s="156" t="s">
        <v>132</v>
      </c>
      <c r="S306" s="134">
        <v>1</v>
      </c>
      <c r="T306" s="134"/>
      <c r="U306" s="134"/>
      <c r="V306" s="157"/>
      <c r="W306" s="157"/>
      <c r="X306" s="157"/>
      <c r="Y306" s="157"/>
      <c r="Z306" s="157"/>
      <c r="AA306" s="157"/>
      <c r="AB306" s="157"/>
    </row>
    <row r="307" spans="1:28" s="160" customFormat="1" x14ac:dyDescent="0.35">
      <c r="A307" s="184" t="s">
        <v>673</v>
      </c>
      <c r="B307" s="162"/>
      <c r="C307" s="184" t="s">
        <v>678</v>
      </c>
      <c r="D307" s="165">
        <v>401780598</v>
      </c>
      <c r="E307" s="179" t="s">
        <v>677</v>
      </c>
      <c r="F307" s="163" t="s">
        <v>22</v>
      </c>
      <c r="G307" s="134"/>
      <c r="H307" s="134"/>
      <c r="I307" s="134">
        <v>17</v>
      </c>
      <c r="J307" s="133">
        <f t="shared" si="45"/>
        <v>17</v>
      </c>
      <c r="K307" s="134">
        <v>17</v>
      </c>
      <c r="L307" s="134"/>
      <c r="M307" s="134"/>
      <c r="N307" s="134"/>
      <c r="O307" s="134"/>
      <c r="P307" s="133">
        <f t="shared" si="42"/>
        <v>17</v>
      </c>
      <c r="Q307" s="133">
        <f t="shared" si="44"/>
        <v>1</v>
      </c>
      <c r="R307" s="156" t="s">
        <v>132</v>
      </c>
      <c r="S307" s="134"/>
      <c r="T307" s="134">
        <v>1</v>
      </c>
      <c r="U307" s="134"/>
      <c r="V307" s="157"/>
      <c r="W307" s="157"/>
      <c r="X307" s="157"/>
      <c r="Y307" s="157"/>
      <c r="Z307" s="157"/>
      <c r="AA307" s="157"/>
      <c r="AB307" s="157"/>
    </row>
    <row r="308" spans="1:28" s="160" customFormat="1" x14ac:dyDescent="0.35">
      <c r="A308" s="184" t="s">
        <v>673</v>
      </c>
      <c r="B308" s="162"/>
      <c r="C308" s="184" t="s">
        <v>679</v>
      </c>
      <c r="D308" s="165">
        <v>205110339</v>
      </c>
      <c r="E308" s="179" t="s">
        <v>677</v>
      </c>
      <c r="F308" s="163" t="s">
        <v>22</v>
      </c>
      <c r="G308" s="134"/>
      <c r="H308" s="134"/>
      <c r="I308" s="134">
        <v>17</v>
      </c>
      <c r="J308" s="133">
        <f t="shared" si="45"/>
        <v>17</v>
      </c>
      <c r="K308" s="134">
        <v>17</v>
      </c>
      <c r="L308" s="134"/>
      <c r="M308" s="134"/>
      <c r="N308" s="134"/>
      <c r="O308" s="134"/>
      <c r="P308" s="133">
        <f t="shared" si="42"/>
        <v>17</v>
      </c>
      <c r="Q308" s="133">
        <f t="shared" si="44"/>
        <v>1</v>
      </c>
      <c r="R308" s="156" t="s">
        <v>132</v>
      </c>
      <c r="S308" s="134"/>
      <c r="T308" s="134">
        <v>1</v>
      </c>
      <c r="U308" s="134"/>
      <c r="V308" s="157"/>
      <c r="W308" s="157"/>
      <c r="X308" s="157"/>
      <c r="Y308" s="157"/>
      <c r="Z308" s="157"/>
      <c r="AA308" s="157"/>
      <c r="AB308" s="157"/>
    </row>
    <row r="309" spans="1:28" s="160" customFormat="1" x14ac:dyDescent="0.35">
      <c r="A309" s="184" t="s">
        <v>673</v>
      </c>
      <c r="B309" s="162"/>
      <c r="C309" s="184" t="s">
        <v>680</v>
      </c>
      <c r="D309" s="165">
        <v>110100530</v>
      </c>
      <c r="E309" s="179" t="s">
        <v>677</v>
      </c>
      <c r="F309" s="163" t="s">
        <v>22</v>
      </c>
      <c r="G309" s="134"/>
      <c r="H309" s="134"/>
      <c r="I309" s="134">
        <v>17</v>
      </c>
      <c r="J309" s="133">
        <f t="shared" si="45"/>
        <v>17</v>
      </c>
      <c r="K309" s="134">
        <v>17</v>
      </c>
      <c r="L309" s="134"/>
      <c r="M309" s="134"/>
      <c r="N309" s="134"/>
      <c r="O309" s="134"/>
      <c r="P309" s="133">
        <f t="shared" si="42"/>
        <v>17</v>
      </c>
      <c r="Q309" s="133">
        <f t="shared" si="44"/>
        <v>1</v>
      </c>
      <c r="R309" s="156" t="s">
        <v>132</v>
      </c>
      <c r="S309" s="134">
        <v>1</v>
      </c>
      <c r="T309" s="134"/>
      <c r="U309" s="134"/>
      <c r="V309" s="157"/>
      <c r="W309" s="157"/>
      <c r="X309" s="157"/>
      <c r="Y309" s="157"/>
      <c r="Z309" s="157"/>
      <c r="AA309" s="157"/>
      <c r="AB309" s="157"/>
    </row>
    <row r="310" spans="1:28" s="160" customFormat="1" x14ac:dyDescent="0.35">
      <c r="A310" s="184" t="s">
        <v>673</v>
      </c>
      <c r="B310" s="162"/>
      <c r="C310" s="184" t="s">
        <v>681</v>
      </c>
      <c r="D310" s="165">
        <v>110240420</v>
      </c>
      <c r="E310" s="179" t="s">
        <v>677</v>
      </c>
      <c r="F310" s="163" t="s">
        <v>22</v>
      </c>
      <c r="G310" s="134"/>
      <c r="H310" s="134"/>
      <c r="I310" s="134">
        <v>17</v>
      </c>
      <c r="J310" s="133">
        <f t="shared" si="45"/>
        <v>17</v>
      </c>
      <c r="K310" s="134">
        <v>17</v>
      </c>
      <c r="L310" s="134"/>
      <c r="M310" s="134"/>
      <c r="N310" s="134"/>
      <c r="O310" s="134"/>
      <c r="P310" s="133">
        <f t="shared" si="42"/>
        <v>17</v>
      </c>
      <c r="Q310" s="133">
        <f t="shared" si="44"/>
        <v>1</v>
      </c>
      <c r="R310" s="156" t="s">
        <v>132</v>
      </c>
      <c r="S310" s="134">
        <v>1</v>
      </c>
      <c r="T310" s="134"/>
      <c r="U310" s="134"/>
      <c r="V310" s="157"/>
      <c r="W310" s="157"/>
      <c r="X310" s="157"/>
      <c r="Y310" s="157"/>
      <c r="Z310" s="157"/>
      <c r="AA310" s="157"/>
      <c r="AB310" s="157"/>
    </row>
    <row r="311" spans="1:28" s="160" customFormat="1" x14ac:dyDescent="0.35">
      <c r="A311" s="184" t="s">
        <v>673</v>
      </c>
      <c r="B311" s="162"/>
      <c r="C311" s="184" t="s">
        <v>682</v>
      </c>
      <c r="D311" s="165">
        <v>303850957</v>
      </c>
      <c r="E311" s="179" t="s">
        <v>677</v>
      </c>
      <c r="F311" s="163" t="s">
        <v>22</v>
      </c>
      <c r="G311" s="134"/>
      <c r="H311" s="134"/>
      <c r="I311" s="134">
        <v>17</v>
      </c>
      <c r="J311" s="133">
        <f t="shared" si="45"/>
        <v>17</v>
      </c>
      <c r="K311" s="134">
        <v>17</v>
      </c>
      <c r="L311" s="134"/>
      <c r="M311" s="134"/>
      <c r="N311" s="134"/>
      <c r="O311" s="134"/>
      <c r="P311" s="133">
        <f t="shared" si="42"/>
        <v>17</v>
      </c>
      <c r="Q311" s="133">
        <f t="shared" si="44"/>
        <v>1</v>
      </c>
      <c r="R311" s="156" t="s">
        <v>132</v>
      </c>
      <c r="S311" s="134"/>
      <c r="T311" s="134">
        <v>1</v>
      </c>
      <c r="U311" s="134"/>
      <c r="V311" s="157"/>
      <c r="W311" s="157"/>
      <c r="X311" s="157"/>
      <c r="Y311" s="157"/>
      <c r="Z311" s="157"/>
      <c r="AA311" s="157"/>
      <c r="AB311" s="157"/>
    </row>
    <row r="312" spans="1:28" s="160" customFormat="1" x14ac:dyDescent="0.35">
      <c r="A312" s="184" t="s">
        <v>673</v>
      </c>
      <c r="B312" s="162"/>
      <c r="C312" s="184" t="s">
        <v>683</v>
      </c>
      <c r="D312" s="165">
        <v>111540372</v>
      </c>
      <c r="E312" s="179" t="s">
        <v>677</v>
      </c>
      <c r="F312" s="163" t="s">
        <v>22</v>
      </c>
      <c r="G312" s="134"/>
      <c r="H312" s="134"/>
      <c r="I312" s="134">
        <v>17</v>
      </c>
      <c r="J312" s="133">
        <f t="shared" si="45"/>
        <v>17</v>
      </c>
      <c r="K312" s="134">
        <v>17</v>
      </c>
      <c r="L312" s="134"/>
      <c r="M312" s="134"/>
      <c r="N312" s="134"/>
      <c r="O312" s="134"/>
      <c r="P312" s="133">
        <f t="shared" si="42"/>
        <v>17</v>
      </c>
      <c r="Q312" s="133">
        <f t="shared" si="44"/>
        <v>1</v>
      </c>
      <c r="R312" s="156" t="s">
        <v>132</v>
      </c>
      <c r="S312" s="134"/>
      <c r="T312" s="134">
        <v>1</v>
      </c>
      <c r="U312" s="134"/>
      <c r="V312" s="157"/>
      <c r="W312" s="157"/>
      <c r="X312" s="157"/>
      <c r="Y312" s="157"/>
      <c r="Z312" s="157"/>
      <c r="AA312" s="157"/>
      <c r="AB312" s="157"/>
    </row>
    <row r="313" spans="1:28" s="160" customFormat="1" x14ac:dyDescent="0.35">
      <c r="A313" s="184" t="s">
        <v>673</v>
      </c>
      <c r="B313" s="162"/>
      <c r="C313" s="184" t="s">
        <v>684</v>
      </c>
      <c r="D313" s="165">
        <v>205910534</v>
      </c>
      <c r="E313" s="179" t="s">
        <v>677</v>
      </c>
      <c r="F313" s="163" t="s">
        <v>22</v>
      </c>
      <c r="G313" s="134"/>
      <c r="H313" s="134"/>
      <c r="I313" s="134">
        <v>17</v>
      </c>
      <c r="J313" s="133">
        <f t="shared" si="45"/>
        <v>17</v>
      </c>
      <c r="K313" s="134">
        <v>17</v>
      </c>
      <c r="L313" s="134"/>
      <c r="M313" s="134"/>
      <c r="N313" s="134"/>
      <c r="O313" s="134"/>
      <c r="P313" s="133">
        <f t="shared" si="42"/>
        <v>17</v>
      </c>
      <c r="Q313" s="133">
        <f t="shared" si="44"/>
        <v>1</v>
      </c>
      <c r="R313" s="156" t="s">
        <v>132</v>
      </c>
      <c r="S313" s="134">
        <v>1</v>
      </c>
      <c r="T313" s="134"/>
      <c r="U313" s="134"/>
      <c r="V313" s="157"/>
      <c r="W313" s="157"/>
      <c r="X313" s="157"/>
      <c r="Y313" s="157"/>
      <c r="Z313" s="157"/>
      <c r="AA313" s="157"/>
      <c r="AB313" s="157"/>
    </row>
    <row r="314" spans="1:28" s="160" customFormat="1" x14ac:dyDescent="0.35">
      <c r="A314" s="184" t="s">
        <v>673</v>
      </c>
      <c r="B314" s="162"/>
      <c r="C314" s="184" t="s">
        <v>685</v>
      </c>
      <c r="D314" s="165">
        <v>206220045</v>
      </c>
      <c r="E314" s="179" t="s">
        <v>677</v>
      </c>
      <c r="F314" s="163" t="s">
        <v>22</v>
      </c>
      <c r="G314" s="134"/>
      <c r="H314" s="134"/>
      <c r="I314" s="134">
        <v>17</v>
      </c>
      <c r="J314" s="133">
        <f t="shared" si="45"/>
        <v>17</v>
      </c>
      <c r="K314" s="134">
        <v>17</v>
      </c>
      <c r="L314" s="134"/>
      <c r="M314" s="134"/>
      <c r="N314" s="134"/>
      <c r="O314" s="134"/>
      <c r="P314" s="133">
        <f t="shared" si="42"/>
        <v>17</v>
      </c>
      <c r="Q314" s="133">
        <f t="shared" si="44"/>
        <v>1</v>
      </c>
      <c r="R314" s="156" t="s">
        <v>71</v>
      </c>
      <c r="S314" s="134">
        <v>1</v>
      </c>
      <c r="T314" s="134"/>
      <c r="U314" s="134"/>
      <c r="V314" s="157"/>
      <c r="W314" s="157"/>
      <c r="X314" s="157"/>
      <c r="Y314" s="157"/>
      <c r="Z314" s="157"/>
      <c r="AA314" s="157"/>
      <c r="AB314" s="157"/>
    </row>
    <row r="315" spans="1:28" s="160" customFormat="1" x14ac:dyDescent="0.35">
      <c r="A315" s="184" t="s">
        <v>673</v>
      </c>
      <c r="B315" s="162"/>
      <c r="C315" s="184" t="s">
        <v>686</v>
      </c>
      <c r="D315" s="165">
        <v>205910197</v>
      </c>
      <c r="E315" s="179" t="s">
        <v>677</v>
      </c>
      <c r="F315" s="163" t="s">
        <v>22</v>
      </c>
      <c r="G315" s="134"/>
      <c r="H315" s="134"/>
      <c r="I315" s="134">
        <v>17</v>
      </c>
      <c r="J315" s="133">
        <f t="shared" si="45"/>
        <v>17</v>
      </c>
      <c r="K315" s="134">
        <v>17</v>
      </c>
      <c r="L315" s="134"/>
      <c r="M315" s="134"/>
      <c r="N315" s="134"/>
      <c r="O315" s="134"/>
      <c r="P315" s="133">
        <f t="shared" si="42"/>
        <v>17</v>
      </c>
      <c r="Q315" s="133">
        <f t="shared" si="44"/>
        <v>1</v>
      </c>
      <c r="R315" s="156" t="s">
        <v>71</v>
      </c>
      <c r="S315" s="134">
        <v>1</v>
      </c>
      <c r="T315" s="134"/>
      <c r="U315" s="134"/>
      <c r="V315" s="157"/>
      <c r="W315" s="157"/>
      <c r="X315" s="157"/>
      <c r="Y315" s="157"/>
      <c r="Z315" s="157"/>
      <c r="AA315" s="157"/>
      <c r="AB315" s="157"/>
    </row>
    <row r="316" spans="1:28" s="160" customFormat="1" x14ac:dyDescent="0.35">
      <c r="A316" s="184" t="s">
        <v>673</v>
      </c>
      <c r="B316" s="162"/>
      <c r="C316" s="184" t="s">
        <v>687</v>
      </c>
      <c r="D316" s="165">
        <v>205220518</v>
      </c>
      <c r="E316" s="179" t="s">
        <v>677</v>
      </c>
      <c r="F316" s="163" t="s">
        <v>22</v>
      </c>
      <c r="G316" s="134"/>
      <c r="H316" s="134"/>
      <c r="I316" s="134">
        <v>17</v>
      </c>
      <c r="J316" s="133">
        <f t="shared" si="45"/>
        <v>17</v>
      </c>
      <c r="K316" s="134">
        <v>17</v>
      </c>
      <c r="L316" s="134"/>
      <c r="M316" s="134"/>
      <c r="N316" s="134"/>
      <c r="O316" s="134"/>
      <c r="P316" s="133">
        <f t="shared" si="42"/>
        <v>17</v>
      </c>
      <c r="Q316" s="133">
        <f t="shared" si="44"/>
        <v>1</v>
      </c>
      <c r="R316" s="156" t="s">
        <v>71</v>
      </c>
      <c r="S316" s="134">
        <v>1</v>
      </c>
      <c r="T316" s="134"/>
      <c r="U316" s="134"/>
      <c r="V316" s="157"/>
      <c r="W316" s="157"/>
      <c r="X316" s="157"/>
      <c r="Y316" s="157"/>
      <c r="Z316" s="157"/>
      <c r="AA316" s="157"/>
      <c r="AB316" s="157"/>
    </row>
    <row r="317" spans="1:28" s="160" customFormat="1" x14ac:dyDescent="0.35">
      <c r="A317" s="184" t="s">
        <v>673</v>
      </c>
      <c r="B317" s="162"/>
      <c r="C317" s="184" t="s">
        <v>688</v>
      </c>
      <c r="D317" s="165">
        <v>303280135</v>
      </c>
      <c r="E317" s="179" t="s">
        <v>677</v>
      </c>
      <c r="F317" s="163" t="s">
        <v>22</v>
      </c>
      <c r="G317" s="134"/>
      <c r="H317" s="134"/>
      <c r="I317" s="134">
        <v>17</v>
      </c>
      <c r="J317" s="133">
        <f t="shared" si="45"/>
        <v>17</v>
      </c>
      <c r="K317" s="134">
        <v>17</v>
      </c>
      <c r="L317" s="134"/>
      <c r="M317" s="134"/>
      <c r="N317" s="134"/>
      <c r="O317" s="134"/>
      <c r="P317" s="133">
        <f t="shared" si="42"/>
        <v>17</v>
      </c>
      <c r="Q317" s="133">
        <f t="shared" si="44"/>
        <v>1</v>
      </c>
      <c r="R317" s="156" t="s">
        <v>132</v>
      </c>
      <c r="S317" s="134">
        <v>1</v>
      </c>
      <c r="T317" s="134"/>
      <c r="U317" s="134"/>
      <c r="V317" s="157"/>
      <c r="W317" s="157"/>
      <c r="X317" s="157"/>
      <c r="Y317" s="157"/>
      <c r="Z317" s="157"/>
      <c r="AA317" s="157"/>
      <c r="AB317" s="157"/>
    </row>
    <row r="318" spans="1:28" s="160" customFormat="1" ht="42" x14ac:dyDescent="0.35">
      <c r="A318" s="184" t="s">
        <v>689</v>
      </c>
      <c r="B318" s="162"/>
      <c r="C318" s="184" t="s">
        <v>690</v>
      </c>
      <c r="D318" s="165">
        <v>109020881</v>
      </c>
      <c r="E318" s="179" t="s">
        <v>691</v>
      </c>
      <c r="F318" s="163" t="s">
        <v>22</v>
      </c>
      <c r="G318" s="134">
        <v>10</v>
      </c>
      <c r="H318" s="134"/>
      <c r="I318" s="134"/>
      <c r="J318" s="133">
        <f t="shared" si="45"/>
        <v>10</v>
      </c>
      <c r="K318" s="134">
        <v>10</v>
      </c>
      <c r="L318" s="134"/>
      <c r="M318" s="134"/>
      <c r="N318" s="134"/>
      <c r="O318" s="134"/>
      <c r="P318" s="133">
        <f t="shared" si="42"/>
        <v>10</v>
      </c>
      <c r="Q318" s="133">
        <f t="shared" si="44"/>
        <v>1</v>
      </c>
      <c r="R318" s="156" t="s">
        <v>132</v>
      </c>
      <c r="S318" s="134"/>
      <c r="T318" s="134">
        <v>1</v>
      </c>
      <c r="U318" s="134"/>
      <c r="V318" s="157"/>
      <c r="W318" s="157"/>
      <c r="X318" s="157"/>
      <c r="Y318" s="157"/>
      <c r="Z318" s="157"/>
      <c r="AA318" s="157"/>
      <c r="AB318" s="157"/>
    </row>
    <row r="319" spans="1:28" s="160" customFormat="1" ht="28" x14ac:dyDescent="0.35">
      <c r="A319" s="184" t="s">
        <v>54</v>
      </c>
      <c r="B319" s="162"/>
      <c r="C319" s="184" t="s">
        <v>692</v>
      </c>
      <c r="D319" s="165">
        <v>109790337</v>
      </c>
      <c r="E319" s="179" t="s">
        <v>693</v>
      </c>
      <c r="F319" s="163" t="s">
        <v>22</v>
      </c>
      <c r="G319" s="134"/>
      <c r="H319" s="134"/>
      <c r="I319" s="134">
        <v>42</v>
      </c>
      <c r="J319" s="133">
        <f t="shared" si="45"/>
        <v>42</v>
      </c>
      <c r="K319" s="134">
        <v>42</v>
      </c>
      <c r="L319" s="134"/>
      <c r="M319" s="134"/>
      <c r="N319" s="134"/>
      <c r="O319" s="134"/>
      <c r="P319" s="133">
        <f t="shared" si="42"/>
        <v>42</v>
      </c>
      <c r="Q319" s="133">
        <f t="shared" si="44"/>
        <v>1</v>
      </c>
      <c r="R319" s="156" t="s">
        <v>132</v>
      </c>
      <c r="S319" s="134"/>
      <c r="T319" s="134">
        <v>1</v>
      </c>
      <c r="U319" s="134"/>
      <c r="V319" s="157"/>
      <c r="W319" s="157"/>
      <c r="X319" s="157"/>
      <c r="Y319" s="157"/>
      <c r="Z319" s="157"/>
      <c r="AA319" s="157"/>
      <c r="AB319" s="157"/>
    </row>
    <row r="320" spans="1:28" s="160" customFormat="1" ht="56" x14ac:dyDescent="0.35">
      <c r="A320" s="184" t="s">
        <v>694</v>
      </c>
      <c r="B320" s="162"/>
      <c r="C320" s="184" t="s">
        <v>695</v>
      </c>
      <c r="D320" s="165">
        <v>28312069</v>
      </c>
      <c r="E320" s="179" t="s">
        <v>696</v>
      </c>
      <c r="F320" s="163" t="s">
        <v>22</v>
      </c>
      <c r="G320" s="134"/>
      <c r="H320" s="134"/>
      <c r="I320" s="134">
        <v>18</v>
      </c>
      <c r="J320" s="133">
        <f t="shared" si="45"/>
        <v>18</v>
      </c>
      <c r="K320" s="134"/>
      <c r="L320" s="134">
        <v>18</v>
      </c>
      <c r="M320" s="134"/>
      <c r="N320" s="134"/>
      <c r="O320" s="134"/>
      <c r="P320" s="133">
        <f t="shared" ref="P320:P324" si="46">IF(SUM(K320:O320)=SUM(G320:I320),J320,"VERIFIQUE DATOS INCORRECTOS")</f>
        <v>18</v>
      </c>
      <c r="Q320" s="133">
        <f t="shared" si="44"/>
        <v>1</v>
      </c>
      <c r="R320" s="156" t="s">
        <v>132</v>
      </c>
      <c r="S320" s="134"/>
      <c r="T320" s="134">
        <v>1</v>
      </c>
      <c r="U320" s="134"/>
      <c r="V320" s="157"/>
      <c r="W320" s="157"/>
      <c r="X320" s="157"/>
      <c r="Y320" s="157"/>
      <c r="Z320" s="157"/>
      <c r="AA320" s="157"/>
      <c r="AB320" s="157"/>
    </row>
    <row r="321" spans="1:28" s="160" customFormat="1" ht="42" x14ac:dyDescent="0.35">
      <c r="A321" s="184" t="s">
        <v>287</v>
      </c>
      <c r="B321" s="162"/>
      <c r="C321" s="184" t="s">
        <v>697</v>
      </c>
      <c r="D321" s="165">
        <v>109290715</v>
      </c>
      <c r="E321" s="179" t="s">
        <v>666</v>
      </c>
      <c r="F321" s="163" t="s">
        <v>22</v>
      </c>
      <c r="G321" s="134">
        <v>3</v>
      </c>
      <c r="H321" s="134"/>
      <c r="I321" s="134"/>
      <c r="J321" s="133">
        <f t="shared" ref="J321:J324" si="47">SUM(G321:I321)</f>
        <v>3</v>
      </c>
      <c r="K321" s="134"/>
      <c r="L321" s="134">
        <v>3</v>
      </c>
      <c r="M321" s="134"/>
      <c r="N321" s="134"/>
      <c r="O321" s="134"/>
      <c r="P321" s="133">
        <f t="shared" si="46"/>
        <v>3</v>
      </c>
      <c r="Q321" s="133">
        <f t="shared" si="44"/>
        <v>1</v>
      </c>
      <c r="R321" s="156" t="s">
        <v>132</v>
      </c>
      <c r="S321" s="134"/>
      <c r="T321" s="134">
        <v>1</v>
      </c>
      <c r="U321" s="134"/>
      <c r="V321" s="157"/>
      <c r="W321" s="157"/>
      <c r="X321" s="157"/>
      <c r="Y321" s="157"/>
      <c r="Z321" s="157"/>
      <c r="AA321" s="157"/>
      <c r="AB321" s="157"/>
    </row>
    <row r="322" spans="1:28" s="160" customFormat="1" ht="28" x14ac:dyDescent="0.35">
      <c r="A322" s="184" t="s">
        <v>287</v>
      </c>
      <c r="B322" s="162"/>
      <c r="C322" s="184" t="s">
        <v>697</v>
      </c>
      <c r="D322" s="165">
        <v>109290715</v>
      </c>
      <c r="E322" s="179" t="s">
        <v>667</v>
      </c>
      <c r="F322" s="163" t="s">
        <v>22</v>
      </c>
      <c r="G322" s="134">
        <v>3</v>
      </c>
      <c r="H322" s="134"/>
      <c r="I322" s="134"/>
      <c r="J322" s="133">
        <f t="shared" si="47"/>
        <v>3</v>
      </c>
      <c r="K322" s="134"/>
      <c r="L322" s="134">
        <v>3</v>
      </c>
      <c r="M322" s="134"/>
      <c r="N322" s="134"/>
      <c r="O322" s="134"/>
      <c r="P322" s="133">
        <f t="shared" si="46"/>
        <v>3</v>
      </c>
      <c r="Q322" s="133">
        <f t="shared" si="44"/>
        <v>1</v>
      </c>
      <c r="R322" s="156" t="s">
        <v>132</v>
      </c>
      <c r="S322" s="134"/>
      <c r="T322" s="134">
        <v>1</v>
      </c>
      <c r="U322" s="134"/>
      <c r="V322" s="157"/>
      <c r="W322" s="157"/>
      <c r="X322" s="157"/>
      <c r="Y322" s="157"/>
      <c r="Z322" s="157"/>
      <c r="AA322" s="157"/>
      <c r="AB322" s="157"/>
    </row>
    <row r="323" spans="1:28" s="160" customFormat="1" ht="98" x14ac:dyDescent="0.35">
      <c r="A323" s="184" t="s">
        <v>287</v>
      </c>
      <c r="B323" s="162"/>
      <c r="C323" s="184" t="s">
        <v>697</v>
      </c>
      <c r="D323" s="165">
        <v>109290715</v>
      </c>
      <c r="E323" s="179" t="s">
        <v>668</v>
      </c>
      <c r="F323" s="163" t="s">
        <v>22</v>
      </c>
      <c r="G323" s="134">
        <v>3</v>
      </c>
      <c r="H323" s="134"/>
      <c r="I323" s="134"/>
      <c r="J323" s="133">
        <f t="shared" si="47"/>
        <v>3</v>
      </c>
      <c r="K323" s="134"/>
      <c r="L323" s="134">
        <v>3</v>
      </c>
      <c r="M323" s="134"/>
      <c r="N323" s="134"/>
      <c r="O323" s="134"/>
      <c r="P323" s="133">
        <f t="shared" si="46"/>
        <v>3</v>
      </c>
      <c r="Q323" s="133">
        <f t="shared" si="44"/>
        <v>1</v>
      </c>
      <c r="R323" s="156" t="s">
        <v>132</v>
      </c>
      <c r="S323" s="134"/>
      <c r="T323" s="134">
        <v>1</v>
      </c>
      <c r="U323" s="134"/>
      <c r="V323" s="157"/>
      <c r="W323" s="157"/>
      <c r="X323" s="157"/>
      <c r="Y323" s="157"/>
      <c r="Z323" s="157"/>
      <c r="AA323" s="157"/>
      <c r="AB323" s="157"/>
    </row>
    <row r="324" spans="1:28" s="160" customFormat="1" ht="42" x14ac:dyDescent="0.35">
      <c r="A324" s="184" t="s">
        <v>54</v>
      </c>
      <c r="B324" s="162"/>
      <c r="C324" s="184" t="s">
        <v>692</v>
      </c>
      <c r="D324" s="165">
        <v>109790337</v>
      </c>
      <c r="E324" s="179" t="s">
        <v>698</v>
      </c>
      <c r="F324" s="163" t="s">
        <v>22</v>
      </c>
      <c r="G324" s="134"/>
      <c r="H324" s="134">
        <v>41</v>
      </c>
      <c r="I324" s="134"/>
      <c r="J324" s="133">
        <f t="shared" si="47"/>
        <v>41</v>
      </c>
      <c r="K324" s="134">
        <v>41</v>
      </c>
      <c r="L324" s="134"/>
      <c r="M324" s="134"/>
      <c r="N324" s="134"/>
      <c r="O324" s="134"/>
      <c r="P324" s="133">
        <f t="shared" si="46"/>
        <v>41</v>
      </c>
      <c r="Q324" s="133">
        <f t="shared" si="44"/>
        <v>1</v>
      </c>
      <c r="R324" s="156" t="s">
        <v>132</v>
      </c>
      <c r="S324" s="134"/>
      <c r="T324" s="134">
        <v>1</v>
      </c>
      <c r="U324" s="134"/>
      <c r="V324" s="157"/>
      <c r="W324" s="157"/>
      <c r="X324" s="157"/>
      <c r="Y324" s="157"/>
      <c r="Z324" s="157"/>
      <c r="AA324" s="157"/>
      <c r="AB324" s="157"/>
    </row>
    <row r="325" spans="1:28" s="160" customFormat="1" x14ac:dyDescent="0.35">
      <c r="A325" s="184" t="s">
        <v>715</v>
      </c>
      <c r="B325" s="162"/>
      <c r="C325" s="184" t="s">
        <v>716</v>
      </c>
      <c r="D325" s="165">
        <v>113230152</v>
      </c>
      <c r="E325" s="179" t="s">
        <v>670</v>
      </c>
      <c r="F325" s="163" t="s">
        <v>22</v>
      </c>
      <c r="G325" s="134"/>
      <c r="H325" s="134"/>
      <c r="I325" s="134">
        <v>32</v>
      </c>
      <c r="J325" s="133"/>
      <c r="K325" s="134"/>
      <c r="L325" s="134">
        <v>32</v>
      </c>
      <c r="M325" s="134"/>
      <c r="N325" s="134"/>
      <c r="O325" s="134"/>
      <c r="P325" s="133"/>
      <c r="Q325" s="133">
        <f t="shared" si="44"/>
        <v>1</v>
      </c>
      <c r="R325" s="156" t="s">
        <v>73</v>
      </c>
      <c r="S325" s="134"/>
      <c r="T325" s="134">
        <v>1</v>
      </c>
      <c r="U325" s="134"/>
      <c r="V325" s="157"/>
      <c r="W325" s="157"/>
      <c r="X325" s="157"/>
      <c r="Y325" s="157"/>
      <c r="Z325" s="157"/>
      <c r="AA325" s="157"/>
      <c r="AB325" s="157"/>
    </row>
    <row r="326" spans="1:28" s="160" customFormat="1" x14ac:dyDescent="0.35">
      <c r="A326" s="184" t="s">
        <v>715</v>
      </c>
      <c r="B326" s="162"/>
      <c r="C326" s="184" t="s">
        <v>717</v>
      </c>
      <c r="D326" s="165">
        <v>504060281</v>
      </c>
      <c r="E326" s="179" t="s">
        <v>670</v>
      </c>
      <c r="F326" s="163" t="s">
        <v>22</v>
      </c>
      <c r="G326" s="134"/>
      <c r="H326" s="134"/>
      <c r="I326" s="134">
        <v>32</v>
      </c>
      <c r="J326" s="133"/>
      <c r="K326" s="134"/>
      <c r="L326" s="134">
        <v>32</v>
      </c>
      <c r="M326" s="134"/>
      <c r="N326" s="134"/>
      <c r="O326" s="134"/>
      <c r="P326" s="133"/>
      <c r="Q326" s="133">
        <f t="shared" si="44"/>
        <v>1</v>
      </c>
      <c r="R326" s="156" t="s">
        <v>73</v>
      </c>
      <c r="S326" s="134"/>
      <c r="T326" s="134">
        <v>1</v>
      </c>
      <c r="U326" s="134"/>
      <c r="V326" s="157"/>
      <c r="W326" s="157"/>
      <c r="X326" s="157"/>
      <c r="Y326" s="157"/>
      <c r="Z326" s="157"/>
      <c r="AA326" s="157"/>
      <c r="AB326" s="157"/>
    </row>
    <row r="327" spans="1:28" s="160" customFormat="1" ht="70" x14ac:dyDescent="0.35">
      <c r="A327" s="184" t="s">
        <v>262</v>
      </c>
      <c r="B327" s="162"/>
      <c r="C327" s="184" t="s">
        <v>421</v>
      </c>
      <c r="D327" s="165">
        <v>205990233</v>
      </c>
      <c r="E327" s="179" t="s">
        <v>720</v>
      </c>
      <c r="F327" s="163" t="s">
        <v>23</v>
      </c>
      <c r="G327" s="134"/>
      <c r="H327" s="134">
        <v>40</v>
      </c>
      <c r="I327" s="134"/>
      <c r="J327" s="133">
        <f t="shared" ref="J327:J386" si="48">SUM(G327:I327)</f>
        <v>40</v>
      </c>
      <c r="K327" s="134">
        <v>40</v>
      </c>
      <c r="L327" s="134"/>
      <c r="M327" s="134"/>
      <c r="N327" s="134"/>
      <c r="O327" s="134"/>
      <c r="P327" s="133">
        <f t="shared" ref="P327:P385" si="49">IF(SUM(K327:O327)=SUM(G327:I327),J327,"VERIFIQUE DATOS INCORRECTOS")</f>
        <v>40</v>
      </c>
      <c r="Q327" s="133">
        <f t="shared" ref="Q327:Q386" si="50">SUM(S327:U327)</f>
        <v>0</v>
      </c>
      <c r="R327" s="156" t="s">
        <v>132</v>
      </c>
      <c r="S327" s="134" t="s">
        <v>278</v>
      </c>
      <c r="T327" s="134"/>
      <c r="U327" s="134"/>
      <c r="V327" s="157"/>
      <c r="W327" s="157"/>
      <c r="X327" s="157" t="s">
        <v>109</v>
      </c>
      <c r="Y327" s="157"/>
      <c r="Z327" s="157"/>
      <c r="AA327" s="157"/>
      <c r="AB327" s="157"/>
    </row>
    <row r="328" spans="1:28" s="160" customFormat="1" ht="28" x14ac:dyDescent="0.35">
      <c r="A328" s="184" t="s">
        <v>721</v>
      </c>
      <c r="B328" s="162"/>
      <c r="C328" s="184" t="s">
        <v>722</v>
      </c>
      <c r="D328" s="165">
        <v>702530973</v>
      </c>
      <c r="E328" s="179" t="s">
        <v>723</v>
      </c>
      <c r="F328" s="163" t="s">
        <v>23</v>
      </c>
      <c r="G328" s="134"/>
      <c r="H328" s="134"/>
      <c r="I328" s="134">
        <v>19</v>
      </c>
      <c r="J328" s="133">
        <f t="shared" si="48"/>
        <v>19</v>
      </c>
      <c r="K328" s="134">
        <v>19</v>
      </c>
      <c r="L328" s="134"/>
      <c r="M328" s="134"/>
      <c r="N328" s="134"/>
      <c r="O328" s="134"/>
      <c r="P328" s="133">
        <f t="shared" si="49"/>
        <v>19</v>
      </c>
      <c r="Q328" s="133">
        <f t="shared" si="50"/>
        <v>0</v>
      </c>
      <c r="R328" s="156" t="s">
        <v>132</v>
      </c>
      <c r="S328" s="134"/>
      <c r="T328" s="134" t="s">
        <v>278</v>
      </c>
      <c r="U328" s="134"/>
      <c r="V328" s="157"/>
      <c r="W328" s="157"/>
      <c r="X328" s="157" t="s">
        <v>180</v>
      </c>
      <c r="Y328" s="157"/>
      <c r="Z328" s="157"/>
      <c r="AA328" s="157"/>
      <c r="AB328" s="157"/>
    </row>
    <row r="329" spans="1:28" s="160" customFormat="1" ht="28" x14ac:dyDescent="0.35">
      <c r="A329" s="184" t="s">
        <v>721</v>
      </c>
      <c r="B329" s="162"/>
      <c r="C329" s="184" t="s">
        <v>724</v>
      </c>
      <c r="D329" s="165">
        <v>116360243</v>
      </c>
      <c r="E329" s="179" t="s">
        <v>725</v>
      </c>
      <c r="F329" s="163" t="s">
        <v>23</v>
      </c>
      <c r="G329" s="134"/>
      <c r="H329" s="134"/>
      <c r="I329" s="134">
        <v>19</v>
      </c>
      <c r="J329" s="133">
        <f t="shared" si="48"/>
        <v>19</v>
      </c>
      <c r="K329" s="134">
        <v>19</v>
      </c>
      <c r="L329" s="134"/>
      <c r="M329" s="134"/>
      <c r="N329" s="134"/>
      <c r="O329" s="134"/>
      <c r="P329" s="133">
        <f t="shared" si="49"/>
        <v>19</v>
      </c>
      <c r="Q329" s="133">
        <f t="shared" si="50"/>
        <v>0</v>
      </c>
      <c r="R329" s="156" t="s">
        <v>71</v>
      </c>
      <c r="S329" s="134"/>
      <c r="T329" s="134" t="s">
        <v>278</v>
      </c>
      <c r="U329" s="134"/>
      <c r="V329" s="157"/>
      <c r="W329" s="157"/>
      <c r="X329" s="157" t="s">
        <v>182</v>
      </c>
      <c r="Y329" s="157"/>
      <c r="Z329" s="157"/>
      <c r="AA329" s="157"/>
      <c r="AB329" s="157"/>
    </row>
    <row r="330" spans="1:28" s="160" customFormat="1" ht="28" x14ac:dyDescent="0.35">
      <c r="A330" s="184" t="s">
        <v>721</v>
      </c>
      <c r="B330" s="162"/>
      <c r="C330" s="184" t="s">
        <v>726</v>
      </c>
      <c r="D330" s="165">
        <v>112240179</v>
      </c>
      <c r="E330" s="179" t="s">
        <v>727</v>
      </c>
      <c r="F330" s="163" t="s">
        <v>23</v>
      </c>
      <c r="G330" s="134"/>
      <c r="H330" s="134"/>
      <c r="I330" s="134">
        <v>19</v>
      </c>
      <c r="J330" s="133">
        <f t="shared" si="48"/>
        <v>19</v>
      </c>
      <c r="K330" s="134">
        <v>19</v>
      </c>
      <c r="L330" s="134"/>
      <c r="M330" s="134"/>
      <c r="N330" s="134"/>
      <c r="O330" s="134"/>
      <c r="P330" s="133">
        <f t="shared" si="49"/>
        <v>19</v>
      </c>
      <c r="Q330" s="133">
        <f t="shared" si="50"/>
        <v>0</v>
      </c>
      <c r="R330" s="156" t="s">
        <v>132</v>
      </c>
      <c r="S330" s="134" t="s">
        <v>278</v>
      </c>
      <c r="T330" s="134"/>
      <c r="U330" s="134"/>
      <c r="V330" s="157"/>
      <c r="W330" s="157"/>
      <c r="X330" s="157"/>
      <c r="Y330" s="157"/>
      <c r="Z330" s="157"/>
      <c r="AA330" s="157"/>
      <c r="AB330" s="157"/>
    </row>
    <row r="331" spans="1:28" s="160" customFormat="1" ht="28" x14ac:dyDescent="0.35">
      <c r="A331" s="184" t="s">
        <v>721</v>
      </c>
      <c r="B331" s="162"/>
      <c r="C331" s="184" t="s">
        <v>728</v>
      </c>
      <c r="D331" s="165">
        <v>112030658</v>
      </c>
      <c r="E331" s="179" t="s">
        <v>729</v>
      </c>
      <c r="F331" s="163" t="s">
        <v>23</v>
      </c>
      <c r="G331" s="134"/>
      <c r="H331" s="134"/>
      <c r="I331" s="134">
        <v>19</v>
      </c>
      <c r="J331" s="133">
        <f t="shared" si="48"/>
        <v>19</v>
      </c>
      <c r="K331" s="134">
        <v>19</v>
      </c>
      <c r="L331" s="134"/>
      <c r="M331" s="134"/>
      <c r="N331" s="134"/>
      <c r="O331" s="134"/>
      <c r="P331" s="133">
        <f t="shared" si="49"/>
        <v>19</v>
      </c>
      <c r="Q331" s="133">
        <f t="shared" si="50"/>
        <v>0</v>
      </c>
      <c r="R331" s="156" t="s">
        <v>71</v>
      </c>
      <c r="S331" s="134" t="s">
        <v>278</v>
      </c>
      <c r="T331" s="134"/>
      <c r="U331" s="134"/>
      <c r="V331" s="157"/>
      <c r="W331" s="157"/>
      <c r="X331" s="157"/>
      <c r="Y331" s="157"/>
      <c r="Z331" s="157"/>
      <c r="AA331" s="157"/>
      <c r="AB331" s="157"/>
    </row>
    <row r="332" spans="1:28" s="160" customFormat="1" ht="28" x14ac:dyDescent="0.35">
      <c r="A332" s="184" t="s">
        <v>721</v>
      </c>
      <c r="B332" s="162"/>
      <c r="C332" s="184" t="s">
        <v>730</v>
      </c>
      <c r="D332" s="165">
        <v>603770793</v>
      </c>
      <c r="E332" s="179" t="s">
        <v>731</v>
      </c>
      <c r="F332" s="163" t="s">
        <v>23</v>
      </c>
      <c r="G332" s="134"/>
      <c r="H332" s="134"/>
      <c r="I332" s="134">
        <v>19</v>
      </c>
      <c r="J332" s="133">
        <f t="shared" si="48"/>
        <v>19</v>
      </c>
      <c r="K332" s="134">
        <v>19</v>
      </c>
      <c r="L332" s="134"/>
      <c r="M332" s="134"/>
      <c r="N332" s="134"/>
      <c r="O332" s="134"/>
      <c r="P332" s="133">
        <f t="shared" si="49"/>
        <v>19</v>
      </c>
      <c r="Q332" s="133">
        <f t="shared" si="50"/>
        <v>0</v>
      </c>
      <c r="R332" s="156" t="s">
        <v>71</v>
      </c>
      <c r="S332" s="134" t="s">
        <v>278</v>
      </c>
      <c r="T332" s="134"/>
      <c r="U332" s="134"/>
      <c r="V332" s="157"/>
      <c r="W332" s="157"/>
      <c r="X332" s="157"/>
      <c r="Y332" s="157"/>
      <c r="Z332" s="157"/>
      <c r="AA332" s="157"/>
      <c r="AB332" s="157"/>
    </row>
    <row r="333" spans="1:28" s="160" customFormat="1" ht="28" x14ac:dyDescent="0.35">
      <c r="A333" s="184" t="s">
        <v>721</v>
      </c>
      <c r="B333" s="162"/>
      <c r="C333" s="184" t="s">
        <v>732</v>
      </c>
      <c r="D333" s="165">
        <v>115330018</v>
      </c>
      <c r="E333" s="179" t="s">
        <v>733</v>
      </c>
      <c r="F333" s="163" t="s">
        <v>23</v>
      </c>
      <c r="G333" s="134"/>
      <c r="H333" s="134"/>
      <c r="I333" s="134">
        <v>19</v>
      </c>
      <c r="J333" s="133">
        <f t="shared" si="48"/>
        <v>19</v>
      </c>
      <c r="K333" s="134">
        <v>19</v>
      </c>
      <c r="L333" s="134"/>
      <c r="M333" s="134"/>
      <c r="N333" s="134"/>
      <c r="O333" s="134"/>
      <c r="P333" s="133">
        <f t="shared" si="49"/>
        <v>19</v>
      </c>
      <c r="Q333" s="133">
        <f t="shared" si="50"/>
        <v>0</v>
      </c>
      <c r="R333" s="156" t="s">
        <v>132</v>
      </c>
      <c r="S333" s="134"/>
      <c r="T333" s="134" t="s">
        <v>278</v>
      </c>
      <c r="U333" s="134"/>
      <c r="V333" s="157"/>
      <c r="W333" s="157"/>
      <c r="X333" s="157"/>
      <c r="Y333" s="157"/>
      <c r="Z333" s="157"/>
      <c r="AA333" s="157"/>
      <c r="AB333" s="157"/>
    </row>
    <row r="334" spans="1:28" s="160" customFormat="1" ht="28" x14ac:dyDescent="0.35">
      <c r="A334" s="184" t="s">
        <v>721</v>
      </c>
      <c r="B334" s="162"/>
      <c r="C334" s="184" t="s">
        <v>734</v>
      </c>
      <c r="D334" s="165">
        <v>113980955</v>
      </c>
      <c r="E334" s="179" t="s">
        <v>735</v>
      </c>
      <c r="F334" s="163" t="s">
        <v>23</v>
      </c>
      <c r="G334" s="134"/>
      <c r="H334" s="134"/>
      <c r="I334" s="134">
        <v>19</v>
      </c>
      <c r="J334" s="133">
        <f t="shared" si="48"/>
        <v>19</v>
      </c>
      <c r="K334" s="134">
        <v>19</v>
      </c>
      <c r="L334" s="134"/>
      <c r="M334" s="134"/>
      <c r="N334" s="134"/>
      <c r="O334" s="134"/>
      <c r="P334" s="133">
        <f t="shared" si="49"/>
        <v>19</v>
      </c>
      <c r="Q334" s="133">
        <f t="shared" si="50"/>
        <v>0</v>
      </c>
      <c r="R334" s="156" t="s">
        <v>132</v>
      </c>
      <c r="S334" s="134"/>
      <c r="T334" s="134" t="s">
        <v>278</v>
      </c>
      <c r="U334" s="134"/>
      <c r="V334" s="157"/>
      <c r="W334" s="157"/>
      <c r="X334" s="157"/>
      <c r="Y334" s="157"/>
      <c r="Z334" s="157"/>
      <c r="AA334" s="157"/>
      <c r="AB334" s="157"/>
    </row>
    <row r="335" spans="1:28" s="160" customFormat="1" ht="28" x14ac:dyDescent="0.35">
      <c r="A335" s="184" t="s">
        <v>721</v>
      </c>
      <c r="B335" s="162"/>
      <c r="C335" s="184" t="s">
        <v>736</v>
      </c>
      <c r="D335" s="165">
        <v>401750422</v>
      </c>
      <c r="E335" s="179" t="s">
        <v>737</v>
      </c>
      <c r="F335" s="163" t="s">
        <v>23</v>
      </c>
      <c r="G335" s="134"/>
      <c r="H335" s="134"/>
      <c r="I335" s="134">
        <v>19</v>
      </c>
      <c r="J335" s="133">
        <f t="shared" si="48"/>
        <v>19</v>
      </c>
      <c r="K335" s="134">
        <v>19</v>
      </c>
      <c r="L335" s="134"/>
      <c r="M335" s="134"/>
      <c r="N335" s="134"/>
      <c r="O335" s="134"/>
      <c r="P335" s="133">
        <f t="shared" si="49"/>
        <v>19</v>
      </c>
      <c r="Q335" s="133">
        <f t="shared" si="50"/>
        <v>0</v>
      </c>
      <c r="R335" s="156" t="s">
        <v>132</v>
      </c>
      <c r="S335" s="134" t="s">
        <v>278</v>
      </c>
      <c r="T335" s="134"/>
      <c r="U335" s="134"/>
      <c r="V335" s="157"/>
      <c r="W335" s="157"/>
      <c r="X335" s="157"/>
      <c r="Y335" s="157"/>
      <c r="Z335" s="157"/>
      <c r="AA335" s="157"/>
      <c r="AB335" s="157"/>
    </row>
    <row r="336" spans="1:28" s="160" customFormat="1" ht="28" x14ac:dyDescent="0.35">
      <c r="A336" s="184" t="s">
        <v>721</v>
      </c>
      <c r="B336" s="162"/>
      <c r="C336" s="184" t="s">
        <v>738</v>
      </c>
      <c r="D336" s="165">
        <v>207060598</v>
      </c>
      <c r="E336" s="179" t="s">
        <v>739</v>
      </c>
      <c r="F336" s="163" t="s">
        <v>23</v>
      </c>
      <c r="G336" s="134"/>
      <c r="H336" s="134"/>
      <c r="I336" s="134">
        <v>19</v>
      </c>
      <c r="J336" s="133">
        <f t="shared" si="48"/>
        <v>19</v>
      </c>
      <c r="K336" s="134">
        <v>19</v>
      </c>
      <c r="L336" s="134"/>
      <c r="M336" s="134"/>
      <c r="N336" s="134"/>
      <c r="O336" s="134"/>
      <c r="P336" s="133">
        <f t="shared" si="49"/>
        <v>19</v>
      </c>
      <c r="Q336" s="133">
        <f t="shared" si="50"/>
        <v>0</v>
      </c>
      <c r="R336" s="156" t="s">
        <v>71</v>
      </c>
      <c r="S336" s="134" t="s">
        <v>278</v>
      </c>
      <c r="T336" s="134"/>
      <c r="U336" s="134"/>
      <c r="V336" s="157"/>
      <c r="W336" s="157"/>
      <c r="X336" s="157"/>
      <c r="Y336" s="157"/>
      <c r="Z336" s="157"/>
      <c r="AA336" s="157"/>
      <c r="AB336" s="157"/>
    </row>
    <row r="337" spans="1:28" s="160" customFormat="1" ht="28" x14ac:dyDescent="0.35">
      <c r="A337" s="184" t="s">
        <v>721</v>
      </c>
      <c r="B337" s="162"/>
      <c r="C337" s="184" t="s">
        <v>740</v>
      </c>
      <c r="D337" s="165">
        <v>800770264</v>
      </c>
      <c r="E337" s="179" t="s">
        <v>741</v>
      </c>
      <c r="F337" s="163" t="s">
        <v>23</v>
      </c>
      <c r="G337" s="134"/>
      <c r="H337" s="134"/>
      <c r="I337" s="134">
        <v>19</v>
      </c>
      <c r="J337" s="133">
        <f t="shared" si="48"/>
        <v>19</v>
      </c>
      <c r="K337" s="134">
        <v>19</v>
      </c>
      <c r="L337" s="134"/>
      <c r="M337" s="134"/>
      <c r="N337" s="134"/>
      <c r="O337" s="134"/>
      <c r="P337" s="133">
        <f t="shared" si="49"/>
        <v>19</v>
      </c>
      <c r="Q337" s="133">
        <f t="shared" si="50"/>
        <v>0</v>
      </c>
      <c r="R337" s="156" t="s">
        <v>132</v>
      </c>
      <c r="S337" s="134" t="s">
        <v>278</v>
      </c>
      <c r="T337" s="134"/>
      <c r="U337" s="134"/>
      <c r="V337" s="157"/>
      <c r="W337" s="157"/>
      <c r="X337" s="157"/>
      <c r="Y337" s="157"/>
      <c r="Z337" s="157"/>
      <c r="AA337" s="157"/>
      <c r="AB337" s="157"/>
    </row>
    <row r="338" spans="1:28" s="160" customFormat="1" ht="28" x14ac:dyDescent="0.35">
      <c r="A338" s="184" t="s">
        <v>721</v>
      </c>
      <c r="B338" s="162"/>
      <c r="C338" s="184" t="s">
        <v>742</v>
      </c>
      <c r="D338" s="165">
        <v>603700569</v>
      </c>
      <c r="E338" s="179" t="s">
        <v>743</v>
      </c>
      <c r="F338" s="163" t="s">
        <v>23</v>
      </c>
      <c r="G338" s="134"/>
      <c r="H338" s="134"/>
      <c r="I338" s="134">
        <v>19</v>
      </c>
      <c r="J338" s="133">
        <f t="shared" si="48"/>
        <v>19</v>
      </c>
      <c r="K338" s="134">
        <v>19</v>
      </c>
      <c r="L338" s="134"/>
      <c r="M338" s="134"/>
      <c r="N338" s="134"/>
      <c r="O338" s="134"/>
      <c r="P338" s="133">
        <f t="shared" si="49"/>
        <v>19</v>
      </c>
      <c r="Q338" s="133">
        <f t="shared" si="50"/>
        <v>0</v>
      </c>
      <c r="R338" s="156" t="s">
        <v>71</v>
      </c>
      <c r="S338" s="134" t="s">
        <v>278</v>
      </c>
      <c r="T338" s="134"/>
      <c r="U338" s="134"/>
      <c r="V338" s="157"/>
      <c r="W338" s="157"/>
      <c r="X338" s="157"/>
      <c r="Y338" s="157"/>
      <c r="Z338" s="157"/>
      <c r="AA338" s="157"/>
      <c r="AB338" s="157"/>
    </row>
    <row r="339" spans="1:28" s="160" customFormat="1" ht="28" x14ac:dyDescent="0.35">
      <c r="A339" s="184" t="s">
        <v>721</v>
      </c>
      <c r="B339" s="162"/>
      <c r="C339" s="184" t="s">
        <v>744</v>
      </c>
      <c r="D339" s="165">
        <v>702880329</v>
      </c>
      <c r="E339" s="179" t="s">
        <v>745</v>
      </c>
      <c r="F339" s="163" t="s">
        <v>23</v>
      </c>
      <c r="G339" s="134"/>
      <c r="H339" s="134"/>
      <c r="I339" s="134">
        <v>19</v>
      </c>
      <c r="J339" s="133">
        <f t="shared" si="48"/>
        <v>19</v>
      </c>
      <c r="K339" s="134">
        <v>19</v>
      </c>
      <c r="L339" s="134"/>
      <c r="M339" s="134"/>
      <c r="N339" s="134"/>
      <c r="O339" s="134"/>
      <c r="P339" s="133">
        <f t="shared" si="49"/>
        <v>19</v>
      </c>
      <c r="Q339" s="133">
        <f t="shared" si="50"/>
        <v>0</v>
      </c>
      <c r="R339" s="156" t="s">
        <v>71</v>
      </c>
      <c r="S339" s="134"/>
      <c r="T339" s="134" t="s">
        <v>278</v>
      </c>
      <c r="U339" s="134"/>
      <c r="V339" s="157"/>
      <c r="W339" s="157"/>
      <c r="X339" s="157"/>
      <c r="Y339" s="157"/>
      <c r="Z339" s="157"/>
      <c r="AA339" s="157"/>
      <c r="AB339" s="157"/>
    </row>
    <row r="340" spans="1:28" s="160" customFormat="1" ht="28" x14ac:dyDescent="0.35">
      <c r="A340" s="184" t="s">
        <v>721</v>
      </c>
      <c r="B340" s="162"/>
      <c r="C340" s="184" t="s">
        <v>746</v>
      </c>
      <c r="D340" s="165">
        <v>116650309</v>
      </c>
      <c r="E340" s="179" t="s">
        <v>747</v>
      </c>
      <c r="F340" s="163" t="s">
        <v>23</v>
      </c>
      <c r="G340" s="134"/>
      <c r="H340" s="134"/>
      <c r="I340" s="134">
        <v>19</v>
      </c>
      <c r="J340" s="133">
        <f t="shared" si="48"/>
        <v>19</v>
      </c>
      <c r="K340" s="134">
        <v>19</v>
      </c>
      <c r="L340" s="134"/>
      <c r="M340" s="134"/>
      <c r="N340" s="134"/>
      <c r="O340" s="134"/>
      <c r="P340" s="133">
        <f t="shared" si="49"/>
        <v>19</v>
      </c>
      <c r="Q340" s="133">
        <f t="shared" si="50"/>
        <v>0</v>
      </c>
      <c r="R340" s="156" t="s">
        <v>71</v>
      </c>
      <c r="S340" s="134"/>
      <c r="T340" s="134" t="s">
        <v>278</v>
      </c>
      <c r="U340" s="134"/>
      <c r="V340" s="157"/>
      <c r="W340" s="157"/>
      <c r="X340" s="157"/>
      <c r="Y340" s="157"/>
      <c r="Z340" s="157"/>
      <c r="AA340" s="157"/>
      <c r="AB340" s="157"/>
    </row>
    <row r="341" spans="1:28" s="160" customFormat="1" ht="28" x14ac:dyDescent="0.35">
      <c r="A341" s="184" t="s">
        <v>721</v>
      </c>
      <c r="B341" s="162"/>
      <c r="C341" s="184" t="s">
        <v>748</v>
      </c>
      <c r="D341" s="165">
        <v>502690577</v>
      </c>
      <c r="E341" s="179" t="s">
        <v>749</v>
      </c>
      <c r="F341" s="163" t="s">
        <v>23</v>
      </c>
      <c r="G341" s="134"/>
      <c r="H341" s="134"/>
      <c r="I341" s="134">
        <v>19</v>
      </c>
      <c r="J341" s="133">
        <f t="shared" si="48"/>
        <v>19</v>
      </c>
      <c r="K341" s="134">
        <v>19</v>
      </c>
      <c r="L341" s="134"/>
      <c r="M341" s="134"/>
      <c r="N341" s="134"/>
      <c r="O341" s="134"/>
      <c r="P341" s="133">
        <f t="shared" si="49"/>
        <v>19</v>
      </c>
      <c r="Q341" s="133">
        <f t="shared" si="50"/>
        <v>0</v>
      </c>
      <c r="R341" s="156" t="s">
        <v>132</v>
      </c>
      <c r="S341" s="134" t="s">
        <v>278</v>
      </c>
      <c r="T341" s="134"/>
      <c r="U341" s="134"/>
      <c r="V341" s="157"/>
      <c r="W341" s="157"/>
      <c r="X341" s="157"/>
      <c r="Y341" s="157"/>
      <c r="Z341" s="157"/>
      <c r="AA341" s="157"/>
      <c r="AB341" s="157"/>
    </row>
    <row r="342" spans="1:28" s="160" customFormat="1" ht="28" x14ac:dyDescent="0.35">
      <c r="A342" s="184" t="s">
        <v>721</v>
      </c>
      <c r="B342" s="162"/>
      <c r="C342" s="184" t="s">
        <v>750</v>
      </c>
      <c r="D342" s="165">
        <v>503740169</v>
      </c>
      <c r="E342" s="179" t="s">
        <v>751</v>
      </c>
      <c r="F342" s="163" t="s">
        <v>23</v>
      </c>
      <c r="G342" s="134"/>
      <c r="H342" s="134"/>
      <c r="I342" s="134">
        <v>19</v>
      </c>
      <c r="J342" s="133">
        <f t="shared" si="48"/>
        <v>19</v>
      </c>
      <c r="K342" s="134">
        <v>19</v>
      </c>
      <c r="L342" s="134"/>
      <c r="M342" s="134"/>
      <c r="N342" s="134"/>
      <c r="O342" s="134"/>
      <c r="P342" s="133">
        <f t="shared" si="49"/>
        <v>19</v>
      </c>
      <c r="Q342" s="133">
        <f t="shared" si="50"/>
        <v>0</v>
      </c>
      <c r="R342" s="156" t="s">
        <v>132</v>
      </c>
      <c r="S342" s="134" t="s">
        <v>278</v>
      </c>
      <c r="T342" s="134"/>
      <c r="U342" s="134"/>
      <c r="V342" s="157"/>
      <c r="W342" s="157"/>
      <c r="X342" s="157"/>
      <c r="Y342" s="157"/>
      <c r="Z342" s="157"/>
      <c r="AA342" s="157"/>
      <c r="AB342" s="157"/>
    </row>
    <row r="343" spans="1:28" s="160" customFormat="1" ht="28" x14ac:dyDescent="0.35">
      <c r="A343" s="184" t="s">
        <v>721</v>
      </c>
      <c r="B343" s="162"/>
      <c r="C343" s="184" t="s">
        <v>752</v>
      </c>
      <c r="D343" s="165">
        <v>402190101</v>
      </c>
      <c r="E343" s="179" t="s">
        <v>753</v>
      </c>
      <c r="F343" s="163" t="s">
        <v>23</v>
      </c>
      <c r="G343" s="134"/>
      <c r="H343" s="134"/>
      <c r="I343" s="134">
        <v>19</v>
      </c>
      <c r="J343" s="133">
        <f t="shared" si="48"/>
        <v>19</v>
      </c>
      <c r="K343" s="134">
        <v>19</v>
      </c>
      <c r="L343" s="134"/>
      <c r="M343" s="134"/>
      <c r="N343" s="134"/>
      <c r="O343" s="134"/>
      <c r="P343" s="133">
        <f t="shared" si="49"/>
        <v>19</v>
      </c>
      <c r="Q343" s="133">
        <f t="shared" si="50"/>
        <v>0</v>
      </c>
      <c r="R343" s="156" t="s">
        <v>71</v>
      </c>
      <c r="S343" s="134" t="s">
        <v>278</v>
      </c>
      <c r="T343" s="134"/>
      <c r="U343" s="134"/>
      <c r="V343" s="157"/>
      <c r="W343" s="157"/>
      <c r="X343" s="157"/>
      <c r="Y343" s="157"/>
      <c r="Z343" s="157"/>
      <c r="AA343" s="157"/>
      <c r="AB343" s="157"/>
    </row>
    <row r="344" spans="1:28" s="160" customFormat="1" ht="28" x14ac:dyDescent="0.35">
      <c r="A344" s="184" t="s">
        <v>721</v>
      </c>
      <c r="B344" s="162"/>
      <c r="C344" s="184" t="s">
        <v>754</v>
      </c>
      <c r="D344" s="165">
        <v>111950852</v>
      </c>
      <c r="E344" s="179" t="s">
        <v>755</v>
      </c>
      <c r="F344" s="163" t="s">
        <v>23</v>
      </c>
      <c r="G344" s="134"/>
      <c r="H344" s="134"/>
      <c r="I344" s="134">
        <v>19</v>
      </c>
      <c r="J344" s="133">
        <f t="shared" si="48"/>
        <v>19</v>
      </c>
      <c r="K344" s="134">
        <v>19</v>
      </c>
      <c r="L344" s="134"/>
      <c r="M344" s="134"/>
      <c r="N344" s="134"/>
      <c r="O344" s="134"/>
      <c r="P344" s="133">
        <f t="shared" si="49"/>
        <v>19</v>
      </c>
      <c r="Q344" s="133">
        <f t="shared" si="50"/>
        <v>0</v>
      </c>
      <c r="R344" s="156" t="s">
        <v>71</v>
      </c>
      <c r="S344" s="134" t="s">
        <v>278</v>
      </c>
      <c r="T344" s="134"/>
      <c r="U344" s="134"/>
      <c r="V344" s="157"/>
      <c r="W344" s="157"/>
      <c r="X344" s="157"/>
      <c r="Y344" s="157"/>
      <c r="Z344" s="157"/>
      <c r="AA344" s="157"/>
      <c r="AB344" s="157"/>
    </row>
    <row r="345" spans="1:28" s="160" customFormat="1" ht="28" x14ac:dyDescent="0.35">
      <c r="A345" s="184" t="s">
        <v>721</v>
      </c>
      <c r="B345" s="162"/>
      <c r="C345" s="184" t="s">
        <v>582</v>
      </c>
      <c r="D345" s="165">
        <v>604080272</v>
      </c>
      <c r="E345" s="179" t="s">
        <v>756</v>
      </c>
      <c r="F345" s="163" t="s">
        <v>23</v>
      </c>
      <c r="G345" s="134"/>
      <c r="H345" s="134"/>
      <c r="I345" s="134">
        <v>19</v>
      </c>
      <c r="J345" s="133">
        <f t="shared" si="48"/>
        <v>19</v>
      </c>
      <c r="K345" s="134">
        <v>19</v>
      </c>
      <c r="L345" s="134"/>
      <c r="M345" s="134"/>
      <c r="N345" s="134"/>
      <c r="O345" s="134"/>
      <c r="P345" s="133">
        <f t="shared" si="49"/>
        <v>19</v>
      </c>
      <c r="Q345" s="133">
        <f t="shared" si="50"/>
        <v>0</v>
      </c>
      <c r="R345" s="156" t="s">
        <v>71</v>
      </c>
      <c r="S345" s="134"/>
      <c r="T345" s="134" t="s">
        <v>278</v>
      </c>
      <c r="U345" s="134"/>
      <c r="V345" s="157"/>
      <c r="W345" s="157"/>
      <c r="X345" s="157"/>
      <c r="Y345" s="157"/>
      <c r="Z345" s="157"/>
      <c r="AA345" s="157"/>
      <c r="AB345" s="157"/>
    </row>
    <row r="346" spans="1:28" s="160" customFormat="1" ht="28" x14ac:dyDescent="0.35">
      <c r="A346" s="184" t="s">
        <v>721</v>
      </c>
      <c r="B346" s="162"/>
      <c r="C346" s="184" t="s">
        <v>757</v>
      </c>
      <c r="D346" s="165">
        <v>112540809</v>
      </c>
      <c r="E346" s="179" t="s">
        <v>758</v>
      </c>
      <c r="F346" s="163" t="s">
        <v>23</v>
      </c>
      <c r="G346" s="134"/>
      <c r="H346" s="134"/>
      <c r="I346" s="134">
        <v>19</v>
      </c>
      <c r="J346" s="133">
        <f t="shared" si="48"/>
        <v>19</v>
      </c>
      <c r="K346" s="134">
        <v>19</v>
      </c>
      <c r="L346" s="134"/>
      <c r="M346" s="134"/>
      <c r="N346" s="134"/>
      <c r="O346" s="134"/>
      <c r="P346" s="133">
        <f t="shared" si="49"/>
        <v>19</v>
      </c>
      <c r="Q346" s="133">
        <f t="shared" si="50"/>
        <v>0</v>
      </c>
      <c r="R346" s="156" t="s">
        <v>71</v>
      </c>
      <c r="S346" s="134"/>
      <c r="T346" s="134" t="s">
        <v>278</v>
      </c>
      <c r="U346" s="134"/>
      <c r="V346" s="157"/>
      <c r="W346" s="157"/>
      <c r="X346" s="157"/>
      <c r="Y346" s="157"/>
      <c r="Z346" s="157"/>
      <c r="AA346" s="157"/>
      <c r="AB346" s="157"/>
    </row>
    <row r="347" spans="1:28" s="160" customFormat="1" ht="28" x14ac:dyDescent="0.35">
      <c r="A347" s="184" t="s">
        <v>721</v>
      </c>
      <c r="B347" s="162"/>
      <c r="C347" s="184" t="s">
        <v>759</v>
      </c>
      <c r="D347" s="165">
        <v>206870002</v>
      </c>
      <c r="E347" s="179" t="s">
        <v>760</v>
      </c>
      <c r="F347" s="163" t="s">
        <v>23</v>
      </c>
      <c r="G347" s="134"/>
      <c r="H347" s="134"/>
      <c r="I347" s="134">
        <v>19</v>
      </c>
      <c r="J347" s="133">
        <f t="shared" si="48"/>
        <v>19</v>
      </c>
      <c r="K347" s="134">
        <v>19</v>
      </c>
      <c r="L347" s="134"/>
      <c r="M347" s="134"/>
      <c r="N347" s="134"/>
      <c r="O347" s="134"/>
      <c r="P347" s="133">
        <f t="shared" si="49"/>
        <v>19</v>
      </c>
      <c r="Q347" s="133">
        <f t="shared" si="50"/>
        <v>0</v>
      </c>
      <c r="R347" s="156" t="s">
        <v>132</v>
      </c>
      <c r="S347" s="134" t="s">
        <v>278</v>
      </c>
      <c r="T347" s="134"/>
      <c r="U347" s="134"/>
      <c r="V347" s="157"/>
      <c r="W347" s="157"/>
      <c r="X347" s="157"/>
      <c r="Y347" s="157"/>
      <c r="Z347" s="157"/>
      <c r="AA347" s="157"/>
      <c r="AB347" s="157"/>
    </row>
    <row r="348" spans="1:28" s="160" customFormat="1" ht="28" x14ac:dyDescent="0.35">
      <c r="A348" s="184" t="s">
        <v>721</v>
      </c>
      <c r="B348" s="162"/>
      <c r="C348" s="184" t="s">
        <v>761</v>
      </c>
      <c r="D348" s="165">
        <v>701130335</v>
      </c>
      <c r="E348" s="179" t="s">
        <v>762</v>
      </c>
      <c r="F348" s="163" t="s">
        <v>23</v>
      </c>
      <c r="G348" s="134"/>
      <c r="H348" s="134"/>
      <c r="I348" s="134">
        <v>19</v>
      </c>
      <c r="J348" s="133">
        <f t="shared" si="48"/>
        <v>19</v>
      </c>
      <c r="K348" s="134">
        <v>19</v>
      </c>
      <c r="L348" s="134"/>
      <c r="M348" s="134"/>
      <c r="N348" s="134"/>
      <c r="O348" s="134"/>
      <c r="P348" s="133">
        <f t="shared" si="49"/>
        <v>19</v>
      </c>
      <c r="Q348" s="133">
        <f t="shared" si="50"/>
        <v>0</v>
      </c>
      <c r="R348" s="156" t="s">
        <v>71</v>
      </c>
      <c r="S348" s="134" t="s">
        <v>278</v>
      </c>
      <c r="T348" s="134"/>
      <c r="U348" s="134"/>
      <c r="V348" s="157"/>
      <c r="W348" s="157"/>
      <c r="X348" s="157"/>
      <c r="Y348" s="157"/>
      <c r="Z348" s="157"/>
      <c r="AA348" s="157"/>
      <c r="AB348" s="157"/>
    </row>
    <row r="349" spans="1:28" s="160" customFormat="1" ht="28" x14ac:dyDescent="0.35">
      <c r="A349" s="184" t="s">
        <v>721</v>
      </c>
      <c r="B349" s="162"/>
      <c r="C349" s="184" t="s">
        <v>763</v>
      </c>
      <c r="D349" s="165">
        <v>207340741</v>
      </c>
      <c r="E349" s="179" t="s">
        <v>764</v>
      </c>
      <c r="F349" s="163" t="s">
        <v>23</v>
      </c>
      <c r="G349" s="134"/>
      <c r="H349" s="134"/>
      <c r="I349" s="134">
        <v>19</v>
      </c>
      <c r="J349" s="133">
        <f t="shared" si="48"/>
        <v>19</v>
      </c>
      <c r="K349" s="134">
        <v>19</v>
      </c>
      <c r="L349" s="134"/>
      <c r="M349" s="134"/>
      <c r="N349" s="134"/>
      <c r="O349" s="134"/>
      <c r="P349" s="133">
        <f t="shared" si="49"/>
        <v>19</v>
      </c>
      <c r="Q349" s="133">
        <f t="shared" si="50"/>
        <v>0</v>
      </c>
      <c r="R349" s="156" t="s">
        <v>71</v>
      </c>
      <c r="S349" s="134"/>
      <c r="T349" s="134" t="s">
        <v>278</v>
      </c>
      <c r="U349" s="134"/>
      <c r="V349" s="157"/>
      <c r="W349" s="157"/>
      <c r="X349" s="157"/>
      <c r="Y349" s="157"/>
      <c r="Z349" s="157"/>
      <c r="AA349" s="157"/>
      <c r="AB349" s="157"/>
    </row>
    <row r="350" spans="1:28" s="160" customFormat="1" ht="28" x14ac:dyDescent="0.35">
      <c r="A350" s="184" t="s">
        <v>721</v>
      </c>
      <c r="B350" s="162"/>
      <c r="C350" s="184" t="s">
        <v>765</v>
      </c>
      <c r="D350" s="165">
        <v>305350749</v>
      </c>
      <c r="E350" s="179" t="s">
        <v>766</v>
      </c>
      <c r="F350" s="163" t="s">
        <v>23</v>
      </c>
      <c r="G350" s="134"/>
      <c r="H350" s="134"/>
      <c r="I350" s="134">
        <v>19</v>
      </c>
      <c r="J350" s="133">
        <f t="shared" si="48"/>
        <v>19</v>
      </c>
      <c r="K350" s="134">
        <v>19</v>
      </c>
      <c r="L350" s="134"/>
      <c r="M350" s="134"/>
      <c r="N350" s="134"/>
      <c r="O350" s="134"/>
      <c r="P350" s="133">
        <f t="shared" si="49"/>
        <v>19</v>
      </c>
      <c r="Q350" s="133">
        <f t="shared" si="50"/>
        <v>0</v>
      </c>
      <c r="R350" s="156" t="s">
        <v>71</v>
      </c>
      <c r="S350" s="134" t="s">
        <v>278</v>
      </c>
      <c r="T350" s="134"/>
      <c r="U350" s="134"/>
      <c r="V350" s="157"/>
      <c r="W350" s="157"/>
      <c r="X350" s="157"/>
      <c r="Y350" s="157"/>
      <c r="Z350" s="157"/>
      <c r="AA350" s="157"/>
      <c r="AB350" s="157"/>
    </row>
    <row r="351" spans="1:28" s="160" customFormat="1" ht="42" x14ac:dyDescent="0.35">
      <c r="A351" s="184" t="s">
        <v>315</v>
      </c>
      <c r="B351" s="162"/>
      <c r="C351" s="184" t="s">
        <v>767</v>
      </c>
      <c r="D351" s="165">
        <v>109320402</v>
      </c>
      <c r="E351" s="179" t="s">
        <v>768</v>
      </c>
      <c r="F351" s="163" t="s">
        <v>23</v>
      </c>
      <c r="G351" s="134"/>
      <c r="H351" s="134"/>
      <c r="I351" s="134">
        <v>26</v>
      </c>
      <c r="J351" s="133">
        <f t="shared" si="48"/>
        <v>26</v>
      </c>
      <c r="K351" s="134">
        <v>26</v>
      </c>
      <c r="L351" s="134"/>
      <c r="M351" s="134"/>
      <c r="N351" s="134"/>
      <c r="O351" s="134"/>
      <c r="P351" s="133">
        <f t="shared" si="49"/>
        <v>26</v>
      </c>
      <c r="Q351" s="133">
        <f t="shared" si="50"/>
        <v>0</v>
      </c>
      <c r="R351" s="156" t="s">
        <v>132</v>
      </c>
      <c r="S351" s="134"/>
      <c r="T351" s="134" t="s">
        <v>278</v>
      </c>
      <c r="U351" s="134"/>
      <c r="V351" s="157"/>
      <c r="W351" s="157"/>
      <c r="X351" s="157"/>
      <c r="Y351" s="157"/>
      <c r="Z351" s="157"/>
      <c r="AA351" s="157"/>
      <c r="AB351" s="157"/>
    </row>
    <row r="352" spans="1:28" s="160" customFormat="1" x14ac:dyDescent="0.35">
      <c r="A352" s="184" t="s">
        <v>769</v>
      </c>
      <c r="B352" s="162"/>
      <c r="C352" s="184" t="s">
        <v>770</v>
      </c>
      <c r="D352" s="165">
        <v>111380422</v>
      </c>
      <c r="E352" s="179" t="s">
        <v>771</v>
      </c>
      <c r="F352" s="163" t="s">
        <v>23</v>
      </c>
      <c r="G352" s="134"/>
      <c r="H352" s="134"/>
      <c r="I352" s="134">
        <v>40</v>
      </c>
      <c r="J352" s="133">
        <f t="shared" si="48"/>
        <v>40</v>
      </c>
      <c r="K352" s="134">
        <v>40</v>
      </c>
      <c r="L352" s="134"/>
      <c r="M352" s="134"/>
      <c r="N352" s="134"/>
      <c r="O352" s="134"/>
      <c r="P352" s="133">
        <f t="shared" ref="P352:P356" si="51">IF(SUM(K352:O352)=SUM(G352:I352),J352,"VERIFIQUE DATOS INCORRECTOS")</f>
        <v>40</v>
      </c>
      <c r="Q352" s="133">
        <f t="shared" si="50"/>
        <v>0</v>
      </c>
      <c r="R352" s="156" t="s">
        <v>71</v>
      </c>
      <c r="S352" s="134"/>
      <c r="T352" s="134" t="s">
        <v>278</v>
      </c>
      <c r="U352" s="134"/>
      <c r="V352" s="157"/>
      <c r="W352" s="157"/>
      <c r="X352" s="157"/>
      <c r="Y352" s="157"/>
      <c r="Z352" s="157"/>
      <c r="AA352" s="157"/>
      <c r="AB352" s="157"/>
    </row>
    <row r="353" spans="1:28" s="160" customFormat="1" x14ac:dyDescent="0.35">
      <c r="A353" s="184" t="s">
        <v>769</v>
      </c>
      <c r="B353" s="162"/>
      <c r="C353" s="184" t="s">
        <v>772</v>
      </c>
      <c r="D353" s="165">
        <v>207510165</v>
      </c>
      <c r="E353" s="179" t="s">
        <v>773</v>
      </c>
      <c r="F353" s="163" t="s">
        <v>23</v>
      </c>
      <c r="G353" s="134"/>
      <c r="H353" s="134"/>
      <c r="I353" s="134">
        <v>40</v>
      </c>
      <c r="J353" s="133">
        <f t="shared" si="48"/>
        <v>40</v>
      </c>
      <c r="K353" s="134">
        <v>40</v>
      </c>
      <c r="L353" s="134"/>
      <c r="M353" s="134"/>
      <c r="N353" s="134"/>
      <c r="O353" s="134"/>
      <c r="P353" s="133">
        <f t="shared" si="51"/>
        <v>40</v>
      </c>
      <c r="Q353" s="133">
        <f t="shared" si="50"/>
        <v>0</v>
      </c>
      <c r="R353" s="156" t="s">
        <v>71</v>
      </c>
      <c r="S353" s="134"/>
      <c r="T353" s="134" t="s">
        <v>278</v>
      </c>
      <c r="U353" s="134"/>
      <c r="V353" s="157"/>
      <c r="W353" s="157"/>
      <c r="X353" s="157"/>
      <c r="Y353" s="157"/>
      <c r="Z353" s="157"/>
      <c r="AA353" s="157"/>
      <c r="AB353" s="157"/>
    </row>
    <row r="354" spans="1:28" s="160" customFormat="1" x14ac:dyDescent="0.35">
      <c r="A354" s="184" t="s">
        <v>769</v>
      </c>
      <c r="B354" s="162"/>
      <c r="C354" s="184" t="s">
        <v>774</v>
      </c>
      <c r="D354" s="165">
        <v>112190013</v>
      </c>
      <c r="E354" s="179" t="s">
        <v>775</v>
      </c>
      <c r="F354" s="163" t="s">
        <v>23</v>
      </c>
      <c r="G354" s="134"/>
      <c r="H354" s="134"/>
      <c r="I354" s="134">
        <v>40</v>
      </c>
      <c r="J354" s="133">
        <f t="shared" si="48"/>
        <v>40</v>
      </c>
      <c r="K354" s="134">
        <v>40</v>
      </c>
      <c r="L354" s="134"/>
      <c r="M354" s="134"/>
      <c r="N354" s="134"/>
      <c r="O354" s="134"/>
      <c r="P354" s="133">
        <f t="shared" si="51"/>
        <v>40</v>
      </c>
      <c r="Q354" s="133">
        <f t="shared" si="50"/>
        <v>0</v>
      </c>
      <c r="R354" s="156" t="s">
        <v>71</v>
      </c>
      <c r="S354" s="134"/>
      <c r="T354" s="134" t="s">
        <v>278</v>
      </c>
      <c r="U354" s="134"/>
      <c r="V354" s="157"/>
      <c r="W354" s="157"/>
      <c r="X354" s="157"/>
      <c r="Y354" s="157"/>
      <c r="Z354" s="157"/>
      <c r="AA354" s="157"/>
      <c r="AB354" s="157"/>
    </row>
    <row r="355" spans="1:28" s="160" customFormat="1" x14ac:dyDescent="0.35">
      <c r="A355" s="184" t="s">
        <v>769</v>
      </c>
      <c r="B355" s="162"/>
      <c r="C355" s="184" t="s">
        <v>776</v>
      </c>
      <c r="D355" s="165">
        <v>116260761</v>
      </c>
      <c r="E355" s="179" t="s">
        <v>777</v>
      </c>
      <c r="F355" s="163" t="s">
        <v>23</v>
      </c>
      <c r="G355" s="134"/>
      <c r="H355" s="134"/>
      <c r="I355" s="134">
        <v>40</v>
      </c>
      <c r="J355" s="133">
        <f t="shared" si="48"/>
        <v>40</v>
      </c>
      <c r="K355" s="134">
        <v>40</v>
      </c>
      <c r="L355" s="134"/>
      <c r="M355" s="134"/>
      <c r="N355" s="134"/>
      <c r="O355" s="134"/>
      <c r="P355" s="133">
        <f t="shared" si="51"/>
        <v>40</v>
      </c>
      <c r="Q355" s="133">
        <f t="shared" si="50"/>
        <v>0</v>
      </c>
      <c r="R355" s="156" t="s">
        <v>71</v>
      </c>
      <c r="S355" s="134"/>
      <c r="T355" s="134" t="s">
        <v>278</v>
      </c>
      <c r="U355" s="134"/>
      <c r="V355" s="157"/>
      <c r="W355" s="157"/>
      <c r="X355" s="157"/>
      <c r="Y355" s="157"/>
      <c r="Z355" s="157"/>
      <c r="AA355" s="157"/>
      <c r="AB355" s="157"/>
    </row>
    <row r="356" spans="1:28" s="160" customFormat="1" x14ac:dyDescent="0.35">
      <c r="A356" s="184" t="s">
        <v>769</v>
      </c>
      <c r="B356" s="162"/>
      <c r="C356" s="184" t="s">
        <v>778</v>
      </c>
      <c r="D356" s="165">
        <v>114450900</v>
      </c>
      <c r="E356" s="179" t="s">
        <v>779</v>
      </c>
      <c r="F356" s="163" t="s">
        <v>23</v>
      </c>
      <c r="G356" s="134"/>
      <c r="H356" s="134"/>
      <c r="I356" s="134">
        <v>40</v>
      </c>
      <c r="J356" s="133">
        <f t="shared" si="48"/>
        <v>40</v>
      </c>
      <c r="K356" s="134">
        <v>40</v>
      </c>
      <c r="L356" s="134"/>
      <c r="M356" s="134"/>
      <c r="N356" s="134"/>
      <c r="O356" s="134"/>
      <c r="P356" s="133">
        <f t="shared" si="51"/>
        <v>40</v>
      </c>
      <c r="Q356" s="133">
        <f t="shared" si="50"/>
        <v>0</v>
      </c>
      <c r="R356" s="156" t="s">
        <v>71</v>
      </c>
      <c r="S356" s="134"/>
      <c r="T356" s="134" t="s">
        <v>278</v>
      </c>
      <c r="U356" s="134"/>
      <c r="V356" s="157"/>
      <c r="W356" s="157"/>
      <c r="X356" s="157"/>
      <c r="Y356" s="157"/>
      <c r="Z356" s="157"/>
      <c r="AA356" s="157"/>
      <c r="AB356" s="157"/>
    </row>
    <row r="357" spans="1:28" s="160" customFormat="1" ht="28" x14ac:dyDescent="0.35">
      <c r="A357" s="184" t="s">
        <v>780</v>
      </c>
      <c r="B357" s="162"/>
      <c r="C357" s="184" t="s">
        <v>615</v>
      </c>
      <c r="D357" s="165">
        <v>503650159</v>
      </c>
      <c r="E357" s="179" t="s">
        <v>781</v>
      </c>
      <c r="F357" s="163" t="s">
        <v>23</v>
      </c>
      <c r="G357" s="134">
        <v>4</v>
      </c>
      <c r="H357" s="134"/>
      <c r="I357" s="134"/>
      <c r="J357" s="133">
        <f t="shared" si="48"/>
        <v>4</v>
      </c>
      <c r="K357" s="134">
        <v>4</v>
      </c>
      <c r="L357" s="134"/>
      <c r="M357" s="134"/>
      <c r="N357" s="134"/>
      <c r="O357" s="134"/>
      <c r="P357" s="133">
        <f t="shared" si="49"/>
        <v>4</v>
      </c>
      <c r="Q357" s="133">
        <f t="shared" si="50"/>
        <v>0</v>
      </c>
      <c r="R357" s="156" t="s">
        <v>132</v>
      </c>
      <c r="S357" s="134"/>
      <c r="T357" s="134" t="s">
        <v>278</v>
      </c>
      <c r="U357" s="134"/>
      <c r="V357" s="157"/>
      <c r="W357" s="157"/>
      <c r="X357" s="157"/>
      <c r="Y357" s="157"/>
      <c r="Z357" s="157"/>
      <c r="AA357" s="157"/>
      <c r="AB357" s="157"/>
    </row>
    <row r="358" spans="1:28" s="160" customFormat="1" ht="28" x14ac:dyDescent="0.35">
      <c r="A358" s="184" t="s">
        <v>780</v>
      </c>
      <c r="B358" s="162"/>
      <c r="C358" s="184" t="s">
        <v>782</v>
      </c>
      <c r="D358" s="165">
        <v>702000783</v>
      </c>
      <c r="E358" s="179" t="s">
        <v>783</v>
      </c>
      <c r="F358" s="163" t="s">
        <v>23</v>
      </c>
      <c r="G358" s="134">
        <v>4</v>
      </c>
      <c r="H358" s="134"/>
      <c r="I358" s="134"/>
      <c r="J358" s="133">
        <f t="shared" si="48"/>
        <v>4</v>
      </c>
      <c r="K358" s="134">
        <v>4</v>
      </c>
      <c r="L358" s="134"/>
      <c r="M358" s="134"/>
      <c r="N358" s="134"/>
      <c r="O358" s="134"/>
      <c r="P358" s="133">
        <f t="shared" si="49"/>
        <v>4</v>
      </c>
      <c r="Q358" s="133">
        <f t="shared" si="50"/>
        <v>0</v>
      </c>
      <c r="R358" s="156" t="s">
        <v>132</v>
      </c>
      <c r="S358" s="134"/>
      <c r="T358" s="134" t="s">
        <v>278</v>
      </c>
      <c r="U358" s="134"/>
      <c r="V358" s="157"/>
      <c r="W358" s="157"/>
      <c r="X358" s="157"/>
      <c r="Y358" s="157"/>
      <c r="Z358" s="157"/>
      <c r="AA358" s="157"/>
      <c r="AB358" s="157"/>
    </row>
    <row r="359" spans="1:28" s="160" customFormat="1" ht="28" x14ac:dyDescent="0.35">
      <c r="A359" s="184" t="s">
        <v>780</v>
      </c>
      <c r="B359" s="162"/>
      <c r="C359" s="184" t="s">
        <v>784</v>
      </c>
      <c r="D359" s="165">
        <v>106670178</v>
      </c>
      <c r="E359" s="179" t="s">
        <v>783</v>
      </c>
      <c r="F359" s="163" t="s">
        <v>23</v>
      </c>
      <c r="G359" s="134">
        <v>4</v>
      </c>
      <c r="H359" s="134"/>
      <c r="I359" s="134"/>
      <c r="J359" s="133">
        <f t="shared" si="48"/>
        <v>4</v>
      </c>
      <c r="K359" s="134">
        <v>4</v>
      </c>
      <c r="L359" s="134"/>
      <c r="M359" s="134"/>
      <c r="N359" s="134"/>
      <c r="O359" s="134"/>
      <c r="P359" s="133">
        <f t="shared" si="49"/>
        <v>4</v>
      </c>
      <c r="Q359" s="133">
        <f t="shared" si="50"/>
        <v>0</v>
      </c>
      <c r="R359" s="156" t="s">
        <v>132</v>
      </c>
      <c r="S359" s="134" t="s">
        <v>278</v>
      </c>
      <c r="T359" s="134"/>
      <c r="U359" s="134"/>
      <c r="V359" s="157"/>
      <c r="W359" s="157"/>
      <c r="X359" s="157"/>
      <c r="Y359" s="157"/>
      <c r="Z359" s="157"/>
      <c r="AA359" s="157"/>
      <c r="AB359" s="157"/>
    </row>
    <row r="360" spans="1:28" s="160" customFormat="1" ht="28" x14ac:dyDescent="0.35">
      <c r="A360" s="184" t="s">
        <v>780</v>
      </c>
      <c r="B360" s="162"/>
      <c r="C360" s="184" t="s">
        <v>595</v>
      </c>
      <c r="D360" s="165">
        <v>206550472</v>
      </c>
      <c r="E360" s="179" t="s">
        <v>783</v>
      </c>
      <c r="F360" s="163" t="s">
        <v>23</v>
      </c>
      <c r="G360" s="134">
        <v>4</v>
      </c>
      <c r="H360" s="134"/>
      <c r="I360" s="134"/>
      <c r="J360" s="133">
        <f t="shared" si="48"/>
        <v>4</v>
      </c>
      <c r="K360" s="134">
        <v>4</v>
      </c>
      <c r="L360" s="134"/>
      <c r="M360" s="134"/>
      <c r="N360" s="134"/>
      <c r="O360" s="134"/>
      <c r="P360" s="133">
        <f t="shared" si="49"/>
        <v>4</v>
      </c>
      <c r="Q360" s="133">
        <f t="shared" si="50"/>
        <v>0</v>
      </c>
      <c r="R360" s="156" t="s">
        <v>132</v>
      </c>
      <c r="S360" s="134" t="s">
        <v>278</v>
      </c>
      <c r="T360" s="134"/>
      <c r="U360" s="134"/>
      <c r="V360" s="157"/>
      <c r="W360" s="157"/>
      <c r="X360" s="157"/>
      <c r="Y360" s="157"/>
      <c r="Z360" s="157"/>
      <c r="AA360" s="157"/>
      <c r="AB360" s="157"/>
    </row>
    <row r="361" spans="1:28" s="160" customFormat="1" ht="28" x14ac:dyDescent="0.35">
      <c r="A361" s="184" t="s">
        <v>315</v>
      </c>
      <c r="B361" s="162"/>
      <c r="C361" s="184" t="s">
        <v>734</v>
      </c>
      <c r="D361" s="165">
        <v>113980955</v>
      </c>
      <c r="E361" s="179" t="s">
        <v>785</v>
      </c>
      <c r="F361" s="163" t="s">
        <v>23</v>
      </c>
      <c r="G361" s="134"/>
      <c r="H361" s="134"/>
      <c r="I361" s="134">
        <v>15</v>
      </c>
      <c r="J361" s="133">
        <f t="shared" si="48"/>
        <v>15</v>
      </c>
      <c r="K361" s="134">
        <v>15</v>
      </c>
      <c r="L361" s="134"/>
      <c r="M361" s="134"/>
      <c r="N361" s="134"/>
      <c r="O361" s="134"/>
      <c r="P361" s="133">
        <f t="shared" si="49"/>
        <v>15</v>
      </c>
      <c r="Q361" s="133">
        <f t="shared" si="50"/>
        <v>0</v>
      </c>
      <c r="R361" s="156" t="s">
        <v>132</v>
      </c>
      <c r="S361" s="134"/>
      <c r="T361" s="134" t="s">
        <v>278</v>
      </c>
      <c r="U361" s="134"/>
      <c r="V361" s="157"/>
      <c r="W361" s="157"/>
      <c r="X361" s="157"/>
      <c r="Y361" s="157"/>
      <c r="Z361" s="157"/>
      <c r="AA361" s="157"/>
      <c r="AB361" s="157"/>
    </row>
    <row r="362" spans="1:28" s="160" customFormat="1" ht="28" x14ac:dyDescent="0.35">
      <c r="A362" s="184" t="s">
        <v>315</v>
      </c>
      <c r="B362" s="162"/>
      <c r="C362" s="184" t="s">
        <v>786</v>
      </c>
      <c r="D362" s="165">
        <v>108200599</v>
      </c>
      <c r="E362" s="179" t="s">
        <v>785</v>
      </c>
      <c r="F362" s="163" t="s">
        <v>23</v>
      </c>
      <c r="G362" s="134"/>
      <c r="H362" s="134"/>
      <c r="I362" s="134">
        <v>15</v>
      </c>
      <c r="J362" s="133">
        <f t="shared" si="48"/>
        <v>15</v>
      </c>
      <c r="K362" s="134">
        <v>15</v>
      </c>
      <c r="L362" s="134"/>
      <c r="M362" s="134"/>
      <c r="N362" s="134"/>
      <c r="O362" s="134"/>
      <c r="P362" s="133">
        <f t="shared" si="49"/>
        <v>15</v>
      </c>
      <c r="Q362" s="133">
        <f t="shared" si="50"/>
        <v>0</v>
      </c>
      <c r="R362" s="156" t="s">
        <v>132</v>
      </c>
      <c r="S362" s="134" t="s">
        <v>278</v>
      </c>
      <c r="T362" s="134"/>
      <c r="U362" s="134"/>
      <c r="V362" s="157"/>
      <c r="W362" s="157"/>
      <c r="X362" s="157"/>
      <c r="Y362" s="157"/>
      <c r="Z362" s="157"/>
      <c r="AA362" s="157"/>
      <c r="AB362" s="157"/>
    </row>
    <row r="363" spans="1:28" s="160" customFormat="1" ht="28" x14ac:dyDescent="0.35">
      <c r="A363" s="184" t="s">
        <v>315</v>
      </c>
      <c r="B363" s="162"/>
      <c r="C363" s="184" t="s">
        <v>787</v>
      </c>
      <c r="D363" s="165">
        <v>110980617</v>
      </c>
      <c r="E363" s="179" t="s">
        <v>785</v>
      </c>
      <c r="F363" s="163" t="s">
        <v>23</v>
      </c>
      <c r="G363" s="134"/>
      <c r="H363" s="134"/>
      <c r="I363" s="134">
        <v>15</v>
      </c>
      <c r="J363" s="133">
        <f t="shared" si="48"/>
        <v>15</v>
      </c>
      <c r="K363" s="134">
        <v>15</v>
      </c>
      <c r="L363" s="134"/>
      <c r="M363" s="134"/>
      <c r="N363" s="134"/>
      <c r="O363" s="134"/>
      <c r="P363" s="133">
        <f t="shared" si="49"/>
        <v>15</v>
      </c>
      <c r="Q363" s="133">
        <f t="shared" si="50"/>
        <v>0</v>
      </c>
      <c r="R363" s="156" t="s">
        <v>132</v>
      </c>
      <c r="S363" s="134" t="s">
        <v>278</v>
      </c>
      <c r="T363" s="134"/>
      <c r="U363" s="134"/>
      <c r="V363" s="157"/>
      <c r="W363" s="157"/>
      <c r="X363" s="157"/>
      <c r="Y363" s="157"/>
      <c r="Z363" s="157"/>
      <c r="AA363" s="157"/>
      <c r="AB363" s="157"/>
    </row>
    <row r="364" spans="1:28" s="160" customFormat="1" ht="28" x14ac:dyDescent="0.35">
      <c r="A364" s="184" t="s">
        <v>315</v>
      </c>
      <c r="B364" s="162"/>
      <c r="C364" s="184" t="s">
        <v>788</v>
      </c>
      <c r="D364" s="165">
        <v>603470055</v>
      </c>
      <c r="E364" s="179" t="s">
        <v>785</v>
      </c>
      <c r="F364" s="163" t="s">
        <v>23</v>
      </c>
      <c r="G364" s="134"/>
      <c r="H364" s="134"/>
      <c r="I364" s="134">
        <v>15</v>
      </c>
      <c r="J364" s="133">
        <f t="shared" si="48"/>
        <v>15</v>
      </c>
      <c r="K364" s="134">
        <v>15</v>
      </c>
      <c r="L364" s="134"/>
      <c r="M364" s="134"/>
      <c r="N364" s="134"/>
      <c r="O364" s="134"/>
      <c r="P364" s="133">
        <f t="shared" si="49"/>
        <v>15</v>
      </c>
      <c r="Q364" s="133">
        <f t="shared" si="50"/>
        <v>0</v>
      </c>
      <c r="R364" s="156" t="s">
        <v>132</v>
      </c>
      <c r="S364" s="134"/>
      <c r="T364" s="134" t="s">
        <v>278</v>
      </c>
      <c r="U364" s="134"/>
      <c r="V364" s="157"/>
      <c r="W364" s="157"/>
      <c r="X364" s="157"/>
      <c r="Y364" s="157"/>
      <c r="Z364" s="157"/>
      <c r="AA364" s="157"/>
      <c r="AB364" s="157"/>
    </row>
    <row r="365" spans="1:28" s="160" customFormat="1" x14ac:dyDescent="0.35">
      <c r="A365" s="184" t="s">
        <v>251</v>
      </c>
      <c r="B365" s="162"/>
      <c r="C365" s="184" t="s">
        <v>767</v>
      </c>
      <c r="D365" s="165">
        <v>109320402</v>
      </c>
      <c r="E365" s="179" t="s">
        <v>789</v>
      </c>
      <c r="F365" s="163" t="s">
        <v>23</v>
      </c>
      <c r="G365" s="134"/>
      <c r="H365" s="134"/>
      <c r="I365" s="134">
        <v>12</v>
      </c>
      <c r="J365" s="133">
        <f t="shared" si="48"/>
        <v>12</v>
      </c>
      <c r="K365" s="134">
        <v>12</v>
      </c>
      <c r="L365" s="134"/>
      <c r="M365" s="134"/>
      <c r="N365" s="134"/>
      <c r="O365" s="134"/>
      <c r="P365" s="133">
        <f t="shared" si="49"/>
        <v>12</v>
      </c>
      <c r="Q365" s="133">
        <f t="shared" si="50"/>
        <v>0</v>
      </c>
      <c r="R365" s="156" t="s">
        <v>132</v>
      </c>
      <c r="S365" s="134"/>
      <c r="T365" s="134" t="s">
        <v>278</v>
      </c>
      <c r="U365" s="134"/>
      <c r="V365" s="157"/>
      <c r="W365" s="157"/>
      <c r="X365" s="157"/>
      <c r="Y365" s="157"/>
      <c r="Z365" s="157"/>
      <c r="AA365" s="157"/>
      <c r="AB365" s="157"/>
    </row>
    <row r="366" spans="1:28" s="160" customFormat="1" x14ac:dyDescent="0.35">
      <c r="A366" s="184" t="s">
        <v>251</v>
      </c>
      <c r="B366" s="162"/>
      <c r="C366" s="184" t="s">
        <v>790</v>
      </c>
      <c r="D366" s="165">
        <v>800740462</v>
      </c>
      <c r="E366" s="179" t="s">
        <v>789</v>
      </c>
      <c r="F366" s="163" t="s">
        <v>23</v>
      </c>
      <c r="G366" s="134"/>
      <c r="H366" s="134"/>
      <c r="I366" s="134">
        <v>12</v>
      </c>
      <c r="J366" s="133">
        <f t="shared" si="48"/>
        <v>12</v>
      </c>
      <c r="K366" s="134">
        <v>12</v>
      </c>
      <c r="L366" s="134"/>
      <c r="M366" s="134"/>
      <c r="N366" s="134"/>
      <c r="O366" s="134"/>
      <c r="P366" s="133">
        <f t="shared" si="49"/>
        <v>12</v>
      </c>
      <c r="Q366" s="133">
        <f t="shared" si="50"/>
        <v>0</v>
      </c>
      <c r="R366" s="156" t="s">
        <v>132</v>
      </c>
      <c r="S366" s="134"/>
      <c r="T366" s="134" t="s">
        <v>278</v>
      </c>
      <c r="U366" s="134"/>
      <c r="V366" s="157"/>
      <c r="W366" s="157"/>
      <c r="X366" s="157"/>
      <c r="Y366" s="157"/>
      <c r="Z366" s="157"/>
      <c r="AA366" s="157"/>
      <c r="AB366" s="157"/>
    </row>
    <row r="367" spans="1:28" s="160" customFormat="1" x14ac:dyDescent="0.35">
      <c r="A367" s="184" t="s">
        <v>251</v>
      </c>
      <c r="B367" s="162"/>
      <c r="C367" s="184" t="s">
        <v>791</v>
      </c>
      <c r="D367" s="165">
        <v>108680116</v>
      </c>
      <c r="E367" s="179" t="s">
        <v>789</v>
      </c>
      <c r="F367" s="163" t="s">
        <v>23</v>
      </c>
      <c r="G367" s="134"/>
      <c r="H367" s="134"/>
      <c r="I367" s="134">
        <v>12</v>
      </c>
      <c r="J367" s="133">
        <f t="shared" si="48"/>
        <v>12</v>
      </c>
      <c r="K367" s="134">
        <v>12</v>
      </c>
      <c r="L367" s="134"/>
      <c r="M367" s="134"/>
      <c r="N367" s="134"/>
      <c r="O367" s="134"/>
      <c r="P367" s="133">
        <f t="shared" si="49"/>
        <v>12</v>
      </c>
      <c r="Q367" s="133">
        <f t="shared" si="50"/>
        <v>0</v>
      </c>
      <c r="R367" s="156" t="s">
        <v>132</v>
      </c>
      <c r="S367" s="134"/>
      <c r="T367" s="134" t="s">
        <v>278</v>
      </c>
      <c r="U367" s="134"/>
      <c r="V367" s="157"/>
      <c r="W367" s="157"/>
      <c r="X367" s="157"/>
      <c r="Y367" s="157"/>
      <c r="Z367" s="157"/>
      <c r="AA367" s="157"/>
      <c r="AB367" s="157"/>
    </row>
    <row r="368" spans="1:28" s="160" customFormat="1" x14ac:dyDescent="0.35">
      <c r="A368" s="184" t="s">
        <v>251</v>
      </c>
      <c r="B368" s="162"/>
      <c r="C368" s="184" t="s">
        <v>792</v>
      </c>
      <c r="D368" s="165">
        <v>204280695</v>
      </c>
      <c r="E368" s="179" t="s">
        <v>789</v>
      </c>
      <c r="F368" s="163" t="s">
        <v>23</v>
      </c>
      <c r="G368" s="134"/>
      <c r="H368" s="134"/>
      <c r="I368" s="134">
        <v>12</v>
      </c>
      <c r="J368" s="133">
        <f t="shared" si="48"/>
        <v>12</v>
      </c>
      <c r="K368" s="134">
        <v>12</v>
      </c>
      <c r="L368" s="134"/>
      <c r="M368" s="134"/>
      <c r="N368" s="134"/>
      <c r="O368" s="134"/>
      <c r="P368" s="133">
        <f t="shared" si="49"/>
        <v>12</v>
      </c>
      <c r="Q368" s="133">
        <f t="shared" si="50"/>
        <v>0</v>
      </c>
      <c r="R368" s="156" t="s">
        <v>132</v>
      </c>
      <c r="S368" s="134" t="s">
        <v>278</v>
      </c>
      <c r="T368" s="134"/>
      <c r="U368" s="134"/>
      <c r="V368" s="157"/>
      <c r="W368" s="157"/>
      <c r="X368" s="157"/>
      <c r="Y368" s="157"/>
      <c r="Z368" s="157"/>
      <c r="AA368" s="157"/>
      <c r="AB368" s="157"/>
    </row>
    <row r="369" spans="1:28" s="160" customFormat="1" x14ac:dyDescent="0.35">
      <c r="A369" s="184" t="s">
        <v>251</v>
      </c>
      <c r="B369" s="162"/>
      <c r="C369" s="184" t="s">
        <v>588</v>
      </c>
      <c r="D369" s="165">
        <v>106770783</v>
      </c>
      <c r="E369" s="179" t="s">
        <v>789</v>
      </c>
      <c r="F369" s="163" t="s">
        <v>23</v>
      </c>
      <c r="G369" s="134"/>
      <c r="H369" s="134"/>
      <c r="I369" s="134">
        <v>12</v>
      </c>
      <c r="J369" s="133">
        <f t="shared" si="48"/>
        <v>12</v>
      </c>
      <c r="K369" s="134">
        <v>12</v>
      </c>
      <c r="L369" s="134"/>
      <c r="M369" s="134"/>
      <c r="N369" s="134"/>
      <c r="O369" s="134"/>
      <c r="P369" s="133">
        <f t="shared" si="49"/>
        <v>12</v>
      </c>
      <c r="Q369" s="133">
        <f t="shared" si="50"/>
        <v>0</v>
      </c>
      <c r="R369" s="156" t="s">
        <v>132</v>
      </c>
      <c r="S369" s="134" t="s">
        <v>278</v>
      </c>
      <c r="T369" s="134"/>
      <c r="U369" s="134"/>
      <c r="V369" s="157"/>
      <c r="W369" s="157"/>
      <c r="X369" s="157"/>
      <c r="Y369" s="157"/>
      <c r="Z369" s="157"/>
      <c r="AA369" s="157"/>
      <c r="AB369" s="157"/>
    </row>
    <row r="370" spans="1:28" s="160" customFormat="1" x14ac:dyDescent="0.35">
      <c r="A370" s="184" t="s">
        <v>251</v>
      </c>
      <c r="B370" s="162"/>
      <c r="C370" s="184" t="s">
        <v>793</v>
      </c>
      <c r="D370" s="165">
        <v>304390340</v>
      </c>
      <c r="E370" s="179" t="s">
        <v>789</v>
      </c>
      <c r="F370" s="163" t="s">
        <v>23</v>
      </c>
      <c r="G370" s="134"/>
      <c r="H370" s="134"/>
      <c r="I370" s="134">
        <v>12</v>
      </c>
      <c r="J370" s="133">
        <f t="shared" si="48"/>
        <v>12</v>
      </c>
      <c r="K370" s="134">
        <v>12</v>
      </c>
      <c r="L370" s="134"/>
      <c r="M370" s="134"/>
      <c r="N370" s="134"/>
      <c r="O370" s="134"/>
      <c r="P370" s="133">
        <f t="shared" si="49"/>
        <v>12</v>
      </c>
      <c r="Q370" s="133">
        <f t="shared" si="50"/>
        <v>0</v>
      </c>
      <c r="R370" s="156" t="s">
        <v>132</v>
      </c>
      <c r="S370" s="134" t="s">
        <v>278</v>
      </c>
      <c r="T370" s="134"/>
      <c r="U370" s="134"/>
      <c r="V370" s="157"/>
      <c r="W370" s="157"/>
      <c r="X370" s="157"/>
      <c r="Y370" s="157"/>
      <c r="Z370" s="157"/>
      <c r="AA370" s="157"/>
      <c r="AB370" s="157"/>
    </row>
    <row r="371" spans="1:28" s="160" customFormat="1" x14ac:dyDescent="0.35">
      <c r="A371" s="184" t="s">
        <v>251</v>
      </c>
      <c r="B371" s="162"/>
      <c r="C371" s="184" t="s">
        <v>794</v>
      </c>
      <c r="D371" s="165">
        <v>205890151</v>
      </c>
      <c r="E371" s="179" t="s">
        <v>789</v>
      </c>
      <c r="F371" s="163" t="s">
        <v>23</v>
      </c>
      <c r="G371" s="134"/>
      <c r="H371" s="134"/>
      <c r="I371" s="134">
        <v>12</v>
      </c>
      <c r="J371" s="133">
        <f t="shared" si="48"/>
        <v>12</v>
      </c>
      <c r="K371" s="134">
        <v>12</v>
      </c>
      <c r="L371" s="134"/>
      <c r="M371" s="134"/>
      <c r="N371" s="134"/>
      <c r="O371" s="134"/>
      <c r="P371" s="133">
        <f t="shared" si="49"/>
        <v>12</v>
      </c>
      <c r="Q371" s="133">
        <f t="shared" si="50"/>
        <v>0</v>
      </c>
      <c r="R371" s="156" t="s">
        <v>132</v>
      </c>
      <c r="S371" s="134"/>
      <c r="T371" s="134" t="s">
        <v>278</v>
      </c>
      <c r="U371" s="134"/>
      <c r="V371" s="157"/>
      <c r="W371" s="157"/>
      <c r="X371" s="157"/>
      <c r="Y371" s="157"/>
      <c r="Z371" s="157"/>
      <c r="AA371" s="157"/>
      <c r="AB371" s="157"/>
    </row>
    <row r="372" spans="1:28" s="160" customFormat="1" x14ac:dyDescent="0.35">
      <c r="A372" s="184" t="s">
        <v>251</v>
      </c>
      <c r="B372" s="162"/>
      <c r="C372" s="184" t="s">
        <v>795</v>
      </c>
      <c r="D372" s="165">
        <v>603580798</v>
      </c>
      <c r="E372" s="179" t="s">
        <v>789</v>
      </c>
      <c r="F372" s="163" t="s">
        <v>23</v>
      </c>
      <c r="G372" s="134"/>
      <c r="H372" s="134"/>
      <c r="I372" s="134">
        <v>12</v>
      </c>
      <c r="J372" s="133">
        <f t="shared" si="48"/>
        <v>12</v>
      </c>
      <c r="K372" s="134">
        <v>12</v>
      </c>
      <c r="L372" s="134"/>
      <c r="M372" s="134"/>
      <c r="N372" s="134"/>
      <c r="O372" s="134"/>
      <c r="P372" s="133">
        <f t="shared" si="49"/>
        <v>12</v>
      </c>
      <c r="Q372" s="133">
        <f t="shared" si="50"/>
        <v>0</v>
      </c>
      <c r="R372" s="156" t="s">
        <v>132</v>
      </c>
      <c r="S372" s="134"/>
      <c r="T372" s="134" t="s">
        <v>278</v>
      </c>
      <c r="U372" s="134"/>
      <c r="V372" s="157"/>
      <c r="W372" s="157"/>
      <c r="X372" s="157"/>
      <c r="Y372" s="157"/>
      <c r="Z372" s="157"/>
      <c r="AA372" s="157"/>
      <c r="AB372" s="157"/>
    </row>
    <row r="373" spans="1:28" s="160" customFormat="1" x14ac:dyDescent="0.35">
      <c r="A373" s="184" t="s">
        <v>251</v>
      </c>
      <c r="B373" s="162"/>
      <c r="C373" s="184" t="s">
        <v>796</v>
      </c>
      <c r="D373" s="165">
        <v>303020713</v>
      </c>
      <c r="E373" s="179" t="s">
        <v>789</v>
      </c>
      <c r="F373" s="163" t="s">
        <v>23</v>
      </c>
      <c r="G373" s="134"/>
      <c r="H373" s="134"/>
      <c r="I373" s="134">
        <v>12</v>
      </c>
      <c r="J373" s="133">
        <f t="shared" si="48"/>
        <v>12</v>
      </c>
      <c r="K373" s="134">
        <v>12</v>
      </c>
      <c r="L373" s="134"/>
      <c r="M373" s="134"/>
      <c r="N373" s="134"/>
      <c r="O373" s="134"/>
      <c r="P373" s="133">
        <f t="shared" si="49"/>
        <v>12</v>
      </c>
      <c r="Q373" s="133">
        <f t="shared" si="50"/>
        <v>0</v>
      </c>
      <c r="R373" s="156" t="s">
        <v>132</v>
      </c>
      <c r="S373" s="134" t="s">
        <v>278</v>
      </c>
      <c r="T373" s="134"/>
      <c r="U373" s="134"/>
      <c r="V373" s="157"/>
      <c r="W373" s="157"/>
      <c r="X373" s="157"/>
      <c r="Y373" s="157"/>
      <c r="Z373" s="157"/>
      <c r="AA373" s="157"/>
      <c r="AB373" s="157"/>
    </row>
    <row r="374" spans="1:28" s="160" customFormat="1" x14ac:dyDescent="0.35">
      <c r="A374" s="184" t="s">
        <v>251</v>
      </c>
      <c r="B374" s="162"/>
      <c r="C374" s="184" t="s">
        <v>797</v>
      </c>
      <c r="D374" s="165">
        <v>502010797</v>
      </c>
      <c r="E374" s="179" t="s">
        <v>789</v>
      </c>
      <c r="F374" s="163" t="s">
        <v>23</v>
      </c>
      <c r="G374" s="134"/>
      <c r="H374" s="134"/>
      <c r="I374" s="134">
        <v>12</v>
      </c>
      <c r="J374" s="133">
        <f t="shared" si="48"/>
        <v>12</v>
      </c>
      <c r="K374" s="134">
        <v>12</v>
      </c>
      <c r="L374" s="134"/>
      <c r="M374" s="134"/>
      <c r="N374" s="134"/>
      <c r="O374" s="134"/>
      <c r="P374" s="133">
        <f t="shared" si="49"/>
        <v>12</v>
      </c>
      <c r="Q374" s="133">
        <f t="shared" si="50"/>
        <v>0</v>
      </c>
      <c r="R374" s="156" t="s">
        <v>132</v>
      </c>
      <c r="S374" s="134"/>
      <c r="T374" s="134" t="s">
        <v>278</v>
      </c>
      <c r="U374" s="134"/>
      <c r="V374" s="157"/>
      <c r="W374" s="157"/>
      <c r="X374" s="157"/>
      <c r="Y374" s="157"/>
      <c r="Z374" s="157"/>
      <c r="AA374" s="157"/>
      <c r="AB374" s="157"/>
    </row>
    <row r="375" spans="1:28" s="160" customFormat="1" x14ac:dyDescent="0.35">
      <c r="A375" s="184" t="s">
        <v>251</v>
      </c>
      <c r="B375" s="162"/>
      <c r="C375" s="184" t="s">
        <v>790</v>
      </c>
      <c r="D375" s="165">
        <v>800740462</v>
      </c>
      <c r="E375" s="179" t="s">
        <v>798</v>
      </c>
      <c r="F375" s="163" t="s">
        <v>23</v>
      </c>
      <c r="G375" s="134">
        <v>8</v>
      </c>
      <c r="H375" s="134"/>
      <c r="I375" s="134"/>
      <c r="J375" s="133">
        <f t="shared" si="48"/>
        <v>8</v>
      </c>
      <c r="K375" s="134">
        <v>8</v>
      </c>
      <c r="L375" s="134"/>
      <c r="M375" s="134"/>
      <c r="N375" s="134"/>
      <c r="O375" s="134"/>
      <c r="P375" s="133">
        <f t="shared" si="49"/>
        <v>8</v>
      </c>
      <c r="Q375" s="133">
        <f t="shared" si="50"/>
        <v>0</v>
      </c>
      <c r="R375" s="156" t="s">
        <v>132</v>
      </c>
      <c r="S375" s="134"/>
      <c r="T375" s="134" t="s">
        <v>278</v>
      </c>
      <c r="U375" s="134"/>
      <c r="V375" s="157"/>
      <c r="W375" s="157"/>
      <c r="X375" s="157"/>
      <c r="Y375" s="157"/>
      <c r="Z375" s="157"/>
      <c r="AA375" s="157"/>
      <c r="AB375" s="157"/>
    </row>
    <row r="376" spans="1:28" s="160" customFormat="1" x14ac:dyDescent="0.35">
      <c r="A376" s="184" t="s">
        <v>251</v>
      </c>
      <c r="B376" s="162"/>
      <c r="C376" s="184" t="s">
        <v>799</v>
      </c>
      <c r="D376" s="165">
        <v>108990838</v>
      </c>
      <c r="E376" s="179" t="s">
        <v>798</v>
      </c>
      <c r="F376" s="163" t="s">
        <v>23</v>
      </c>
      <c r="G376" s="134">
        <v>8</v>
      </c>
      <c r="H376" s="134"/>
      <c r="I376" s="134"/>
      <c r="J376" s="133">
        <f t="shared" si="48"/>
        <v>8</v>
      </c>
      <c r="K376" s="134">
        <v>8</v>
      </c>
      <c r="L376" s="134"/>
      <c r="M376" s="134"/>
      <c r="N376" s="134"/>
      <c r="O376" s="134"/>
      <c r="P376" s="133">
        <f t="shared" si="49"/>
        <v>8</v>
      </c>
      <c r="Q376" s="133">
        <f t="shared" si="50"/>
        <v>0</v>
      </c>
      <c r="R376" s="156" t="s">
        <v>71</v>
      </c>
      <c r="S376" s="134"/>
      <c r="T376" s="134" t="s">
        <v>278</v>
      </c>
      <c r="U376" s="134"/>
      <c r="V376" s="157"/>
      <c r="W376" s="157"/>
      <c r="X376" s="157"/>
      <c r="Y376" s="157"/>
      <c r="Z376" s="157"/>
      <c r="AA376" s="157"/>
      <c r="AB376" s="157"/>
    </row>
    <row r="377" spans="1:28" s="160" customFormat="1" x14ac:dyDescent="0.35">
      <c r="A377" s="184" t="s">
        <v>251</v>
      </c>
      <c r="B377" s="162"/>
      <c r="C377" s="184" t="s">
        <v>800</v>
      </c>
      <c r="D377" s="165">
        <v>113320755</v>
      </c>
      <c r="E377" s="179" t="s">
        <v>798</v>
      </c>
      <c r="F377" s="163" t="s">
        <v>23</v>
      </c>
      <c r="G377" s="134">
        <v>8</v>
      </c>
      <c r="H377" s="134"/>
      <c r="I377" s="134"/>
      <c r="J377" s="133">
        <f t="shared" si="48"/>
        <v>8</v>
      </c>
      <c r="K377" s="134">
        <v>8</v>
      </c>
      <c r="L377" s="134"/>
      <c r="M377" s="134"/>
      <c r="N377" s="134"/>
      <c r="O377" s="134"/>
      <c r="P377" s="133">
        <f t="shared" si="49"/>
        <v>8</v>
      </c>
      <c r="Q377" s="133">
        <f t="shared" si="50"/>
        <v>0</v>
      </c>
      <c r="R377" s="156" t="s">
        <v>71</v>
      </c>
      <c r="S377" s="134"/>
      <c r="T377" s="134" t="s">
        <v>278</v>
      </c>
      <c r="U377" s="134"/>
      <c r="V377" s="157"/>
      <c r="W377" s="157"/>
      <c r="X377" s="157"/>
      <c r="Y377" s="157"/>
      <c r="Z377" s="157"/>
      <c r="AA377" s="157"/>
      <c r="AB377" s="157"/>
    </row>
    <row r="378" spans="1:28" s="160" customFormat="1" x14ac:dyDescent="0.35">
      <c r="A378" s="184" t="s">
        <v>251</v>
      </c>
      <c r="B378" s="162"/>
      <c r="C378" s="184" t="s">
        <v>801</v>
      </c>
      <c r="D378" s="165">
        <v>204430862</v>
      </c>
      <c r="E378" s="179" t="s">
        <v>798</v>
      </c>
      <c r="F378" s="163" t="s">
        <v>23</v>
      </c>
      <c r="G378" s="134">
        <v>8</v>
      </c>
      <c r="H378" s="134"/>
      <c r="I378" s="134"/>
      <c r="J378" s="133">
        <f t="shared" si="48"/>
        <v>8</v>
      </c>
      <c r="K378" s="134">
        <v>8</v>
      </c>
      <c r="L378" s="134"/>
      <c r="M378" s="134"/>
      <c r="N378" s="134"/>
      <c r="O378" s="134"/>
      <c r="P378" s="133">
        <f t="shared" si="49"/>
        <v>8</v>
      </c>
      <c r="Q378" s="133">
        <f t="shared" si="50"/>
        <v>0</v>
      </c>
      <c r="R378" s="156" t="s">
        <v>71</v>
      </c>
      <c r="S378" s="134"/>
      <c r="T378" s="134" t="s">
        <v>278</v>
      </c>
      <c r="U378" s="134"/>
      <c r="V378" s="157"/>
      <c r="W378" s="157"/>
      <c r="X378" s="157"/>
      <c r="Y378" s="157"/>
      <c r="Z378" s="157"/>
      <c r="AA378" s="157"/>
      <c r="AB378" s="157"/>
    </row>
    <row r="379" spans="1:28" s="160" customFormat="1" x14ac:dyDescent="0.35">
      <c r="A379" s="184" t="s">
        <v>251</v>
      </c>
      <c r="B379" s="162"/>
      <c r="C379" s="184" t="s">
        <v>802</v>
      </c>
      <c r="D379" s="165">
        <v>113860009</v>
      </c>
      <c r="E379" s="179" t="s">
        <v>798</v>
      </c>
      <c r="F379" s="163" t="s">
        <v>23</v>
      </c>
      <c r="G379" s="134">
        <v>8</v>
      </c>
      <c r="H379" s="134"/>
      <c r="I379" s="134"/>
      <c r="J379" s="133">
        <f t="shared" si="48"/>
        <v>8</v>
      </c>
      <c r="K379" s="134">
        <v>8</v>
      </c>
      <c r="L379" s="134"/>
      <c r="M379" s="134"/>
      <c r="N379" s="134"/>
      <c r="O379" s="134"/>
      <c r="P379" s="133">
        <f t="shared" si="49"/>
        <v>8</v>
      </c>
      <c r="Q379" s="133">
        <f t="shared" si="50"/>
        <v>0</v>
      </c>
      <c r="R379" s="156" t="s">
        <v>71</v>
      </c>
      <c r="S379" s="134"/>
      <c r="T379" s="134" t="s">
        <v>278</v>
      </c>
      <c r="U379" s="134"/>
      <c r="V379" s="157"/>
      <c r="W379" s="157"/>
      <c r="X379" s="157"/>
      <c r="Y379" s="157"/>
      <c r="Z379" s="157"/>
      <c r="AA379" s="157"/>
      <c r="AB379" s="157"/>
    </row>
    <row r="380" spans="1:28" s="160" customFormat="1" x14ac:dyDescent="0.35">
      <c r="A380" s="184" t="s">
        <v>251</v>
      </c>
      <c r="B380" s="162"/>
      <c r="C380" s="184" t="s">
        <v>803</v>
      </c>
      <c r="D380" s="165">
        <v>702140995</v>
      </c>
      <c r="E380" s="179" t="s">
        <v>798</v>
      </c>
      <c r="F380" s="163" t="s">
        <v>23</v>
      </c>
      <c r="G380" s="134">
        <v>8</v>
      </c>
      <c r="H380" s="134"/>
      <c r="I380" s="134"/>
      <c r="J380" s="133">
        <f t="shared" si="48"/>
        <v>8</v>
      </c>
      <c r="K380" s="134">
        <v>8</v>
      </c>
      <c r="L380" s="134"/>
      <c r="M380" s="134"/>
      <c r="N380" s="134"/>
      <c r="O380" s="134"/>
      <c r="P380" s="133">
        <f t="shared" si="49"/>
        <v>8</v>
      </c>
      <c r="Q380" s="133">
        <f t="shared" si="50"/>
        <v>0</v>
      </c>
      <c r="R380" s="156" t="s">
        <v>71</v>
      </c>
      <c r="S380" s="134"/>
      <c r="T380" s="134" t="s">
        <v>278</v>
      </c>
      <c r="U380" s="134"/>
      <c r="V380" s="157"/>
      <c r="W380" s="157"/>
      <c r="X380" s="157"/>
      <c r="Y380" s="157"/>
      <c r="Z380" s="157"/>
      <c r="AA380" s="157"/>
      <c r="AB380" s="157"/>
    </row>
    <row r="381" spans="1:28" s="160" customFormat="1" x14ac:dyDescent="0.35">
      <c r="A381" s="184" t="s">
        <v>251</v>
      </c>
      <c r="B381" s="162"/>
      <c r="C381" s="184" t="s">
        <v>804</v>
      </c>
      <c r="D381" s="165">
        <v>207360419</v>
      </c>
      <c r="E381" s="179" t="s">
        <v>798</v>
      </c>
      <c r="F381" s="163" t="s">
        <v>23</v>
      </c>
      <c r="G381" s="134">
        <v>8</v>
      </c>
      <c r="H381" s="134"/>
      <c r="I381" s="134"/>
      <c r="J381" s="133">
        <f t="shared" si="48"/>
        <v>8</v>
      </c>
      <c r="K381" s="134">
        <v>8</v>
      </c>
      <c r="L381" s="134"/>
      <c r="M381" s="134"/>
      <c r="N381" s="134"/>
      <c r="O381" s="134"/>
      <c r="P381" s="133">
        <f t="shared" si="49"/>
        <v>8</v>
      </c>
      <c r="Q381" s="133">
        <f t="shared" si="50"/>
        <v>0</v>
      </c>
      <c r="R381" s="156" t="s">
        <v>71</v>
      </c>
      <c r="S381" s="134"/>
      <c r="T381" s="134" t="s">
        <v>278</v>
      </c>
      <c r="U381" s="134"/>
      <c r="V381" s="157"/>
      <c r="W381" s="157"/>
      <c r="X381" s="157"/>
      <c r="Y381" s="157"/>
      <c r="Z381" s="157"/>
      <c r="AA381" s="157"/>
      <c r="AB381" s="157"/>
    </row>
    <row r="382" spans="1:28" s="160" customFormat="1" x14ac:dyDescent="0.35">
      <c r="A382" s="184" t="s">
        <v>251</v>
      </c>
      <c r="B382" s="162"/>
      <c r="C382" s="184" t="s">
        <v>784</v>
      </c>
      <c r="D382" s="165">
        <v>106670178</v>
      </c>
      <c r="E382" s="179" t="s">
        <v>798</v>
      </c>
      <c r="F382" s="163" t="s">
        <v>23</v>
      </c>
      <c r="G382" s="134">
        <v>8</v>
      </c>
      <c r="H382" s="134"/>
      <c r="I382" s="134"/>
      <c r="J382" s="133">
        <f t="shared" si="48"/>
        <v>8</v>
      </c>
      <c r="K382" s="134">
        <v>8</v>
      </c>
      <c r="L382" s="134"/>
      <c r="M382" s="134"/>
      <c r="N382" s="134"/>
      <c r="O382" s="134"/>
      <c r="P382" s="133">
        <f t="shared" si="49"/>
        <v>8</v>
      </c>
      <c r="Q382" s="133">
        <f t="shared" si="50"/>
        <v>0</v>
      </c>
      <c r="R382" s="156" t="s">
        <v>132</v>
      </c>
      <c r="S382" s="134" t="s">
        <v>278</v>
      </c>
      <c r="T382" s="134"/>
      <c r="U382" s="134"/>
      <c r="V382" s="157"/>
      <c r="W382" s="157"/>
      <c r="X382" s="157"/>
      <c r="Y382" s="157"/>
      <c r="Z382" s="157"/>
      <c r="AA382" s="157"/>
      <c r="AB382" s="157"/>
    </row>
    <row r="383" spans="1:28" s="160" customFormat="1" x14ac:dyDescent="0.35">
      <c r="A383" s="184" t="s">
        <v>251</v>
      </c>
      <c r="B383" s="162"/>
      <c r="C383" s="184" t="s">
        <v>805</v>
      </c>
      <c r="D383" s="165">
        <v>304630394</v>
      </c>
      <c r="E383" s="179" t="s">
        <v>798</v>
      </c>
      <c r="F383" s="163" t="s">
        <v>23</v>
      </c>
      <c r="G383" s="134">
        <v>8</v>
      </c>
      <c r="H383" s="134"/>
      <c r="I383" s="134"/>
      <c r="J383" s="133">
        <f t="shared" si="48"/>
        <v>8</v>
      </c>
      <c r="K383" s="134">
        <v>8</v>
      </c>
      <c r="L383" s="134"/>
      <c r="M383" s="134"/>
      <c r="N383" s="134"/>
      <c r="O383" s="134"/>
      <c r="P383" s="133">
        <f t="shared" si="49"/>
        <v>8</v>
      </c>
      <c r="Q383" s="133">
        <f t="shared" si="50"/>
        <v>0</v>
      </c>
      <c r="R383" s="156" t="s">
        <v>71</v>
      </c>
      <c r="S383" s="134"/>
      <c r="T383" s="134" t="s">
        <v>278</v>
      </c>
      <c r="U383" s="134"/>
      <c r="V383" s="157"/>
      <c r="W383" s="157"/>
      <c r="X383" s="157"/>
      <c r="Y383" s="157"/>
      <c r="Z383" s="157"/>
      <c r="AA383" s="157"/>
      <c r="AB383" s="157"/>
    </row>
    <row r="384" spans="1:28" s="160" customFormat="1" x14ac:dyDescent="0.35">
      <c r="A384" s="184" t="s">
        <v>251</v>
      </c>
      <c r="B384" s="162"/>
      <c r="C384" s="184" t="s">
        <v>806</v>
      </c>
      <c r="D384" s="165">
        <v>112650732</v>
      </c>
      <c r="E384" s="179" t="s">
        <v>798</v>
      </c>
      <c r="F384" s="163" t="s">
        <v>23</v>
      </c>
      <c r="G384" s="134">
        <v>8</v>
      </c>
      <c r="H384" s="134"/>
      <c r="I384" s="134"/>
      <c r="J384" s="133">
        <f t="shared" si="48"/>
        <v>8</v>
      </c>
      <c r="K384" s="134">
        <v>8</v>
      </c>
      <c r="L384" s="134"/>
      <c r="M384" s="134"/>
      <c r="N384" s="134"/>
      <c r="O384" s="134"/>
      <c r="P384" s="133">
        <f t="shared" si="49"/>
        <v>8</v>
      </c>
      <c r="Q384" s="133">
        <f t="shared" si="50"/>
        <v>0</v>
      </c>
      <c r="R384" s="156" t="s">
        <v>71</v>
      </c>
      <c r="S384" s="134"/>
      <c r="T384" s="134" t="s">
        <v>278</v>
      </c>
      <c r="U384" s="134"/>
      <c r="V384" s="157"/>
      <c r="W384" s="157"/>
      <c r="X384" s="157"/>
      <c r="Y384" s="157"/>
      <c r="Z384" s="157"/>
      <c r="AA384" s="157"/>
      <c r="AB384" s="157"/>
    </row>
    <row r="385" spans="1:28" s="160" customFormat="1" x14ac:dyDescent="0.35">
      <c r="A385" s="184" t="s">
        <v>262</v>
      </c>
      <c r="B385" s="162"/>
      <c r="C385" s="184" t="s">
        <v>807</v>
      </c>
      <c r="D385" s="165">
        <v>110180640</v>
      </c>
      <c r="E385" s="179" t="s">
        <v>808</v>
      </c>
      <c r="F385" s="163" t="s">
        <v>23</v>
      </c>
      <c r="G385" s="134"/>
      <c r="H385" s="134"/>
      <c r="I385" s="134">
        <v>27</v>
      </c>
      <c r="J385" s="133">
        <f t="shared" si="48"/>
        <v>27</v>
      </c>
      <c r="K385" s="134">
        <v>27</v>
      </c>
      <c r="L385" s="134"/>
      <c r="M385" s="134"/>
      <c r="N385" s="134"/>
      <c r="O385" s="134"/>
      <c r="P385" s="133">
        <f t="shared" si="49"/>
        <v>27</v>
      </c>
      <c r="Q385" s="133">
        <f t="shared" si="50"/>
        <v>0</v>
      </c>
      <c r="R385" s="156" t="s">
        <v>132</v>
      </c>
      <c r="S385" s="134"/>
      <c r="T385" s="134" t="s">
        <v>278</v>
      </c>
      <c r="U385" s="134"/>
      <c r="V385" s="157"/>
      <c r="W385" s="157"/>
      <c r="X385" s="157"/>
      <c r="Y385" s="157"/>
      <c r="Z385" s="157"/>
      <c r="AA385" s="157"/>
      <c r="AB385" s="157"/>
    </row>
    <row r="386" spans="1:28" s="160" customFormat="1" x14ac:dyDescent="0.35">
      <c r="A386" s="184" t="s">
        <v>262</v>
      </c>
      <c r="B386" s="162"/>
      <c r="C386" s="184" t="s">
        <v>809</v>
      </c>
      <c r="D386" s="165">
        <v>106960042</v>
      </c>
      <c r="E386" s="179" t="s">
        <v>808</v>
      </c>
      <c r="F386" s="163" t="s">
        <v>23</v>
      </c>
      <c r="G386" s="134"/>
      <c r="H386" s="134"/>
      <c r="I386" s="134">
        <v>27</v>
      </c>
      <c r="J386" s="133">
        <f t="shared" si="48"/>
        <v>27</v>
      </c>
      <c r="K386" s="134">
        <v>27</v>
      </c>
      <c r="L386" s="134"/>
      <c r="M386" s="134"/>
      <c r="N386" s="134"/>
      <c r="O386" s="134"/>
      <c r="P386" s="133">
        <f t="shared" ref="P386:P408" si="52">IF(SUM(K386:O386)=SUM(G386:I386),J386,"VERIFIQUE DATOS INCORRECTOS")</f>
        <v>27</v>
      </c>
      <c r="Q386" s="133">
        <f t="shared" si="50"/>
        <v>0</v>
      </c>
      <c r="R386" s="156" t="s">
        <v>132</v>
      </c>
      <c r="S386" s="134" t="s">
        <v>278</v>
      </c>
      <c r="T386" s="134"/>
      <c r="U386" s="134"/>
      <c r="V386" s="157"/>
      <c r="W386" s="157"/>
      <c r="X386" s="157"/>
      <c r="Y386" s="157"/>
      <c r="Z386" s="157"/>
      <c r="AA386" s="157"/>
      <c r="AB386" s="157"/>
    </row>
    <row r="387" spans="1:28" s="160" customFormat="1" x14ac:dyDescent="0.35">
      <c r="A387" s="184" t="s">
        <v>262</v>
      </c>
      <c r="B387" s="162"/>
      <c r="C387" s="184" t="s">
        <v>810</v>
      </c>
      <c r="D387" s="165">
        <v>205770686</v>
      </c>
      <c r="E387" s="179" t="s">
        <v>808</v>
      </c>
      <c r="F387" s="163" t="s">
        <v>23</v>
      </c>
      <c r="G387" s="134"/>
      <c r="H387" s="134"/>
      <c r="I387" s="134">
        <v>27</v>
      </c>
      <c r="J387" s="133">
        <f t="shared" ref="J387:J408" si="53">SUM(G387:I387)</f>
        <v>27</v>
      </c>
      <c r="K387" s="134">
        <v>27</v>
      </c>
      <c r="L387" s="134"/>
      <c r="M387" s="134"/>
      <c r="N387" s="134"/>
      <c r="O387" s="134"/>
      <c r="P387" s="133">
        <f t="shared" si="52"/>
        <v>27</v>
      </c>
      <c r="Q387" s="133">
        <f t="shared" ref="Q387:Q408" si="54">SUM(S387:U387)</f>
        <v>0</v>
      </c>
      <c r="R387" s="156" t="s">
        <v>132</v>
      </c>
      <c r="S387" s="134" t="s">
        <v>278</v>
      </c>
      <c r="T387" s="134"/>
      <c r="U387" s="134"/>
      <c r="V387" s="157"/>
      <c r="W387" s="157"/>
      <c r="X387" s="157"/>
      <c r="Y387" s="157"/>
      <c r="Z387" s="157"/>
      <c r="AA387" s="157"/>
      <c r="AB387" s="157"/>
    </row>
    <row r="388" spans="1:28" s="160" customFormat="1" x14ac:dyDescent="0.35">
      <c r="A388" s="184" t="s">
        <v>262</v>
      </c>
      <c r="B388" s="162"/>
      <c r="C388" s="184" t="s">
        <v>811</v>
      </c>
      <c r="D388" s="165">
        <v>206740825</v>
      </c>
      <c r="E388" s="179" t="s">
        <v>808</v>
      </c>
      <c r="F388" s="163" t="s">
        <v>23</v>
      </c>
      <c r="G388" s="134"/>
      <c r="H388" s="134"/>
      <c r="I388" s="134">
        <v>27</v>
      </c>
      <c r="J388" s="133">
        <f t="shared" si="53"/>
        <v>27</v>
      </c>
      <c r="K388" s="134">
        <v>27</v>
      </c>
      <c r="L388" s="134"/>
      <c r="M388" s="134"/>
      <c r="N388" s="134"/>
      <c r="O388" s="134"/>
      <c r="P388" s="133">
        <f t="shared" si="52"/>
        <v>27</v>
      </c>
      <c r="Q388" s="133">
        <f t="shared" si="54"/>
        <v>0</v>
      </c>
      <c r="R388" s="156" t="s">
        <v>132</v>
      </c>
      <c r="S388" s="134" t="s">
        <v>278</v>
      </c>
      <c r="T388" s="134"/>
      <c r="U388" s="134"/>
      <c r="V388" s="157"/>
      <c r="W388" s="157"/>
      <c r="X388" s="157"/>
      <c r="Y388" s="157"/>
      <c r="Z388" s="157"/>
      <c r="AA388" s="157"/>
      <c r="AB388" s="157"/>
    </row>
    <row r="389" spans="1:28" s="160" customFormat="1" x14ac:dyDescent="0.35">
      <c r="A389" s="184" t="s">
        <v>262</v>
      </c>
      <c r="B389" s="162"/>
      <c r="C389" s="184" t="s">
        <v>812</v>
      </c>
      <c r="D389" s="165">
        <v>602650251</v>
      </c>
      <c r="E389" s="179" t="s">
        <v>808</v>
      </c>
      <c r="F389" s="163" t="s">
        <v>23</v>
      </c>
      <c r="G389" s="134"/>
      <c r="H389" s="134"/>
      <c r="I389" s="134">
        <v>27</v>
      </c>
      <c r="J389" s="133">
        <f t="shared" si="53"/>
        <v>27</v>
      </c>
      <c r="K389" s="134">
        <v>27</v>
      </c>
      <c r="L389" s="134"/>
      <c r="M389" s="134"/>
      <c r="N389" s="134"/>
      <c r="O389" s="134"/>
      <c r="P389" s="133">
        <f t="shared" si="52"/>
        <v>27</v>
      </c>
      <c r="Q389" s="133">
        <f t="shared" si="54"/>
        <v>0</v>
      </c>
      <c r="R389" s="156" t="s">
        <v>132</v>
      </c>
      <c r="S389" s="134" t="s">
        <v>278</v>
      </c>
      <c r="T389" s="134"/>
      <c r="U389" s="134"/>
      <c r="V389" s="157"/>
      <c r="W389" s="157"/>
      <c r="X389" s="157"/>
      <c r="Y389" s="157"/>
      <c r="Z389" s="157"/>
      <c r="AA389" s="157"/>
      <c r="AB389" s="157"/>
    </row>
    <row r="390" spans="1:28" s="160" customFormat="1" x14ac:dyDescent="0.35">
      <c r="A390" s="184" t="s">
        <v>262</v>
      </c>
      <c r="B390" s="162"/>
      <c r="C390" s="184" t="s">
        <v>813</v>
      </c>
      <c r="D390" s="165">
        <v>401690900</v>
      </c>
      <c r="E390" s="179" t="s">
        <v>808</v>
      </c>
      <c r="F390" s="163" t="s">
        <v>23</v>
      </c>
      <c r="G390" s="134"/>
      <c r="H390" s="134"/>
      <c r="I390" s="134">
        <v>27</v>
      </c>
      <c r="J390" s="133">
        <f t="shared" si="53"/>
        <v>27</v>
      </c>
      <c r="K390" s="134">
        <v>27</v>
      </c>
      <c r="L390" s="134"/>
      <c r="M390" s="134"/>
      <c r="N390" s="134"/>
      <c r="O390" s="134"/>
      <c r="P390" s="133">
        <f t="shared" si="52"/>
        <v>27</v>
      </c>
      <c r="Q390" s="133">
        <f t="shared" si="54"/>
        <v>0</v>
      </c>
      <c r="R390" s="156" t="s">
        <v>132</v>
      </c>
      <c r="S390" s="134" t="s">
        <v>278</v>
      </c>
      <c r="T390" s="134"/>
      <c r="U390" s="134"/>
      <c r="V390" s="157"/>
      <c r="W390" s="157"/>
      <c r="X390" s="157"/>
      <c r="Y390" s="157"/>
      <c r="Z390" s="157"/>
      <c r="AA390" s="157"/>
      <c r="AB390" s="157"/>
    </row>
    <row r="391" spans="1:28" s="160" customFormat="1" x14ac:dyDescent="0.35">
      <c r="A391" s="184" t="s">
        <v>262</v>
      </c>
      <c r="B391" s="162"/>
      <c r="C391" s="184" t="s">
        <v>814</v>
      </c>
      <c r="D391" s="165">
        <v>401880939</v>
      </c>
      <c r="E391" s="179" t="s">
        <v>808</v>
      </c>
      <c r="F391" s="163" t="s">
        <v>23</v>
      </c>
      <c r="G391" s="134"/>
      <c r="H391" s="134"/>
      <c r="I391" s="134">
        <v>27</v>
      </c>
      <c r="J391" s="133">
        <f t="shared" si="53"/>
        <v>27</v>
      </c>
      <c r="K391" s="134">
        <v>27</v>
      </c>
      <c r="L391" s="134"/>
      <c r="M391" s="134"/>
      <c r="N391" s="134"/>
      <c r="O391" s="134"/>
      <c r="P391" s="133">
        <f t="shared" si="52"/>
        <v>27</v>
      </c>
      <c r="Q391" s="133">
        <f t="shared" si="54"/>
        <v>0</v>
      </c>
      <c r="R391" s="156" t="s">
        <v>132</v>
      </c>
      <c r="S391" s="134"/>
      <c r="T391" s="134" t="s">
        <v>278</v>
      </c>
      <c r="U391" s="134"/>
      <c r="V391" s="157"/>
      <c r="W391" s="157"/>
      <c r="X391" s="157"/>
      <c r="Y391" s="157"/>
      <c r="Z391" s="157"/>
      <c r="AA391" s="157"/>
      <c r="AB391" s="157"/>
    </row>
    <row r="392" spans="1:28" s="160" customFormat="1" x14ac:dyDescent="0.35">
      <c r="A392" s="184" t="s">
        <v>262</v>
      </c>
      <c r="B392" s="162"/>
      <c r="C392" s="184" t="s">
        <v>815</v>
      </c>
      <c r="D392" s="165">
        <v>112940479</v>
      </c>
      <c r="E392" s="179" t="s">
        <v>808</v>
      </c>
      <c r="F392" s="163" t="s">
        <v>23</v>
      </c>
      <c r="G392" s="134"/>
      <c r="H392" s="134"/>
      <c r="I392" s="134">
        <v>27</v>
      </c>
      <c r="J392" s="133">
        <f t="shared" si="53"/>
        <v>27</v>
      </c>
      <c r="K392" s="134">
        <v>27</v>
      </c>
      <c r="L392" s="134"/>
      <c r="M392" s="134"/>
      <c r="N392" s="134"/>
      <c r="O392" s="134"/>
      <c r="P392" s="133">
        <f t="shared" si="52"/>
        <v>27</v>
      </c>
      <c r="Q392" s="133">
        <f t="shared" si="54"/>
        <v>0</v>
      </c>
      <c r="R392" s="156" t="s">
        <v>132</v>
      </c>
      <c r="S392" s="134"/>
      <c r="T392" s="134" t="s">
        <v>278</v>
      </c>
      <c r="U392" s="134"/>
      <c r="V392" s="157"/>
      <c r="W392" s="157"/>
      <c r="X392" s="157"/>
      <c r="Y392" s="157"/>
      <c r="Z392" s="157"/>
      <c r="AA392" s="157"/>
      <c r="AB392" s="157"/>
    </row>
    <row r="393" spans="1:28" s="160" customFormat="1" x14ac:dyDescent="0.35">
      <c r="A393" s="184" t="s">
        <v>262</v>
      </c>
      <c r="B393" s="162"/>
      <c r="C393" s="184" t="s">
        <v>816</v>
      </c>
      <c r="D393" s="165">
        <v>401250420</v>
      </c>
      <c r="E393" s="179" t="s">
        <v>808</v>
      </c>
      <c r="F393" s="163" t="s">
        <v>23</v>
      </c>
      <c r="G393" s="134"/>
      <c r="H393" s="134"/>
      <c r="I393" s="134">
        <v>27</v>
      </c>
      <c r="J393" s="133">
        <f t="shared" si="53"/>
        <v>27</v>
      </c>
      <c r="K393" s="134">
        <v>27</v>
      </c>
      <c r="L393" s="134"/>
      <c r="M393" s="134"/>
      <c r="N393" s="134"/>
      <c r="O393" s="134"/>
      <c r="P393" s="133">
        <f t="shared" si="52"/>
        <v>27</v>
      </c>
      <c r="Q393" s="133">
        <f t="shared" si="54"/>
        <v>0</v>
      </c>
      <c r="R393" s="156" t="s">
        <v>132</v>
      </c>
      <c r="S393" s="134" t="s">
        <v>278</v>
      </c>
      <c r="T393" s="134"/>
      <c r="U393" s="134"/>
      <c r="V393" s="157"/>
      <c r="W393" s="157"/>
      <c r="X393" s="157"/>
      <c r="Y393" s="157"/>
      <c r="Z393" s="157"/>
      <c r="AA393" s="157"/>
      <c r="AB393" s="157"/>
    </row>
    <row r="394" spans="1:28" s="160" customFormat="1" x14ac:dyDescent="0.35">
      <c r="A394" s="184" t="s">
        <v>262</v>
      </c>
      <c r="B394" s="162"/>
      <c r="C394" s="184" t="s">
        <v>817</v>
      </c>
      <c r="D394" s="165">
        <v>115820686</v>
      </c>
      <c r="E394" s="179" t="s">
        <v>808</v>
      </c>
      <c r="F394" s="163" t="s">
        <v>23</v>
      </c>
      <c r="G394" s="134"/>
      <c r="H394" s="134"/>
      <c r="I394" s="134">
        <v>27</v>
      </c>
      <c r="J394" s="133">
        <f t="shared" si="53"/>
        <v>27</v>
      </c>
      <c r="K394" s="134">
        <v>27</v>
      </c>
      <c r="L394" s="134"/>
      <c r="M394" s="134"/>
      <c r="N394" s="134"/>
      <c r="O394" s="134"/>
      <c r="P394" s="133">
        <f t="shared" si="52"/>
        <v>27</v>
      </c>
      <c r="Q394" s="133">
        <f t="shared" si="54"/>
        <v>0</v>
      </c>
      <c r="R394" s="156" t="s">
        <v>71</v>
      </c>
      <c r="S394" s="134" t="s">
        <v>278</v>
      </c>
      <c r="T394" s="134"/>
      <c r="U394" s="134"/>
      <c r="V394" s="157"/>
      <c r="W394" s="157"/>
      <c r="X394" s="157"/>
      <c r="Y394" s="157"/>
      <c r="Z394" s="157"/>
      <c r="AA394" s="157"/>
      <c r="AB394" s="157"/>
    </row>
    <row r="395" spans="1:28" s="160" customFormat="1" x14ac:dyDescent="0.35">
      <c r="A395" s="184" t="s">
        <v>262</v>
      </c>
      <c r="B395" s="162"/>
      <c r="C395" s="184" t="s">
        <v>818</v>
      </c>
      <c r="D395" s="165">
        <v>402070253</v>
      </c>
      <c r="E395" s="179" t="s">
        <v>808</v>
      </c>
      <c r="F395" s="163" t="s">
        <v>23</v>
      </c>
      <c r="G395" s="134"/>
      <c r="H395" s="134"/>
      <c r="I395" s="134">
        <v>27</v>
      </c>
      <c r="J395" s="133">
        <f t="shared" si="53"/>
        <v>27</v>
      </c>
      <c r="K395" s="134">
        <v>27</v>
      </c>
      <c r="L395" s="134"/>
      <c r="M395" s="134"/>
      <c r="N395" s="134"/>
      <c r="O395" s="134"/>
      <c r="P395" s="133">
        <f t="shared" si="52"/>
        <v>27</v>
      </c>
      <c r="Q395" s="133">
        <f t="shared" si="54"/>
        <v>0</v>
      </c>
      <c r="R395" s="156" t="s">
        <v>132</v>
      </c>
      <c r="S395" s="134"/>
      <c r="T395" s="134" t="s">
        <v>278</v>
      </c>
      <c r="U395" s="134"/>
      <c r="V395" s="157"/>
      <c r="W395" s="157"/>
      <c r="X395" s="157"/>
      <c r="Y395" s="157"/>
      <c r="Z395" s="157"/>
      <c r="AA395" s="157"/>
      <c r="AB395" s="157"/>
    </row>
    <row r="396" spans="1:28" s="160" customFormat="1" x14ac:dyDescent="0.35">
      <c r="A396" s="184" t="s">
        <v>262</v>
      </c>
      <c r="B396" s="162"/>
      <c r="C396" s="184" t="s">
        <v>819</v>
      </c>
      <c r="D396" s="165">
        <v>701450730</v>
      </c>
      <c r="E396" s="179" t="s">
        <v>808</v>
      </c>
      <c r="F396" s="163" t="s">
        <v>23</v>
      </c>
      <c r="G396" s="134"/>
      <c r="H396" s="134"/>
      <c r="I396" s="134">
        <v>27</v>
      </c>
      <c r="J396" s="133">
        <f t="shared" si="53"/>
        <v>27</v>
      </c>
      <c r="K396" s="134">
        <v>27</v>
      </c>
      <c r="L396" s="134"/>
      <c r="M396" s="134"/>
      <c r="N396" s="134"/>
      <c r="O396" s="134"/>
      <c r="P396" s="133">
        <f t="shared" si="52"/>
        <v>27</v>
      </c>
      <c r="Q396" s="133">
        <f t="shared" si="54"/>
        <v>0</v>
      </c>
      <c r="R396" s="156" t="s">
        <v>132</v>
      </c>
      <c r="S396" s="134" t="s">
        <v>278</v>
      </c>
      <c r="T396" s="134"/>
      <c r="U396" s="134"/>
      <c r="V396" s="157"/>
      <c r="W396" s="157"/>
      <c r="X396" s="157"/>
      <c r="Y396" s="157"/>
      <c r="Z396" s="157"/>
      <c r="AA396" s="157"/>
      <c r="AB396" s="157"/>
    </row>
    <row r="397" spans="1:28" s="160" customFormat="1" x14ac:dyDescent="0.35">
      <c r="A397" s="184" t="s">
        <v>262</v>
      </c>
      <c r="B397" s="162"/>
      <c r="C397" s="184" t="s">
        <v>820</v>
      </c>
      <c r="D397" s="165">
        <v>602460923</v>
      </c>
      <c r="E397" s="179" t="s">
        <v>808</v>
      </c>
      <c r="F397" s="163" t="s">
        <v>23</v>
      </c>
      <c r="G397" s="134"/>
      <c r="H397" s="134"/>
      <c r="I397" s="134">
        <v>27</v>
      </c>
      <c r="J397" s="133">
        <f t="shared" si="53"/>
        <v>27</v>
      </c>
      <c r="K397" s="134">
        <v>27</v>
      </c>
      <c r="L397" s="134"/>
      <c r="M397" s="134"/>
      <c r="N397" s="134"/>
      <c r="O397" s="134"/>
      <c r="P397" s="133">
        <f t="shared" si="52"/>
        <v>27</v>
      </c>
      <c r="Q397" s="133">
        <f t="shared" si="54"/>
        <v>0</v>
      </c>
      <c r="R397" s="156" t="s">
        <v>132</v>
      </c>
      <c r="S397" s="134" t="s">
        <v>278</v>
      </c>
      <c r="T397" s="134"/>
      <c r="U397" s="134"/>
      <c r="V397" s="157"/>
      <c r="W397" s="157"/>
      <c r="X397" s="157"/>
      <c r="Y397" s="157"/>
      <c r="Z397" s="157"/>
      <c r="AA397" s="157"/>
      <c r="AB397" s="157"/>
    </row>
    <row r="398" spans="1:28" s="160" customFormat="1" x14ac:dyDescent="0.35">
      <c r="A398" s="184" t="s">
        <v>262</v>
      </c>
      <c r="B398" s="162"/>
      <c r="C398" s="184" t="s">
        <v>821</v>
      </c>
      <c r="D398" s="165">
        <v>113750666</v>
      </c>
      <c r="E398" s="179" t="s">
        <v>808</v>
      </c>
      <c r="F398" s="163" t="s">
        <v>23</v>
      </c>
      <c r="G398" s="134"/>
      <c r="H398" s="134"/>
      <c r="I398" s="134">
        <v>27</v>
      </c>
      <c r="J398" s="133">
        <f t="shared" si="53"/>
        <v>27</v>
      </c>
      <c r="K398" s="134">
        <v>27</v>
      </c>
      <c r="L398" s="134"/>
      <c r="M398" s="134"/>
      <c r="N398" s="134"/>
      <c r="O398" s="134"/>
      <c r="P398" s="133">
        <f t="shared" si="52"/>
        <v>27</v>
      </c>
      <c r="Q398" s="133">
        <f t="shared" si="54"/>
        <v>0</v>
      </c>
      <c r="R398" s="156" t="s">
        <v>132</v>
      </c>
      <c r="S398" s="134" t="s">
        <v>278</v>
      </c>
      <c r="T398" s="134"/>
      <c r="U398" s="134"/>
      <c r="V398" s="157"/>
      <c r="W398" s="157"/>
      <c r="X398" s="157"/>
      <c r="Y398" s="157"/>
      <c r="Z398" s="157"/>
      <c r="AA398" s="157"/>
      <c r="AB398" s="157"/>
    </row>
    <row r="399" spans="1:28" s="160" customFormat="1" x14ac:dyDescent="0.35">
      <c r="A399" s="184" t="s">
        <v>262</v>
      </c>
      <c r="B399" s="162"/>
      <c r="C399" s="184" t="s">
        <v>822</v>
      </c>
      <c r="D399" s="165">
        <v>116360243</v>
      </c>
      <c r="E399" s="179" t="s">
        <v>808</v>
      </c>
      <c r="F399" s="163" t="s">
        <v>23</v>
      </c>
      <c r="G399" s="134"/>
      <c r="H399" s="134"/>
      <c r="I399" s="134">
        <v>27</v>
      </c>
      <c r="J399" s="133">
        <f t="shared" si="53"/>
        <v>27</v>
      </c>
      <c r="K399" s="134">
        <v>27</v>
      </c>
      <c r="L399" s="134"/>
      <c r="M399" s="134"/>
      <c r="N399" s="134"/>
      <c r="O399" s="134"/>
      <c r="P399" s="133">
        <f t="shared" si="52"/>
        <v>27</v>
      </c>
      <c r="Q399" s="133">
        <f t="shared" si="54"/>
        <v>0</v>
      </c>
      <c r="R399" s="156" t="s">
        <v>71</v>
      </c>
      <c r="S399" s="134" t="s">
        <v>278</v>
      </c>
      <c r="T399" s="134" t="s">
        <v>278</v>
      </c>
      <c r="U399" s="134"/>
      <c r="V399" s="157"/>
      <c r="W399" s="157"/>
      <c r="X399" s="157"/>
      <c r="Y399" s="157"/>
      <c r="Z399" s="157"/>
      <c r="AA399" s="157"/>
      <c r="AB399" s="157"/>
    </row>
    <row r="400" spans="1:28" s="160" customFormat="1" x14ac:dyDescent="0.35">
      <c r="A400" s="184" t="s">
        <v>262</v>
      </c>
      <c r="B400" s="162"/>
      <c r="C400" s="184" t="s">
        <v>823</v>
      </c>
      <c r="D400" s="165">
        <v>114470566</v>
      </c>
      <c r="E400" s="179" t="s">
        <v>808</v>
      </c>
      <c r="F400" s="163" t="s">
        <v>23</v>
      </c>
      <c r="G400" s="134"/>
      <c r="H400" s="134"/>
      <c r="I400" s="134">
        <v>27</v>
      </c>
      <c r="J400" s="133">
        <f t="shared" si="53"/>
        <v>27</v>
      </c>
      <c r="K400" s="134">
        <v>27</v>
      </c>
      <c r="L400" s="134"/>
      <c r="M400" s="134"/>
      <c r="N400" s="134"/>
      <c r="O400" s="134"/>
      <c r="P400" s="133">
        <f t="shared" si="52"/>
        <v>27</v>
      </c>
      <c r="Q400" s="133">
        <f t="shared" si="54"/>
        <v>0</v>
      </c>
      <c r="R400" s="156" t="s">
        <v>132</v>
      </c>
      <c r="S400" s="134" t="s">
        <v>278</v>
      </c>
      <c r="T400" s="134"/>
      <c r="U400" s="134"/>
      <c r="V400" s="157"/>
      <c r="W400" s="157"/>
      <c r="X400" s="157"/>
      <c r="Y400" s="157"/>
      <c r="Z400" s="157"/>
      <c r="AA400" s="157"/>
      <c r="AB400" s="157"/>
    </row>
    <row r="401" spans="1:28" s="160" customFormat="1" x14ac:dyDescent="0.35">
      <c r="A401" s="184" t="s">
        <v>262</v>
      </c>
      <c r="B401" s="162"/>
      <c r="C401" s="184" t="s">
        <v>824</v>
      </c>
      <c r="D401" s="165">
        <v>112480104</v>
      </c>
      <c r="E401" s="179" t="s">
        <v>808</v>
      </c>
      <c r="F401" s="163" t="s">
        <v>23</v>
      </c>
      <c r="G401" s="134"/>
      <c r="H401" s="134"/>
      <c r="I401" s="134">
        <v>27</v>
      </c>
      <c r="J401" s="133">
        <f t="shared" si="53"/>
        <v>27</v>
      </c>
      <c r="K401" s="134">
        <v>27</v>
      </c>
      <c r="L401" s="134"/>
      <c r="M401" s="134"/>
      <c r="N401" s="134"/>
      <c r="O401" s="134"/>
      <c r="P401" s="133">
        <f t="shared" si="52"/>
        <v>27</v>
      </c>
      <c r="Q401" s="133">
        <f t="shared" si="54"/>
        <v>0</v>
      </c>
      <c r="R401" s="156" t="s">
        <v>132</v>
      </c>
      <c r="S401" s="134" t="s">
        <v>278</v>
      </c>
      <c r="T401" s="134"/>
      <c r="U401" s="134"/>
      <c r="V401" s="157"/>
      <c r="W401" s="157"/>
      <c r="X401" s="157"/>
      <c r="Y401" s="157"/>
      <c r="Z401" s="157"/>
      <c r="AA401" s="157"/>
      <c r="AB401" s="157"/>
    </row>
    <row r="402" spans="1:28" s="160" customFormat="1" x14ac:dyDescent="0.35">
      <c r="A402" s="184" t="s">
        <v>262</v>
      </c>
      <c r="B402" s="162"/>
      <c r="C402" s="184" t="s">
        <v>825</v>
      </c>
      <c r="D402" s="165">
        <v>601760371</v>
      </c>
      <c r="E402" s="179" t="s">
        <v>808</v>
      </c>
      <c r="F402" s="163" t="s">
        <v>23</v>
      </c>
      <c r="G402" s="134"/>
      <c r="H402" s="134"/>
      <c r="I402" s="134">
        <v>27</v>
      </c>
      <c r="J402" s="133">
        <f t="shared" si="53"/>
        <v>27</v>
      </c>
      <c r="K402" s="134">
        <v>27</v>
      </c>
      <c r="L402" s="134"/>
      <c r="M402" s="134"/>
      <c r="N402" s="134"/>
      <c r="O402" s="134"/>
      <c r="P402" s="133">
        <f t="shared" si="52"/>
        <v>27</v>
      </c>
      <c r="Q402" s="133">
        <f t="shared" si="54"/>
        <v>0</v>
      </c>
      <c r="R402" s="156" t="s">
        <v>132</v>
      </c>
      <c r="S402" s="134" t="s">
        <v>278</v>
      </c>
      <c r="T402" s="134"/>
      <c r="U402" s="134"/>
      <c r="V402" s="157"/>
      <c r="W402" s="157"/>
      <c r="X402" s="157"/>
      <c r="Y402" s="157"/>
      <c r="Z402" s="157"/>
      <c r="AA402" s="157"/>
      <c r="AB402" s="157"/>
    </row>
    <row r="403" spans="1:28" s="160" customFormat="1" x14ac:dyDescent="0.35">
      <c r="A403" s="184" t="s">
        <v>262</v>
      </c>
      <c r="B403" s="162"/>
      <c r="C403" s="184" t="s">
        <v>826</v>
      </c>
      <c r="D403" s="165">
        <v>111200595</v>
      </c>
      <c r="E403" s="179" t="s">
        <v>808</v>
      </c>
      <c r="F403" s="163" t="s">
        <v>23</v>
      </c>
      <c r="G403" s="134"/>
      <c r="H403" s="134"/>
      <c r="I403" s="134">
        <v>27</v>
      </c>
      <c r="J403" s="133">
        <f t="shared" si="53"/>
        <v>27</v>
      </c>
      <c r="K403" s="134">
        <v>27</v>
      </c>
      <c r="L403" s="134"/>
      <c r="M403" s="134"/>
      <c r="N403" s="134"/>
      <c r="O403" s="134"/>
      <c r="P403" s="133">
        <f t="shared" si="52"/>
        <v>27</v>
      </c>
      <c r="Q403" s="133">
        <f t="shared" si="54"/>
        <v>0</v>
      </c>
      <c r="R403" s="156" t="s">
        <v>132</v>
      </c>
      <c r="S403" s="134" t="s">
        <v>278</v>
      </c>
      <c r="T403" s="134"/>
      <c r="U403" s="134"/>
      <c r="V403" s="157"/>
      <c r="W403" s="157"/>
      <c r="X403" s="157"/>
      <c r="Y403" s="157"/>
      <c r="Z403" s="157"/>
      <c r="AA403" s="157"/>
      <c r="AB403" s="157"/>
    </row>
    <row r="404" spans="1:28" s="160" customFormat="1" x14ac:dyDescent="0.35">
      <c r="A404" s="184" t="s">
        <v>262</v>
      </c>
      <c r="B404" s="162"/>
      <c r="C404" s="184" t="s">
        <v>827</v>
      </c>
      <c r="D404" s="165">
        <v>502690577</v>
      </c>
      <c r="E404" s="179" t="s">
        <v>808</v>
      </c>
      <c r="F404" s="163" t="s">
        <v>23</v>
      </c>
      <c r="G404" s="134"/>
      <c r="H404" s="134"/>
      <c r="I404" s="134">
        <v>27</v>
      </c>
      <c r="J404" s="133">
        <f t="shared" si="53"/>
        <v>27</v>
      </c>
      <c r="K404" s="134">
        <v>27</v>
      </c>
      <c r="L404" s="134"/>
      <c r="M404" s="134"/>
      <c r="N404" s="134"/>
      <c r="O404" s="134"/>
      <c r="P404" s="133">
        <f t="shared" si="52"/>
        <v>27</v>
      </c>
      <c r="Q404" s="133">
        <f t="shared" si="54"/>
        <v>0</v>
      </c>
      <c r="R404" s="156" t="s">
        <v>132</v>
      </c>
      <c r="S404" s="134" t="s">
        <v>278</v>
      </c>
      <c r="T404" s="134"/>
      <c r="U404" s="134"/>
      <c r="V404" s="157"/>
      <c r="W404" s="157"/>
      <c r="X404" s="157"/>
      <c r="Y404" s="157"/>
      <c r="Z404" s="157"/>
      <c r="AA404" s="157"/>
      <c r="AB404" s="157"/>
    </row>
    <row r="405" spans="1:28" s="160" customFormat="1" x14ac:dyDescent="0.35">
      <c r="A405" s="184" t="s">
        <v>262</v>
      </c>
      <c r="B405" s="162"/>
      <c r="C405" s="184" t="s">
        <v>828</v>
      </c>
      <c r="D405" s="165">
        <v>304130491</v>
      </c>
      <c r="E405" s="179" t="s">
        <v>808</v>
      </c>
      <c r="F405" s="163" t="s">
        <v>23</v>
      </c>
      <c r="G405" s="134"/>
      <c r="H405" s="134"/>
      <c r="I405" s="134">
        <v>27</v>
      </c>
      <c r="J405" s="133">
        <f t="shared" si="53"/>
        <v>27</v>
      </c>
      <c r="K405" s="134">
        <v>27</v>
      </c>
      <c r="L405" s="134"/>
      <c r="M405" s="134"/>
      <c r="N405" s="134"/>
      <c r="O405" s="134"/>
      <c r="P405" s="133">
        <f t="shared" si="52"/>
        <v>27</v>
      </c>
      <c r="Q405" s="133">
        <f t="shared" si="54"/>
        <v>0</v>
      </c>
      <c r="R405" s="156" t="s">
        <v>132</v>
      </c>
      <c r="S405" s="134" t="s">
        <v>278</v>
      </c>
      <c r="T405" s="134"/>
      <c r="U405" s="134"/>
      <c r="V405" s="157"/>
      <c r="W405" s="157"/>
      <c r="X405" s="157"/>
      <c r="Y405" s="157"/>
      <c r="Z405" s="157"/>
      <c r="AA405" s="157"/>
      <c r="AB405" s="157"/>
    </row>
    <row r="406" spans="1:28" s="160" customFormat="1" x14ac:dyDescent="0.35">
      <c r="A406" s="184" t="s">
        <v>262</v>
      </c>
      <c r="B406" s="162"/>
      <c r="C406" s="184" t="s">
        <v>829</v>
      </c>
      <c r="D406" s="165">
        <v>304570234</v>
      </c>
      <c r="E406" s="179" t="s">
        <v>808</v>
      </c>
      <c r="F406" s="163" t="s">
        <v>23</v>
      </c>
      <c r="G406" s="134"/>
      <c r="H406" s="134"/>
      <c r="I406" s="134">
        <v>27</v>
      </c>
      <c r="J406" s="133">
        <f t="shared" si="53"/>
        <v>27</v>
      </c>
      <c r="K406" s="134">
        <v>27</v>
      </c>
      <c r="L406" s="134"/>
      <c r="M406" s="134"/>
      <c r="N406" s="134"/>
      <c r="O406" s="134"/>
      <c r="P406" s="133">
        <f t="shared" si="52"/>
        <v>27</v>
      </c>
      <c r="Q406" s="133">
        <f t="shared" si="54"/>
        <v>0</v>
      </c>
      <c r="R406" s="156" t="s">
        <v>132</v>
      </c>
      <c r="S406" s="134"/>
      <c r="T406" s="134" t="s">
        <v>278</v>
      </c>
      <c r="U406" s="134"/>
      <c r="V406" s="157"/>
      <c r="W406" s="157"/>
      <c r="X406" s="157"/>
      <c r="Y406" s="157"/>
      <c r="Z406" s="157"/>
      <c r="AA406" s="157"/>
      <c r="AB406" s="157"/>
    </row>
    <row r="407" spans="1:28" s="160" customFormat="1" x14ac:dyDescent="0.35">
      <c r="A407" s="184" t="s">
        <v>262</v>
      </c>
      <c r="B407" s="162"/>
      <c r="C407" s="184" t="s">
        <v>830</v>
      </c>
      <c r="D407" s="165">
        <v>303880444</v>
      </c>
      <c r="E407" s="179" t="s">
        <v>808</v>
      </c>
      <c r="F407" s="163" t="s">
        <v>23</v>
      </c>
      <c r="G407" s="134"/>
      <c r="H407" s="134"/>
      <c r="I407" s="134">
        <v>27</v>
      </c>
      <c r="J407" s="133">
        <f t="shared" si="53"/>
        <v>27</v>
      </c>
      <c r="K407" s="134">
        <v>27</v>
      </c>
      <c r="L407" s="134"/>
      <c r="M407" s="134"/>
      <c r="N407" s="134"/>
      <c r="O407" s="134"/>
      <c r="P407" s="133">
        <f t="shared" si="52"/>
        <v>27</v>
      </c>
      <c r="Q407" s="133">
        <f t="shared" si="54"/>
        <v>0</v>
      </c>
      <c r="R407" s="156" t="s">
        <v>132</v>
      </c>
      <c r="S407" s="134" t="s">
        <v>278</v>
      </c>
      <c r="T407" s="134"/>
      <c r="U407" s="134"/>
      <c r="V407" s="157"/>
      <c r="W407" s="157"/>
      <c r="X407" s="157"/>
      <c r="Y407" s="157"/>
      <c r="Z407" s="157"/>
      <c r="AA407" s="157"/>
      <c r="AB407" s="157"/>
    </row>
    <row r="408" spans="1:28" s="160" customFormat="1" x14ac:dyDescent="0.35">
      <c r="A408" s="184" t="s">
        <v>262</v>
      </c>
      <c r="B408" s="162"/>
      <c r="C408" s="184" t="s">
        <v>831</v>
      </c>
      <c r="D408" s="165" t="s">
        <v>832</v>
      </c>
      <c r="E408" s="179" t="s">
        <v>808</v>
      </c>
      <c r="F408" s="163" t="s">
        <v>23</v>
      </c>
      <c r="G408" s="134"/>
      <c r="H408" s="134"/>
      <c r="I408" s="134">
        <v>27</v>
      </c>
      <c r="J408" s="133">
        <f t="shared" si="53"/>
        <v>27</v>
      </c>
      <c r="K408" s="134">
        <v>27</v>
      </c>
      <c r="L408" s="134"/>
      <c r="M408" s="134"/>
      <c r="N408" s="134"/>
      <c r="O408" s="134"/>
      <c r="P408" s="133">
        <f t="shared" si="52"/>
        <v>27</v>
      </c>
      <c r="Q408" s="133">
        <f t="shared" si="54"/>
        <v>0</v>
      </c>
      <c r="R408" s="156" t="s">
        <v>132</v>
      </c>
      <c r="S408" s="134" t="s">
        <v>278</v>
      </c>
      <c r="T408" s="134"/>
      <c r="U408" s="134"/>
      <c r="V408" s="157"/>
      <c r="W408" s="157"/>
      <c r="X408" s="157"/>
      <c r="Y408" s="157"/>
      <c r="Z408" s="157"/>
      <c r="AA408" s="157"/>
      <c r="AB408" s="157"/>
    </row>
    <row r="409" spans="1:28" s="160" customFormat="1" ht="28" x14ac:dyDescent="0.35">
      <c r="A409" s="184" t="s">
        <v>834</v>
      </c>
      <c r="B409" s="162"/>
      <c r="C409" s="184" t="s">
        <v>835</v>
      </c>
      <c r="D409" s="165">
        <v>701890071</v>
      </c>
      <c r="E409" s="179" t="s">
        <v>836</v>
      </c>
      <c r="F409" s="163" t="s">
        <v>23</v>
      </c>
      <c r="G409" s="134"/>
      <c r="H409" s="134"/>
      <c r="I409" s="134">
        <v>40</v>
      </c>
      <c r="J409" s="133">
        <f t="shared" ref="J409:J412" si="55">SUM(G409:I409)</f>
        <v>40</v>
      </c>
      <c r="K409" s="134">
        <v>40</v>
      </c>
      <c r="L409" s="134"/>
      <c r="M409" s="134"/>
      <c r="N409" s="134"/>
      <c r="O409" s="134"/>
      <c r="P409" s="133">
        <f t="shared" ref="P409:P412" si="56">IF(SUM(K409:O409)=SUM(G409:I409),J409,"VERIFIQUE DATOS INCORRECTOS")</f>
        <v>40</v>
      </c>
      <c r="Q409" s="133">
        <f>SUM(S409:U409)</f>
        <v>1</v>
      </c>
      <c r="R409" s="156" t="s">
        <v>132</v>
      </c>
      <c r="S409" s="134">
        <v>1</v>
      </c>
      <c r="T409" s="134" t="s">
        <v>282</v>
      </c>
      <c r="U409" s="134"/>
      <c r="V409" s="157"/>
      <c r="W409" s="157" t="s">
        <v>4</v>
      </c>
      <c r="X409" s="157" t="s">
        <v>73</v>
      </c>
      <c r="Y409" s="157"/>
      <c r="Z409" s="157"/>
      <c r="AA409" s="157"/>
      <c r="AB409" s="157"/>
    </row>
    <row r="410" spans="1:28" s="160" customFormat="1" ht="28" x14ac:dyDescent="0.35">
      <c r="A410" s="184" t="s">
        <v>837</v>
      </c>
      <c r="B410" s="162"/>
      <c r="C410" s="184" t="s">
        <v>838</v>
      </c>
      <c r="D410" s="165">
        <v>117350646</v>
      </c>
      <c r="E410" s="179" t="s">
        <v>839</v>
      </c>
      <c r="F410" s="163" t="s">
        <v>23</v>
      </c>
      <c r="G410" s="134"/>
      <c r="H410" s="134"/>
      <c r="I410" s="134">
        <v>28</v>
      </c>
      <c r="J410" s="133">
        <f t="shared" si="55"/>
        <v>28</v>
      </c>
      <c r="K410" s="134">
        <v>28</v>
      </c>
      <c r="L410" s="134"/>
      <c r="M410" s="134"/>
      <c r="N410" s="134"/>
      <c r="O410" s="134"/>
      <c r="P410" s="133">
        <f t="shared" si="56"/>
        <v>28</v>
      </c>
      <c r="Q410" s="133">
        <f t="shared" ref="Q410:Q412" si="57">SUM(S410:U410)</f>
        <v>1</v>
      </c>
      <c r="R410" s="156" t="s">
        <v>182</v>
      </c>
      <c r="S410" s="134">
        <v>1</v>
      </c>
      <c r="T410" s="134"/>
      <c r="U410" s="134"/>
      <c r="V410" s="157"/>
      <c r="W410" s="157" t="s">
        <v>21</v>
      </c>
      <c r="X410" s="157" t="s">
        <v>72</v>
      </c>
      <c r="Y410" s="157"/>
      <c r="Z410" s="157"/>
      <c r="AA410" s="157"/>
      <c r="AB410" s="157"/>
    </row>
    <row r="411" spans="1:28" s="160" customFormat="1" x14ac:dyDescent="0.35">
      <c r="A411" s="184" t="s">
        <v>315</v>
      </c>
      <c r="B411" s="162"/>
      <c r="C411" s="184" t="s">
        <v>840</v>
      </c>
      <c r="D411" s="165">
        <v>702080868</v>
      </c>
      <c r="E411" s="179" t="s">
        <v>841</v>
      </c>
      <c r="F411" s="163" t="s">
        <v>23</v>
      </c>
      <c r="G411" s="134"/>
      <c r="H411" s="134"/>
      <c r="I411" s="134">
        <v>26</v>
      </c>
      <c r="J411" s="133">
        <f t="shared" si="55"/>
        <v>26</v>
      </c>
      <c r="K411" s="134">
        <v>26</v>
      </c>
      <c r="L411" s="134"/>
      <c r="M411" s="134"/>
      <c r="N411" s="134"/>
      <c r="O411" s="134"/>
      <c r="P411" s="133">
        <f t="shared" si="56"/>
        <v>26</v>
      </c>
      <c r="Q411" s="133">
        <f t="shared" si="57"/>
        <v>1</v>
      </c>
      <c r="R411" s="156" t="s">
        <v>132</v>
      </c>
      <c r="S411" s="134">
        <v>1</v>
      </c>
      <c r="T411" s="134"/>
      <c r="U411" s="134"/>
      <c r="V411" s="157"/>
      <c r="W411" s="157" t="s">
        <v>22</v>
      </c>
      <c r="X411" s="157" t="s">
        <v>71</v>
      </c>
      <c r="Y411" s="157"/>
      <c r="Z411" s="157"/>
      <c r="AA411" s="157"/>
      <c r="AB411" s="157"/>
    </row>
    <row r="412" spans="1:28" s="160" customFormat="1" ht="56" x14ac:dyDescent="0.35">
      <c r="A412" s="184" t="s">
        <v>842</v>
      </c>
      <c r="B412" s="162"/>
      <c r="C412" s="184" t="s">
        <v>843</v>
      </c>
      <c r="D412" s="165">
        <v>110870470</v>
      </c>
      <c r="E412" s="179" t="s">
        <v>844</v>
      </c>
      <c r="F412" s="163" t="s">
        <v>23</v>
      </c>
      <c r="G412" s="134"/>
      <c r="H412" s="134"/>
      <c r="I412" s="134">
        <v>28</v>
      </c>
      <c r="J412" s="133">
        <f t="shared" si="55"/>
        <v>28</v>
      </c>
      <c r="K412" s="134">
        <v>28</v>
      </c>
      <c r="L412" s="134"/>
      <c r="M412" s="134"/>
      <c r="N412" s="134"/>
      <c r="O412" s="134"/>
      <c r="P412" s="133">
        <f t="shared" si="56"/>
        <v>28</v>
      </c>
      <c r="Q412" s="133">
        <f t="shared" si="57"/>
        <v>1</v>
      </c>
      <c r="R412" s="156" t="s">
        <v>132</v>
      </c>
      <c r="S412" s="134">
        <v>1</v>
      </c>
      <c r="T412" s="134"/>
      <c r="U412" s="134"/>
      <c r="V412" s="157"/>
      <c r="W412" s="157" t="s">
        <v>23</v>
      </c>
      <c r="X412" s="157" t="s">
        <v>132</v>
      </c>
      <c r="Y412" s="157"/>
      <c r="Z412" s="157"/>
      <c r="AA412" s="157"/>
      <c r="AB412" s="157"/>
    </row>
    <row r="413" spans="1:28" s="160" customFormat="1" ht="28" x14ac:dyDescent="0.35">
      <c r="A413" s="184" t="s">
        <v>655</v>
      </c>
      <c r="B413" s="162"/>
      <c r="C413" s="184" t="s">
        <v>876</v>
      </c>
      <c r="D413" s="165">
        <v>206750627</v>
      </c>
      <c r="E413" s="179" t="s">
        <v>877</v>
      </c>
      <c r="F413" s="163" t="s">
        <v>23</v>
      </c>
      <c r="G413" s="134" t="s">
        <v>282</v>
      </c>
      <c r="H413" s="134">
        <v>40</v>
      </c>
      <c r="I413" s="134"/>
      <c r="J413" s="133">
        <f t="shared" ref="J413:J420" si="58">SUM(G413:I413)</f>
        <v>40</v>
      </c>
      <c r="K413" s="134"/>
      <c r="L413" s="134">
        <v>40</v>
      </c>
      <c r="M413" s="134"/>
      <c r="N413" s="134"/>
      <c r="O413" s="134"/>
      <c r="P413" s="133">
        <f t="shared" ref="P413:P420" si="59">IF(SUM(K413:O413)=SUM(G413:I413),J413,"VERIFIQUE DATOS INCORRECTOS")</f>
        <v>40</v>
      </c>
      <c r="Q413" s="133">
        <f t="shared" ref="Q413:Q431" si="60">SUM(S413:U413)</f>
        <v>1</v>
      </c>
      <c r="R413" s="156" t="s">
        <v>182</v>
      </c>
      <c r="S413" s="134" t="s">
        <v>282</v>
      </c>
      <c r="T413" s="134">
        <v>1</v>
      </c>
      <c r="U413" s="134"/>
      <c r="V413" s="157"/>
      <c r="W413" s="157"/>
      <c r="X413" s="157" t="s">
        <v>110</v>
      </c>
      <c r="Y413" s="157"/>
      <c r="Z413" s="157"/>
      <c r="AA413" s="157"/>
      <c r="AB413" s="157"/>
    </row>
    <row r="414" spans="1:28" s="160" customFormat="1" ht="28" x14ac:dyDescent="0.35">
      <c r="A414" s="184" t="s">
        <v>878</v>
      </c>
      <c r="B414" s="162"/>
      <c r="C414" s="184" t="s">
        <v>879</v>
      </c>
      <c r="D414" s="165">
        <v>204670748</v>
      </c>
      <c r="E414" s="179" t="s">
        <v>880</v>
      </c>
      <c r="F414" s="163" t="s">
        <v>23</v>
      </c>
      <c r="G414" s="134">
        <v>5</v>
      </c>
      <c r="H414" s="134"/>
      <c r="I414" s="134"/>
      <c r="J414" s="133">
        <f t="shared" si="58"/>
        <v>5</v>
      </c>
      <c r="K414" s="134">
        <v>5</v>
      </c>
      <c r="L414" s="134"/>
      <c r="M414" s="134"/>
      <c r="N414" s="134"/>
      <c r="O414" s="134"/>
      <c r="P414" s="133">
        <f t="shared" si="59"/>
        <v>5</v>
      </c>
      <c r="Q414" s="133">
        <f t="shared" si="60"/>
        <v>1</v>
      </c>
      <c r="R414" s="156" t="s">
        <v>182</v>
      </c>
      <c r="S414" s="134">
        <v>1</v>
      </c>
      <c r="T414" s="134" t="s">
        <v>282</v>
      </c>
      <c r="U414" s="134"/>
      <c r="V414" s="157"/>
      <c r="W414" s="157"/>
      <c r="X414" s="157" t="s">
        <v>179</v>
      </c>
      <c r="Y414" s="157"/>
      <c r="Z414" s="157"/>
      <c r="AA414" s="157"/>
      <c r="AB414" s="157"/>
    </row>
    <row r="415" spans="1:28" s="160" customFormat="1" ht="28" x14ac:dyDescent="0.35">
      <c r="A415" s="184" t="s">
        <v>881</v>
      </c>
      <c r="B415" s="162"/>
      <c r="C415" s="184" t="s">
        <v>882</v>
      </c>
      <c r="D415" s="165">
        <v>112190595</v>
      </c>
      <c r="E415" s="179" t="s">
        <v>883</v>
      </c>
      <c r="F415" s="163" t="s">
        <v>23</v>
      </c>
      <c r="G415" s="134" t="s">
        <v>282</v>
      </c>
      <c r="H415" s="134"/>
      <c r="I415" s="134">
        <v>80</v>
      </c>
      <c r="J415" s="133">
        <f t="shared" si="58"/>
        <v>80</v>
      </c>
      <c r="K415" s="134">
        <v>80</v>
      </c>
      <c r="L415" s="134"/>
      <c r="M415" s="134"/>
      <c r="N415" s="134"/>
      <c r="O415" s="134"/>
      <c r="P415" s="133">
        <f t="shared" si="59"/>
        <v>80</v>
      </c>
      <c r="Q415" s="133">
        <f t="shared" si="60"/>
        <v>1</v>
      </c>
      <c r="R415" s="156" t="s">
        <v>182</v>
      </c>
      <c r="S415" s="134"/>
      <c r="T415" s="134">
        <v>1</v>
      </c>
      <c r="U415" s="134"/>
      <c r="V415" s="157"/>
      <c r="W415" s="157"/>
      <c r="X415" s="157" t="s">
        <v>180</v>
      </c>
      <c r="Y415" s="157"/>
      <c r="Z415" s="157"/>
      <c r="AA415" s="157"/>
      <c r="AB415" s="157"/>
    </row>
    <row r="416" spans="1:28" s="160" customFormat="1" ht="28" x14ac:dyDescent="0.35">
      <c r="A416" s="184" t="s">
        <v>648</v>
      </c>
      <c r="B416" s="162"/>
      <c r="C416" s="184" t="s">
        <v>884</v>
      </c>
      <c r="D416" s="165">
        <v>700900299</v>
      </c>
      <c r="E416" s="179" t="s">
        <v>885</v>
      </c>
      <c r="F416" s="163" t="s">
        <v>23</v>
      </c>
      <c r="G416" s="134" t="s">
        <v>282</v>
      </c>
      <c r="H416" s="134"/>
      <c r="I416" s="134">
        <v>12</v>
      </c>
      <c r="J416" s="133">
        <f t="shared" si="58"/>
        <v>12</v>
      </c>
      <c r="K416" s="134"/>
      <c r="L416" s="134">
        <v>12</v>
      </c>
      <c r="M416" s="134"/>
      <c r="N416" s="134"/>
      <c r="O416" s="134"/>
      <c r="P416" s="133">
        <f t="shared" si="59"/>
        <v>12</v>
      </c>
      <c r="Q416" s="133">
        <f t="shared" si="60"/>
        <v>1</v>
      </c>
      <c r="R416" s="156" t="s">
        <v>182</v>
      </c>
      <c r="S416" s="134"/>
      <c r="T416" s="134">
        <v>1</v>
      </c>
      <c r="U416" s="134"/>
      <c r="V416" s="157"/>
      <c r="W416" s="157"/>
      <c r="X416" s="157" t="s">
        <v>182</v>
      </c>
      <c r="Y416" s="157"/>
      <c r="Z416" s="157"/>
      <c r="AA416" s="157"/>
      <c r="AB416" s="157"/>
    </row>
    <row r="417" spans="1:28" s="160" customFormat="1" ht="28" x14ac:dyDescent="0.35">
      <c r="A417" s="184" t="s">
        <v>648</v>
      </c>
      <c r="B417" s="162"/>
      <c r="C417" s="184" t="s">
        <v>886</v>
      </c>
      <c r="D417" s="165">
        <v>109770592</v>
      </c>
      <c r="E417" s="179" t="s">
        <v>885</v>
      </c>
      <c r="F417" s="163" t="s">
        <v>23</v>
      </c>
      <c r="G417" s="134" t="s">
        <v>282</v>
      </c>
      <c r="H417" s="134"/>
      <c r="I417" s="134">
        <v>12</v>
      </c>
      <c r="J417" s="133">
        <f t="shared" si="58"/>
        <v>12</v>
      </c>
      <c r="K417" s="134"/>
      <c r="L417" s="134">
        <v>12</v>
      </c>
      <c r="M417" s="134"/>
      <c r="N417" s="134"/>
      <c r="O417" s="134"/>
      <c r="P417" s="133">
        <f t="shared" si="59"/>
        <v>12</v>
      </c>
      <c r="Q417" s="133">
        <f t="shared" si="60"/>
        <v>1</v>
      </c>
      <c r="R417" s="156" t="s">
        <v>182</v>
      </c>
      <c r="S417" s="134"/>
      <c r="T417" s="134">
        <v>1</v>
      </c>
      <c r="U417" s="134"/>
      <c r="V417" s="157"/>
      <c r="W417" s="157"/>
      <c r="X417" s="157"/>
      <c r="Y417" s="157"/>
      <c r="Z417" s="157"/>
      <c r="AA417" s="157"/>
      <c r="AB417" s="157"/>
    </row>
    <row r="418" spans="1:28" s="160" customFormat="1" ht="28" x14ac:dyDescent="0.35">
      <c r="A418" s="184" t="s">
        <v>648</v>
      </c>
      <c r="B418" s="162"/>
      <c r="C418" s="184" t="s">
        <v>887</v>
      </c>
      <c r="D418" s="165">
        <v>113180653</v>
      </c>
      <c r="E418" s="179" t="s">
        <v>885</v>
      </c>
      <c r="F418" s="163" t="s">
        <v>23</v>
      </c>
      <c r="G418" s="134"/>
      <c r="H418" s="134"/>
      <c r="I418" s="134">
        <v>12</v>
      </c>
      <c r="J418" s="133">
        <f t="shared" si="58"/>
        <v>12</v>
      </c>
      <c r="K418" s="134"/>
      <c r="L418" s="134">
        <v>12</v>
      </c>
      <c r="M418" s="134"/>
      <c r="N418" s="134"/>
      <c r="O418" s="134"/>
      <c r="P418" s="133">
        <f t="shared" si="59"/>
        <v>12</v>
      </c>
      <c r="Q418" s="133">
        <f t="shared" si="60"/>
        <v>1</v>
      </c>
      <c r="R418" s="156" t="s">
        <v>182</v>
      </c>
      <c r="S418" s="134">
        <v>1</v>
      </c>
      <c r="T418" s="134" t="s">
        <v>282</v>
      </c>
      <c r="U418" s="134"/>
      <c r="V418" s="157"/>
      <c r="W418" s="157"/>
      <c r="X418" s="157"/>
      <c r="Y418" s="157"/>
      <c r="Z418" s="157"/>
      <c r="AA418" s="157"/>
      <c r="AB418" s="157"/>
    </row>
    <row r="419" spans="1:28" s="160" customFormat="1" ht="28" x14ac:dyDescent="0.35">
      <c r="A419" s="184" t="s">
        <v>648</v>
      </c>
      <c r="B419" s="162"/>
      <c r="C419" s="184" t="s">
        <v>888</v>
      </c>
      <c r="D419" s="165">
        <v>205290771</v>
      </c>
      <c r="E419" s="179" t="s">
        <v>885</v>
      </c>
      <c r="F419" s="163" t="s">
        <v>23</v>
      </c>
      <c r="G419" s="134"/>
      <c r="H419" s="134"/>
      <c r="I419" s="134">
        <v>12</v>
      </c>
      <c r="J419" s="133">
        <f t="shared" si="58"/>
        <v>12</v>
      </c>
      <c r="K419" s="134"/>
      <c r="L419" s="134">
        <v>12</v>
      </c>
      <c r="M419" s="134"/>
      <c r="N419" s="134"/>
      <c r="O419" s="134"/>
      <c r="P419" s="133">
        <f t="shared" si="59"/>
        <v>12</v>
      </c>
      <c r="Q419" s="133">
        <f t="shared" si="60"/>
        <v>1</v>
      </c>
      <c r="R419" s="156" t="s">
        <v>182</v>
      </c>
      <c r="S419" s="134" t="s">
        <v>282</v>
      </c>
      <c r="T419" s="134">
        <v>1</v>
      </c>
      <c r="U419" s="134"/>
      <c r="V419" s="157"/>
      <c r="W419" s="157"/>
      <c r="X419" s="157"/>
      <c r="Y419" s="157"/>
      <c r="Z419" s="157"/>
      <c r="AA419" s="157"/>
      <c r="AB419" s="157"/>
    </row>
    <row r="420" spans="1:28" s="160" customFormat="1" ht="28" x14ac:dyDescent="0.35">
      <c r="A420" s="184" t="s">
        <v>648</v>
      </c>
      <c r="B420" s="162"/>
      <c r="C420" s="184" t="s">
        <v>889</v>
      </c>
      <c r="D420" s="165">
        <v>206000938</v>
      </c>
      <c r="E420" s="179" t="s">
        <v>885</v>
      </c>
      <c r="F420" s="163" t="s">
        <v>23</v>
      </c>
      <c r="G420" s="134"/>
      <c r="H420" s="134"/>
      <c r="I420" s="134">
        <v>12</v>
      </c>
      <c r="J420" s="133">
        <f t="shared" si="58"/>
        <v>12</v>
      </c>
      <c r="K420" s="134"/>
      <c r="L420" s="134">
        <v>12</v>
      </c>
      <c r="M420" s="134"/>
      <c r="N420" s="134"/>
      <c r="O420" s="134"/>
      <c r="P420" s="133">
        <f t="shared" si="59"/>
        <v>12</v>
      </c>
      <c r="Q420" s="133">
        <f t="shared" si="60"/>
        <v>1</v>
      </c>
      <c r="R420" s="156" t="s">
        <v>182</v>
      </c>
      <c r="S420" s="134">
        <v>1</v>
      </c>
      <c r="T420" s="134" t="s">
        <v>282</v>
      </c>
      <c r="U420" s="134"/>
      <c r="V420" s="157"/>
      <c r="W420" s="157"/>
      <c r="X420" s="157"/>
      <c r="Y420" s="157"/>
      <c r="Z420" s="157"/>
      <c r="AA420" s="157"/>
      <c r="AB420" s="157"/>
    </row>
    <row r="421" spans="1:28" s="160" customFormat="1" ht="28" x14ac:dyDescent="0.35">
      <c r="A421" s="184" t="s">
        <v>878</v>
      </c>
      <c r="B421" s="162"/>
      <c r="C421" s="184" t="s">
        <v>890</v>
      </c>
      <c r="D421" s="165">
        <v>401240208</v>
      </c>
      <c r="E421" s="179" t="s">
        <v>891</v>
      </c>
      <c r="F421" s="163" t="s">
        <v>23</v>
      </c>
      <c r="G421" s="134"/>
      <c r="H421" s="134"/>
      <c r="I421" s="134">
        <v>35</v>
      </c>
      <c r="J421" s="133">
        <f>SUM(G421:I421)</f>
        <v>35</v>
      </c>
      <c r="K421" s="134">
        <v>35</v>
      </c>
      <c r="L421" s="134"/>
      <c r="M421" s="134"/>
      <c r="N421" s="134"/>
      <c r="O421" s="134"/>
      <c r="P421" s="133">
        <f>IF(SUM(K421:O421)=SUM(G421:I421),J421,"VERIFIQUE DATOS INCORRECTOS")</f>
        <v>35</v>
      </c>
      <c r="Q421" s="133">
        <f t="shared" si="60"/>
        <v>1</v>
      </c>
      <c r="R421" s="156" t="s">
        <v>182</v>
      </c>
      <c r="S421" s="134">
        <v>1</v>
      </c>
      <c r="T421" s="134"/>
      <c r="U421" s="134"/>
      <c r="V421" s="157"/>
      <c r="W421" s="157"/>
      <c r="X421" s="157"/>
      <c r="Y421" s="157"/>
      <c r="Z421" s="157"/>
      <c r="AA421" s="157"/>
      <c r="AB421" s="157"/>
    </row>
    <row r="422" spans="1:28" s="160" customFormat="1" ht="28" x14ac:dyDescent="0.35">
      <c r="A422" s="184" t="s">
        <v>655</v>
      </c>
      <c r="B422" s="162"/>
      <c r="C422" s="184" t="s">
        <v>892</v>
      </c>
      <c r="D422" s="165">
        <v>207020211</v>
      </c>
      <c r="E422" s="179" t="s">
        <v>893</v>
      </c>
      <c r="F422" s="163" t="s">
        <v>23</v>
      </c>
      <c r="G422" s="134"/>
      <c r="H422" s="134">
        <v>40</v>
      </c>
      <c r="I422" s="134"/>
      <c r="J422" s="133">
        <f t="shared" ref="J422:J470" si="61">SUM(G422:I422)</f>
        <v>40</v>
      </c>
      <c r="K422" s="134"/>
      <c r="L422" s="134">
        <v>40</v>
      </c>
      <c r="M422" s="134"/>
      <c r="N422" s="134"/>
      <c r="O422" s="134"/>
      <c r="P422" s="133">
        <f t="shared" ref="P422:P470" si="62">IF(SUM(K422:O422)=SUM(G422:I422),J422,"VERIFIQUE DATOS INCORRECTOS")</f>
        <v>40</v>
      </c>
      <c r="Q422" s="133">
        <f t="shared" si="60"/>
        <v>1</v>
      </c>
      <c r="R422" s="156" t="s">
        <v>182</v>
      </c>
      <c r="S422" s="134"/>
      <c r="T422" s="134">
        <v>1</v>
      </c>
      <c r="U422" s="134"/>
      <c r="V422" s="157"/>
      <c r="W422" s="157"/>
      <c r="X422" s="157"/>
      <c r="Y422" s="157"/>
      <c r="Z422" s="157"/>
      <c r="AA422" s="157"/>
      <c r="AB422" s="157"/>
    </row>
    <row r="423" spans="1:28" s="160" customFormat="1" ht="42" x14ac:dyDescent="0.35">
      <c r="A423" s="184" t="s">
        <v>894</v>
      </c>
      <c r="B423" s="162"/>
      <c r="C423" s="184" t="s">
        <v>879</v>
      </c>
      <c r="D423" s="165">
        <v>204670748</v>
      </c>
      <c r="E423" s="179" t="s">
        <v>895</v>
      </c>
      <c r="F423" s="163" t="s">
        <v>23</v>
      </c>
      <c r="G423" s="134">
        <v>8</v>
      </c>
      <c r="H423" s="134"/>
      <c r="I423" s="134"/>
      <c r="J423" s="133">
        <f t="shared" si="61"/>
        <v>8</v>
      </c>
      <c r="K423" s="134">
        <v>8</v>
      </c>
      <c r="L423" s="134"/>
      <c r="M423" s="134"/>
      <c r="N423" s="134"/>
      <c r="O423" s="134"/>
      <c r="P423" s="133">
        <f t="shared" si="62"/>
        <v>8</v>
      </c>
      <c r="Q423" s="133">
        <f t="shared" si="60"/>
        <v>1</v>
      </c>
      <c r="R423" s="156" t="s">
        <v>182</v>
      </c>
      <c r="S423" s="134">
        <v>1</v>
      </c>
      <c r="T423" s="134"/>
      <c r="U423" s="134"/>
      <c r="V423" s="157"/>
      <c r="W423" s="157"/>
      <c r="X423" s="157"/>
      <c r="Y423" s="157"/>
      <c r="Z423" s="157"/>
      <c r="AA423" s="157"/>
      <c r="AB423" s="157"/>
    </row>
    <row r="424" spans="1:28" s="160" customFormat="1" ht="42" x14ac:dyDescent="0.35">
      <c r="A424" s="184" t="s">
        <v>896</v>
      </c>
      <c r="B424" s="162"/>
      <c r="C424" s="184" t="s">
        <v>458</v>
      </c>
      <c r="D424" s="165">
        <v>107980664</v>
      </c>
      <c r="E424" s="179" t="s">
        <v>897</v>
      </c>
      <c r="F424" s="163" t="s">
        <v>23</v>
      </c>
      <c r="G424" s="134">
        <v>1</v>
      </c>
      <c r="H424" s="134"/>
      <c r="I424" s="134"/>
      <c r="J424" s="133">
        <f t="shared" si="61"/>
        <v>1</v>
      </c>
      <c r="K424" s="134"/>
      <c r="L424" s="134">
        <v>1</v>
      </c>
      <c r="M424" s="134"/>
      <c r="N424" s="134"/>
      <c r="O424" s="134"/>
      <c r="P424" s="133">
        <f t="shared" si="62"/>
        <v>1</v>
      </c>
      <c r="Q424" s="133">
        <f t="shared" si="60"/>
        <v>1</v>
      </c>
      <c r="R424" s="156" t="s">
        <v>182</v>
      </c>
      <c r="S424" s="134"/>
      <c r="T424" s="134">
        <v>1</v>
      </c>
      <c r="U424" s="134"/>
      <c r="V424" s="157"/>
      <c r="W424" s="157"/>
      <c r="X424" s="157"/>
      <c r="Y424" s="157"/>
      <c r="Z424" s="157"/>
      <c r="AA424" s="157"/>
      <c r="AB424" s="157"/>
    </row>
    <row r="425" spans="1:28" s="160" customFormat="1" ht="42" x14ac:dyDescent="0.35">
      <c r="A425" s="184" t="s">
        <v>896</v>
      </c>
      <c r="B425" s="162"/>
      <c r="C425" s="184" t="s">
        <v>283</v>
      </c>
      <c r="D425" s="165">
        <v>110720832</v>
      </c>
      <c r="E425" s="179" t="s">
        <v>897</v>
      </c>
      <c r="F425" s="163" t="s">
        <v>23</v>
      </c>
      <c r="G425" s="134">
        <v>1</v>
      </c>
      <c r="H425" s="134"/>
      <c r="I425" s="134"/>
      <c r="J425" s="133">
        <f t="shared" si="61"/>
        <v>1</v>
      </c>
      <c r="K425" s="134"/>
      <c r="L425" s="134">
        <v>1</v>
      </c>
      <c r="M425" s="134"/>
      <c r="N425" s="134"/>
      <c r="O425" s="134"/>
      <c r="P425" s="133">
        <f t="shared" si="62"/>
        <v>1</v>
      </c>
      <c r="Q425" s="133">
        <f t="shared" si="60"/>
        <v>1</v>
      </c>
      <c r="R425" s="156" t="s">
        <v>182</v>
      </c>
      <c r="S425" s="134"/>
      <c r="T425" s="134">
        <v>1</v>
      </c>
      <c r="U425" s="134"/>
      <c r="V425" s="157"/>
      <c r="W425" s="157"/>
      <c r="X425" s="157"/>
      <c r="Y425" s="157"/>
      <c r="Z425" s="157"/>
      <c r="AA425" s="157"/>
      <c r="AB425" s="157"/>
    </row>
    <row r="426" spans="1:28" s="160" customFormat="1" ht="42" x14ac:dyDescent="0.35">
      <c r="A426" s="184" t="s">
        <v>896</v>
      </c>
      <c r="B426" s="162"/>
      <c r="C426" s="184" t="s">
        <v>460</v>
      </c>
      <c r="D426" s="165">
        <v>108770845</v>
      </c>
      <c r="E426" s="179" t="s">
        <v>897</v>
      </c>
      <c r="F426" s="163" t="s">
        <v>23</v>
      </c>
      <c r="G426" s="134">
        <v>1</v>
      </c>
      <c r="H426" s="134"/>
      <c r="I426" s="134"/>
      <c r="J426" s="133">
        <f t="shared" si="61"/>
        <v>1</v>
      </c>
      <c r="K426" s="134"/>
      <c r="L426" s="134">
        <v>1</v>
      </c>
      <c r="M426" s="134"/>
      <c r="N426" s="134"/>
      <c r="O426" s="134"/>
      <c r="P426" s="133">
        <f t="shared" si="62"/>
        <v>1</v>
      </c>
      <c r="Q426" s="133">
        <f t="shared" si="60"/>
        <v>1</v>
      </c>
      <c r="R426" s="156" t="s">
        <v>182</v>
      </c>
      <c r="S426" s="134">
        <v>1</v>
      </c>
      <c r="T426" s="134"/>
      <c r="U426" s="134"/>
      <c r="V426" s="157"/>
      <c r="W426" s="157"/>
      <c r="X426" s="157"/>
      <c r="Y426" s="157"/>
      <c r="Z426" s="157"/>
      <c r="AA426" s="157"/>
      <c r="AB426" s="157"/>
    </row>
    <row r="427" spans="1:28" s="160" customFormat="1" ht="42" x14ac:dyDescent="0.35">
      <c r="A427" s="184" t="s">
        <v>896</v>
      </c>
      <c r="B427" s="162"/>
      <c r="C427" s="184" t="s">
        <v>468</v>
      </c>
      <c r="D427" s="165">
        <v>602940585</v>
      </c>
      <c r="E427" s="179" t="s">
        <v>897</v>
      </c>
      <c r="F427" s="163" t="s">
        <v>23</v>
      </c>
      <c r="G427" s="134">
        <v>1</v>
      </c>
      <c r="H427" s="134"/>
      <c r="I427" s="134"/>
      <c r="J427" s="133">
        <f t="shared" si="61"/>
        <v>1</v>
      </c>
      <c r="K427" s="134"/>
      <c r="L427" s="134">
        <v>1</v>
      </c>
      <c r="M427" s="134"/>
      <c r="N427" s="134"/>
      <c r="O427" s="134"/>
      <c r="P427" s="133">
        <f t="shared" si="62"/>
        <v>1</v>
      </c>
      <c r="Q427" s="133">
        <f t="shared" si="60"/>
        <v>1</v>
      </c>
      <c r="R427" s="156" t="s">
        <v>182</v>
      </c>
      <c r="S427" s="134">
        <v>1</v>
      </c>
      <c r="T427" s="134"/>
      <c r="U427" s="134"/>
      <c r="V427" s="157"/>
      <c r="W427" s="157"/>
      <c r="X427" s="157"/>
      <c r="Y427" s="157"/>
      <c r="Z427" s="157"/>
      <c r="AA427" s="157"/>
      <c r="AB427" s="157"/>
    </row>
    <row r="428" spans="1:28" s="160" customFormat="1" ht="42" x14ac:dyDescent="0.35">
      <c r="A428" s="184" t="s">
        <v>896</v>
      </c>
      <c r="B428" s="162"/>
      <c r="C428" s="184" t="s">
        <v>286</v>
      </c>
      <c r="D428" s="165">
        <v>401690227</v>
      </c>
      <c r="E428" s="179" t="s">
        <v>897</v>
      </c>
      <c r="F428" s="163" t="s">
        <v>23</v>
      </c>
      <c r="G428" s="134">
        <v>1</v>
      </c>
      <c r="H428" s="134"/>
      <c r="I428" s="134"/>
      <c r="J428" s="133">
        <f t="shared" si="61"/>
        <v>1</v>
      </c>
      <c r="K428" s="134"/>
      <c r="L428" s="134">
        <v>1</v>
      </c>
      <c r="M428" s="134"/>
      <c r="N428" s="134"/>
      <c r="O428" s="134"/>
      <c r="P428" s="133">
        <f t="shared" si="62"/>
        <v>1</v>
      </c>
      <c r="Q428" s="133">
        <f t="shared" si="60"/>
        <v>1</v>
      </c>
      <c r="R428" s="156" t="s">
        <v>182</v>
      </c>
      <c r="S428" s="134"/>
      <c r="T428" s="134">
        <v>1</v>
      </c>
      <c r="U428" s="134"/>
      <c r="V428" s="157"/>
      <c r="W428" s="157"/>
      <c r="X428" s="157"/>
      <c r="Y428" s="157"/>
      <c r="Z428" s="157"/>
      <c r="AA428" s="157"/>
      <c r="AB428" s="157"/>
    </row>
    <row r="429" spans="1:28" s="160" customFormat="1" ht="42" x14ac:dyDescent="0.35">
      <c r="A429" s="184" t="s">
        <v>896</v>
      </c>
      <c r="B429" s="162"/>
      <c r="C429" s="184" t="s">
        <v>284</v>
      </c>
      <c r="D429" s="165">
        <v>206540441</v>
      </c>
      <c r="E429" s="179" t="s">
        <v>897</v>
      </c>
      <c r="F429" s="163" t="s">
        <v>23</v>
      </c>
      <c r="G429" s="134">
        <v>1</v>
      </c>
      <c r="H429" s="134"/>
      <c r="I429" s="134"/>
      <c r="J429" s="133">
        <f t="shared" si="61"/>
        <v>1</v>
      </c>
      <c r="K429" s="134"/>
      <c r="L429" s="134">
        <v>1</v>
      </c>
      <c r="M429" s="134"/>
      <c r="N429" s="134"/>
      <c r="O429" s="134"/>
      <c r="P429" s="133">
        <f t="shared" si="62"/>
        <v>1</v>
      </c>
      <c r="Q429" s="133">
        <f t="shared" si="60"/>
        <v>1</v>
      </c>
      <c r="R429" s="156" t="s">
        <v>182</v>
      </c>
      <c r="S429" s="134"/>
      <c r="T429" s="134">
        <v>1</v>
      </c>
      <c r="U429" s="134"/>
      <c r="V429" s="157"/>
      <c r="W429" s="157"/>
      <c r="X429" s="157"/>
      <c r="Y429" s="157"/>
      <c r="Z429" s="157"/>
      <c r="AA429" s="157"/>
      <c r="AB429" s="157"/>
    </row>
    <row r="430" spans="1:28" s="160" customFormat="1" ht="42" x14ac:dyDescent="0.35">
      <c r="A430" s="184" t="s">
        <v>896</v>
      </c>
      <c r="B430" s="162"/>
      <c r="C430" s="184" t="s">
        <v>455</v>
      </c>
      <c r="D430" s="165">
        <v>113620376</v>
      </c>
      <c r="E430" s="179" t="s">
        <v>897</v>
      </c>
      <c r="F430" s="163" t="s">
        <v>23</v>
      </c>
      <c r="G430" s="134">
        <v>1</v>
      </c>
      <c r="H430" s="134"/>
      <c r="I430" s="134"/>
      <c r="J430" s="133">
        <f t="shared" si="61"/>
        <v>1</v>
      </c>
      <c r="K430" s="134"/>
      <c r="L430" s="134">
        <v>1</v>
      </c>
      <c r="M430" s="134"/>
      <c r="N430" s="134"/>
      <c r="O430" s="134"/>
      <c r="P430" s="133">
        <f t="shared" si="62"/>
        <v>1</v>
      </c>
      <c r="Q430" s="133">
        <f t="shared" si="60"/>
        <v>1</v>
      </c>
      <c r="R430" s="156" t="s">
        <v>182</v>
      </c>
      <c r="S430" s="134"/>
      <c r="T430" s="134">
        <v>1</v>
      </c>
      <c r="U430" s="134"/>
      <c r="V430" s="157"/>
      <c r="W430" s="157"/>
      <c r="X430" s="157"/>
      <c r="Y430" s="157"/>
      <c r="Z430" s="157"/>
      <c r="AA430" s="157"/>
      <c r="AB430" s="157"/>
    </row>
    <row r="431" spans="1:28" s="160" customFormat="1" ht="42" x14ac:dyDescent="0.35">
      <c r="A431" s="184" t="s">
        <v>896</v>
      </c>
      <c r="B431" s="162"/>
      <c r="C431" s="184" t="s">
        <v>898</v>
      </c>
      <c r="D431" s="165">
        <v>112800265</v>
      </c>
      <c r="E431" s="179" t="s">
        <v>897</v>
      </c>
      <c r="F431" s="163" t="s">
        <v>23</v>
      </c>
      <c r="G431" s="134">
        <v>1</v>
      </c>
      <c r="H431" s="134"/>
      <c r="I431" s="134"/>
      <c r="J431" s="133">
        <f t="shared" si="61"/>
        <v>1</v>
      </c>
      <c r="K431" s="134"/>
      <c r="L431" s="134">
        <v>1</v>
      </c>
      <c r="M431" s="134"/>
      <c r="N431" s="134"/>
      <c r="O431" s="134"/>
      <c r="P431" s="133">
        <f t="shared" si="62"/>
        <v>1</v>
      </c>
      <c r="Q431" s="133">
        <f t="shared" si="60"/>
        <v>1</v>
      </c>
      <c r="R431" s="156" t="s">
        <v>182</v>
      </c>
      <c r="S431" s="134">
        <v>1</v>
      </c>
      <c r="T431" s="134"/>
      <c r="U431" s="134"/>
      <c r="V431" s="157"/>
      <c r="W431" s="157"/>
      <c r="X431" s="157"/>
      <c r="Y431" s="157"/>
      <c r="Z431" s="157"/>
      <c r="AA431" s="157"/>
      <c r="AB431" s="157"/>
    </row>
    <row r="432" spans="1:28" s="160" customFormat="1" ht="42" x14ac:dyDescent="0.35">
      <c r="A432" s="184" t="s">
        <v>896</v>
      </c>
      <c r="B432" s="162"/>
      <c r="C432" s="184" t="s">
        <v>458</v>
      </c>
      <c r="D432" s="165">
        <v>107980664</v>
      </c>
      <c r="E432" s="179" t="s">
        <v>874</v>
      </c>
      <c r="F432" s="163" t="s">
        <v>23</v>
      </c>
      <c r="G432" s="134">
        <v>2</v>
      </c>
      <c r="H432" s="134"/>
      <c r="I432" s="134"/>
      <c r="J432" s="133">
        <f t="shared" si="61"/>
        <v>2</v>
      </c>
      <c r="K432" s="134"/>
      <c r="L432" s="134">
        <v>2</v>
      </c>
      <c r="M432" s="134"/>
      <c r="N432" s="134"/>
      <c r="O432" s="134"/>
      <c r="P432" s="133">
        <f t="shared" si="62"/>
        <v>2</v>
      </c>
      <c r="Q432" s="133"/>
      <c r="R432" s="156"/>
      <c r="S432" s="134" t="s">
        <v>282</v>
      </c>
      <c r="T432" s="134">
        <v>1</v>
      </c>
      <c r="U432" s="134"/>
      <c r="V432" s="157"/>
      <c r="W432" s="157"/>
      <c r="X432" s="157"/>
      <c r="Y432" s="157"/>
      <c r="Z432" s="157"/>
      <c r="AA432" s="157"/>
      <c r="AB432" s="157"/>
    </row>
    <row r="433" spans="1:28" s="160" customFormat="1" ht="42" x14ac:dyDescent="0.35">
      <c r="A433" s="184" t="s">
        <v>896</v>
      </c>
      <c r="B433" s="162"/>
      <c r="C433" s="184" t="s">
        <v>460</v>
      </c>
      <c r="D433" s="165">
        <v>108770845</v>
      </c>
      <c r="E433" s="179" t="s">
        <v>874</v>
      </c>
      <c r="F433" s="163" t="s">
        <v>23</v>
      </c>
      <c r="G433" s="134">
        <v>2</v>
      </c>
      <c r="H433" s="134"/>
      <c r="I433" s="134"/>
      <c r="J433" s="133">
        <f t="shared" si="61"/>
        <v>2</v>
      </c>
      <c r="K433" s="134"/>
      <c r="L433" s="134">
        <v>2</v>
      </c>
      <c r="M433" s="134"/>
      <c r="N433" s="134"/>
      <c r="O433" s="134"/>
      <c r="P433" s="133">
        <f t="shared" si="62"/>
        <v>2</v>
      </c>
      <c r="Q433" s="133"/>
      <c r="R433" s="156"/>
      <c r="S433" s="134">
        <v>1</v>
      </c>
      <c r="T433" s="134"/>
      <c r="U433" s="134"/>
      <c r="V433" s="157"/>
      <c r="W433" s="157"/>
      <c r="X433" s="157"/>
      <c r="Y433" s="157"/>
      <c r="Z433" s="157"/>
      <c r="AA433" s="157"/>
      <c r="AB433" s="157"/>
    </row>
    <row r="434" spans="1:28" s="160" customFormat="1" ht="42" x14ac:dyDescent="0.35">
      <c r="A434" s="184" t="s">
        <v>896</v>
      </c>
      <c r="B434" s="162"/>
      <c r="C434" s="184" t="s">
        <v>468</v>
      </c>
      <c r="D434" s="165">
        <v>602940585</v>
      </c>
      <c r="E434" s="179" t="s">
        <v>874</v>
      </c>
      <c r="F434" s="163" t="s">
        <v>23</v>
      </c>
      <c r="G434" s="134">
        <v>2</v>
      </c>
      <c r="H434" s="134"/>
      <c r="I434" s="134"/>
      <c r="J434" s="133">
        <f t="shared" si="61"/>
        <v>2</v>
      </c>
      <c r="K434" s="134"/>
      <c r="L434" s="134">
        <v>2</v>
      </c>
      <c r="M434" s="134"/>
      <c r="N434" s="134"/>
      <c r="O434" s="134"/>
      <c r="P434" s="133">
        <f t="shared" si="62"/>
        <v>2</v>
      </c>
      <c r="Q434" s="133"/>
      <c r="R434" s="156"/>
      <c r="S434" s="134">
        <v>1</v>
      </c>
      <c r="T434" s="134"/>
      <c r="U434" s="134"/>
      <c r="V434" s="157"/>
      <c r="W434" s="157"/>
      <c r="X434" s="157"/>
      <c r="Y434" s="157"/>
      <c r="Z434" s="157"/>
      <c r="AA434" s="157"/>
      <c r="AB434" s="157"/>
    </row>
    <row r="435" spans="1:28" s="160" customFormat="1" ht="42" x14ac:dyDescent="0.35">
      <c r="A435" s="184" t="s">
        <v>896</v>
      </c>
      <c r="B435" s="162"/>
      <c r="C435" s="184" t="s">
        <v>286</v>
      </c>
      <c r="D435" s="165">
        <v>401690227</v>
      </c>
      <c r="E435" s="179" t="s">
        <v>874</v>
      </c>
      <c r="F435" s="163" t="s">
        <v>23</v>
      </c>
      <c r="G435" s="134">
        <v>2</v>
      </c>
      <c r="H435" s="134"/>
      <c r="I435" s="134"/>
      <c r="J435" s="133">
        <f t="shared" si="61"/>
        <v>2</v>
      </c>
      <c r="K435" s="134"/>
      <c r="L435" s="134">
        <v>2</v>
      </c>
      <c r="M435" s="134"/>
      <c r="N435" s="134"/>
      <c r="O435" s="134"/>
      <c r="P435" s="133">
        <f t="shared" si="62"/>
        <v>2</v>
      </c>
      <c r="Q435" s="133"/>
      <c r="R435" s="156"/>
      <c r="S435" s="134"/>
      <c r="T435" s="134">
        <v>1</v>
      </c>
      <c r="U435" s="134"/>
      <c r="V435" s="157"/>
      <c r="W435" s="157"/>
      <c r="X435" s="157"/>
      <c r="Y435" s="157"/>
      <c r="Z435" s="157"/>
      <c r="AA435" s="157"/>
      <c r="AB435" s="157"/>
    </row>
    <row r="436" spans="1:28" s="160" customFormat="1" ht="42" x14ac:dyDescent="0.35">
      <c r="A436" s="184" t="s">
        <v>896</v>
      </c>
      <c r="B436" s="162"/>
      <c r="C436" s="184" t="s">
        <v>284</v>
      </c>
      <c r="D436" s="165">
        <v>206540441</v>
      </c>
      <c r="E436" s="179" t="s">
        <v>874</v>
      </c>
      <c r="F436" s="163" t="s">
        <v>23</v>
      </c>
      <c r="G436" s="134">
        <v>2</v>
      </c>
      <c r="H436" s="134"/>
      <c r="I436" s="134"/>
      <c r="J436" s="133">
        <f t="shared" si="61"/>
        <v>2</v>
      </c>
      <c r="K436" s="134"/>
      <c r="L436" s="134">
        <v>2</v>
      </c>
      <c r="M436" s="134"/>
      <c r="N436" s="134"/>
      <c r="O436" s="134"/>
      <c r="P436" s="133">
        <f t="shared" si="62"/>
        <v>2</v>
      </c>
      <c r="Q436" s="133"/>
      <c r="R436" s="156"/>
      <c r="S436" s="134"/>
      <c r="T436" s="134">
        <v>1</v>
      </c>
      <c r="U436" s="134"/>
      <c r="V436" s="157"/>
      <c r="W436" s="157"/>
      <c r="X436" s="157"/>
      <c r="Y436" s="157"/>
      <c r="Z436" s="157"/>
      <c r="AA436" s="157"/>
      <c r="AB436" s="157"/>
    </row>
    <row r="437" spans="1:28" s="160" customFormat="1" ht="42" x14ac:dyDescent="0.35">
      <c r="A437" s="184" t="s">
        <v>896</v>
      </c>
      <c r="B437" s="162"/>
      <c r="C437" s="184" t="s">
        <v>455</v>
      </c>
      <c r="D437" s="165">
        <v>113620376</v>
      </c>
      <c r="E437" s="179" t="s">
        <v>874</v>
      </c>
      <c r="F437" s="163" t="s">
        <v>23</v>
      </c>
      <c r="G437" s="134">
        <v>2</v>
      </c>
      <c r="H437" s="134"/>
      <c r="I437" s="134"/>
      <c r="J437" s="133">
        <f t="shared" si="61"/>
        <v>2</v>
      </c>
      <c r="K437" s="134"/>
      <c r="L437" s="134">
        <v>2</v>
      </c>
      <c r="M437" s="134"/>
      <c r="N437" s="134"/>
      <c r="O437" s="134"/>
      <c r="P437" s="133">
        <f t="shared" si="62"/>
        <v>2</v>
      </c>
      <c r="Q437" s="133"/>
      <c r="R437" s="156"/>
      <c r="S437" s="134"/>
      <c r="T437" s="134">
        <v>1</v>
      </c>
      <c r="U437" s="134"/>
      <c r="V437" s="157"/>
      <c r="W437" s="157"/>
      <c r="X437" s="157"/>
      <c r="Y437" s="157"/>
      <c r="Z437" s="157"/>
      <c r="AA437" s="157"/>
      <c r="AB437" s="157"/>
    </row>
    <row r="438" spans="1:28" s="160" customFormat="1" ht="56" x14ac:dyDescent="0.35">
      <c r="A438" s="184" t="s">
        <v>908</v>
      </c>
      <c r="B438" s="162"/>
      <c r="C438" s="184" t="s">
        <v>231</v>
      </c>
      <c r="D438" s="165">
        <v>206850800</v>
      </c>
      <c r="E438" s="179" t="s">
        <v>909</v>
      </c>
      <c r="F438" s="163" t="s">
        <v>23</v>
      </c>
      <c r="G438" s="134"/>
      <c r="H438" s="134"/>
      <c r="I438" s="134">
        <v>86</v>
      </c>
      <c r="J438" s="133"/>
      <c r="K438" s="134">
        <v>86</v>
      </c>
      <c r="L438" s="134"/>
      <c r="M438" s="134"/>
      <c r="N438" s="134"/>
      <c r="O438" s="134"/>
      <c r="P438" s="133">
        <f t="shared" ref="P438:P469" si="63">IF(SUM(K438:O438)=SUM(G438:I438),J438,"VERIFIQUE DATOS INCORRECTOS")</f>
        <v>0</v>
      </c>
      <c r="Q438" s="133">
        <f t="shared" ref="Q438:Q469" si="64">SUM(S438:U438)</f>
        <v>1</v>
      </c>
      <c r="R438" s="156" t="s">
        <v>132</v>
      </c>
      <c r="S438" s="134"/>
      <c r="T438" s="134">
        <v>1</v>
      </c>
      <c r="U438" s="134"/>
      <c r="V438" s="157"/>
      <c r="W438" s="157"/>
      <c r="X438" s="157"/>
      <c r="Y438" s="157"/>
      <c r="Z438" s="157"/>
      <c r="AA438" s="157"/>
      <c r="AB438" s="157"/>
    </row>
    <row r="439" spans="1:28" s="160" customFormat="1" x14ac:dyDescent="0.35">
      <c r="A439" s="184" t="s">
        <v>910</v>
      </c>
      <c r="B439" s="162"/>
      <c r="C439" s="184" t="s">
        <v>911</v>
      </c>
      <c r="D439" s="165">
        <v>304830523</v>
      </c>
      <c r="E439" s="179" t="s">
        <v>912</v>
      </c>
      <c r="F439" s="163" t="s">
        <v>23</v>
      </c>
      <c r="G439" s="134">
        <v>9</v>
      </c>
      <c r="H439" s="134"/>
      <c r="I439" s="134"/>
      <c r="J439" s="133"/>
      <c r="K439" s="134">
        <v>9</v>
      </c>
      <c r="L439" s="134"/>
      <c r="M439" s="134"/>
      <c r="N439" s="134"/>
      <c r="O439" s="134"/>
      <c r="P439" s="133">
        <f t="shared" si="63"/>
        <v>0</v>
      </c>
      <c r="Q439" s="133">
        <f t="shared" si="64"/>
        <v>1</v>
      </c>
      <c r="R439" s="156" t="s">
        <v>132</v>
      </c>
      <c r="S439" s="134">
        <v>1</v>
      </c>
      <c r="T439" s="134"/>
      <c r="U439" s="134"/>
      <c r="V439" s="157"/>
      <c r="W439" s="157"/>
      <c r="X439" s="157"/>
      <c r="Y439" s="157"/>
      <c r="Z439" s="157"/>
      <c r="AA439" s="157"/>
      <c r="AB439" s="157"/>
    </row>
    <row r="440" spans="1:28" s="160" customFormat="1" ht="42" x14ac:dyDescent="0.35">
      <c r="A440" s="184" t="s">
        <v>574</v>
      </c>
      <c r="B440" s="162"/>
      <c r="C440" s="184" t="s">
        <v>368</v>
      </c>
      <c r="D440" s="165">
        <v>401670735</v>
      </c>
      <c r="E440" s="179" t="s">
        <v>913</v>
      </c>
      <c r="F440" s="163" t="s">
        <v>23</v>
      </c>
      <c r="G440" s="134"/>
      <c r="H440" s="134"/>
      <c r="I440" s="134">
        <v>20</v>
      </c>
      <c r="J440" s="133"/>
      <c r="K440" s="134">
        <v>20</v>
      </c>
      <c r="L440" s="134"/>
      <c r="M440" s="134"/>
      <c r="N440" s="134"/>
      <c r="O440" s="134"/>
      <c r="P440" s="133">
        <f t="shared" si="63"/>
        <v>0</v>
      </c>
      <c r="Q440" s="133">
        <f t="shared" si="64"/>
        <v>1</v>
      </c>
      <c r="R440" s="156" t="s">
        <v>132</v>
      </c>
      <c r="S440" s="134"/>
      <c r="T440" s="134">
        <v>1</v>
      </c>
      <c r="U440" s="134"/>
      <c r="V440" s="157"/>
      <c r="W440" s="157"/>
      <c r="X440" s="157"/>
      <c r="Y440" s="157"/>
      <c r="Z440" s="157"/>
      <c r="AA440" s="157"/>
      <c r="AB440" s="157"/>
    </row>
    <row r="441" spans="1:28" s="160" customFormat="1" ht="42" x14ac:dyDescent="0.35">
      <c r="A441" s="184" t="s">
        <v>574</v>
      </c>
      <c r="B441" s="162"/>
      <c r="C441" s="184" t="s">
        <v>399</v>
      </c>
      <c r="D441" s="165">
        <v>113290476</v>
      </c>
      <c r="E441" s="179" t="s">
        <v>913</v>
      </c>
      <c r="F441" s="163" t="s">
        <v>23</v>
      </c>
      <c r="G441" s="134"/>
      <c r="H441" s="134"/>
      <c r="I441" s="134">
        <v>20</v>
      </c>
      <c r="J441" s="133"/>
      <c r="K441" s="134">
        <v>20</v>
      </c>
      <c r="L441" s="134"/>
      <c r="M441" s="134"/>
      <c r="N441" s="134"/>
      <c r="O441" s="134"/>
      <c r="P441" s="133">
        <f t="shared" si="63"/>
        <v>0</v>
      </c>
      <c r="Q441" s="133">
        <f t="shared" si="64"/>
        <v>1</v>
      </c>
      <c r="R441" s="156" t="s">
        <v>132</v>
      </c>
      <c r="S441" s="134"/>
      <c r="T441" s="134">
        <v>1</v>
      </c>
      <c r="U441" s="134"/>
      <c r="V441" s="157"/>
      <c r="W441" s="157"/>
      <c r="X441" s="157"/>
      <c r="Y441" s="157"/>
      <c r="Z441" s="157"/>
      <c r="AA441" s="157"/>
      <c r="AB441" s="157"/>
    </row>
    <row r="442" spans="1:28" s="160" customFormat="1" ht="28" x14ac:dyDescent="0.35">
      <c r="A442" s="184" t="s">
        <v>914</v>
      </c>
      <c r="B442" s="162"/>
      <c r="C442" s="184" t="s">
        <v>915</v>
      </c>
      <c r="D442" s="165">
        <v>112300226</v>
      </c>
      <c r="E442" s="179" t="s">
        <v>916</v>
      </c>
      <c r="F442" s="163" t="s">
        <v>23</v>
      </c>
      <c r="G442" s="134"/>
      <c r="H442" s="134"/>
      <c r="I442" s="134">
        <v>17</v>
      </c>
      <c r="J442" s="133"/>
      <c r="K442" s="134">
        <v>17</v>
      </c>
      <c r="L442" s="134"/>
      <c r="M442" s="134"/>
      <c r="N442" s="134"/>
      <c r="O442" s="134"/>
      <c r="P442" s="133">
        <f t="shared" si="63"/>
        <v>0</v>
      </c>
      <c r="Q442" s="133">
        <f t="shared" si="64"/>
        <v>1</v>
      </c>
      <c r="R442" s="156" t="s">
        <v>132</v>
      </c>
      <c r="S442" s="134">
        <v>1</v>
      </c>
      <c r="T442" s="134"/>
      <c r="U442" s="134"/>
      <c r="V442" s="157"/>
      <c r="W442" s="157"/>
      <c r="X442" s="157"/>
      <c r="Y442" s="157"/>
      <c r="Z442" s="157"/>
      <c r="AA442" s="157"/>
      <c r="AB442" s="157"/>
    </row>
    <row r="443" spans="1:28" s="160" customFormat="1" ht="56" x14ac:dyDescent="0.35">
      <c r="A443" s="184" t="s">
        <v>917</v>
      </c>
      <c r="B443" s="162"/>
      <c r="C443" s="184" t="s">
        <v>918</v>
      </c>
      <c r="D443" s="165">
        <v>112420512</v>
      </c>
      <c r="E443" s="179" t="s">
        <v>919</v>
      </c>
      <c r="F443" s="163" t="s">
        <v>23</v>
      </c>
      <c r="G443" s="134"/>
      <c r="H443" s="134"/>
      <c r="I443" s="134">
        <v>22</v>
      </c>
      <c r="J443" s="133"/>
      <c r="K443" s="134">
        <v>22</v>
      </c>
      <c r="L443" s="134"/>
      <c r="M443" s="134"/>
      <c r="N443" s="134"/>
      <c r="O443" s="134"/>
      <c r="P443" s="133">
        <f t="shared" si="63"/>
        <v>0</v>
      </c>
      <c r="Q443" s="133">
        <f t="shared" si="64"/>
        <v>1</v>
      </c>
      <c r="R443" s="156" t="s">
        <v>132</v>
      </c>
      <c r="S443" s="134"/>
      <c r="T443" s="134">
        <v>1</v>
      </c>
      <c r="U443" s="134"/>
      <c r="V443" s="157"/>
      <c r="W443" s="157"/>
      <c r="X443" s="157"/>
      <c r="Y443" s="157"/>
      <c r="Z443" s="157"/>
      <c r="AA443" s="157"/>
      <c r="AB443" s="157"/>
    </row>
    <row r="444" spans="1:28" s="160" customFormat="1" ht="56" x14ac:dyDescent="0.35">
      <c r="A444" s="184" t="s">
        <v>48</v>
      </c>
      <c r="B444" s="162"/>
      <c r="C444" s="184" t="s">
        <v>235</v>
      </c>
      <c r="D444" s="165">
        <v>109620467</v>
      </c>
      <c r="E444" s="179" t="s">
        <v>920</v>
      </c>
      <c r="F444" s="163" t="s">
        <v>23</v>
      </c>
      <c r="G444" s="134">
        <v>3</v>
      </c>
      <c r="H444" s="134"/>
      <c r="I444" s="134"/>
      <c r="J444" s="133"/>
      <c r="K444" s="134">
        <v>26</v>
      </c>
      <c r="L444" s="134">
        <v>3</v>
      </c>
      <c r="M444" s="134"/>
      <c r="N444" s="134"/>
      <c r="O444" s="134"/>
      <c r="P444" s="133" t="str">
        <f t="shared" si="63"/>
        <v>VERIFIQUE DATOS INCORRECTOS</v>
      </c>
      <c r="Q444" s="133">
        <f t="shared" si="64"/>
        <v>1</v>
      </c>
      <c r="R444" s="156" t="s">
        <v>132</v>
      </c>
      <c r="S444" s="134"/>
      <c r="T444" s="134">
        <v>1</v>
      </c>
      <c r="U444" s="134"/>
      <c r="V444" s="157"/>
      <c r="W444" s="157"/>
      <c r="X444" s="157"/>
      <c r="Y444" s="157"/>
      <c r="Z444" s="157"/>
      <c r="AA444" s="157"/>
      <c r="AB444" s="157"/>
    </row>
    <row r="445" spans="1:28" s="160" customFormat="1" ht="56" x14ac:dyDescent="0.35">
      <c r="A445" s="184" t="s">
        <v>315</v>
      </c>
      <c r="B445" s="162"/>
      <c r="C445" s="184" t="s">
        <v>257</v>
      </c>
      <c r="D445" s="165">
        <v>110280038</v>
      </c>
      <c r="E445" s="179" t="s">
        <v>841</v>
      </c>
      <c r="F445" s="163" t="s">
        <v>23</v>
      </c>
      <c r="G445" s="134"/>
      <c r="H445" s="134"/>
      <c r="I445" s="134">
        <v>26</v>
      </c>
      <c r="J445" s="133"/>
      <c r="K445" s="134"/>
      <c r="L445" s="134">
        <v>3</v>
      </c>
      <c r="M445" s="134"/>
      <c r="N445" s="134"/>
      <c r="O445" s="134"/>
      <c r="P445" s="133" t="str">
        <f t="shared" si="63"/>
        <v>VERIFIQUE DATOS INCORRECTOS</v>
      </c>
      <c r="Q445" s="133">
        <f t="shared" si="64"/>
        <v>1</v>
      </c>
      <c r="R445" s="156" t="s">
        <v>132</v>
      </c>
      <c r="S445" s="134"/>
      <c r="T445" s="134">
        <v>1</v>
      </c>
      <c r="U445" s="134"/>
      <c r="V445" s="157"/>
      <c r="W445" s="157"/>
      <c r="X445" s="157"/>
      <c r="Y445" s="157"/>
      <c r="Z445" s="157"/>
      <c r="AA445" s="157"/>
      <c r="AB445" s="157"/>
    </row>
    <row r="446" spans="1:28" s="160" customFormat="1" ht="56" x14ac:dyDescent="0.35">
      <c r="A446" s="184" t="s">
        <v>48</v>
      </c>
      <c r="B446" s="162"/>
      <c r="C446" s="184" t="s">
        <v>235</v>
      </c>
      <c r="D446" s="165">
        <v>109620467</v>
      </c>
      <c r="E446" s="179" t="s">
        <v>921</v>
      </c>
      <c r="F446" s="163" t="s">
        <v>23</v>
      </c>
      <c r="G446" s="134">
        <v>3</v>
      </c>
      <c r="H446" s="134"/>
      <c r="I446" s="134"/>
      <c r="J446" s="133"/>
      <c r="K446" s="134">
        <v>2</v>
      </c>
      <c r="L446" s="134"/>
      <c r="M446" s="134"/>
      <c r="N446" s="134"/>
      <c r="O446" s="134"/>
      <c r="P446" s="133" t="str">
        <f t="shared" si="63"/>
        <v>VERIFIQUE DATOS INCORRECTOS</v>
      </c>
      <c r="Q446" s="133">
        <f t="shared" si="64"/>
        <v>1</v>
      </c>
      <c r="R446" s="156" t="s">
        <v>132</v>
      </c>
      <c r="S446" s="134"/>
      <c r="T446" s="134">
        <v>1</v>
      </c>
      <c r="U446" s="134"/>
      <c r="V446" s="157"/>
      <c r="W446" s="157"/>
      <c r="X446" s="157"/>
      <c r="Y446" s="157"/>
      <c r="Z446" s="157"/>
      <c r="AA446" s="157"/>
      <c r="AB446" s="157"/>
    </row>
    <row r="447" spans="1:28" s="160" customFormat="1" ht="56" x14ac:dyDescent="0.35">
      <c r="A447" s="184" t="s">
        <v>715</v>
      </c>
      <c r="B447" s="162"/>
      <c r="C447" s="184" t="s">
        <v>382</v>
      </c>
      <c r="D447" s="165">
        <v>503710721</v>
      </c>
      <c r="E447" s="179" t="s">
        <v>922</v>
      </c>
      <c r="F447" s="163" t="s">
        <v>23</v>
      </c>
      <c r="G447" s="134">
        <v>2</v>
      </c>
      <c r="H447" s="134"/>
      <c r="I447" s="134"/>
      <c r="J447" s="133"/>
      <c r="K447" s="134">
        <v>35</v>
      </c>
      <c r="L447" s="134"/>
      <c r="M447" s="134"/>
      <c r="N447" s="134"/>
      <c r="O447" s="134"/>
      <c r="P447" s="133" t="str">
        <f t="shared" si="63"/>
        <v>VERIFIQUE DATOS INCORRECTOS</v>
      </c>
      <c r="Q447" s="133">
        <f t="shared" si="64"/>
        <v>1</v>
      </c>
      <c r="R447" s="156" t="s">
        <v>132</v>
      </c>
      <c r="S447" s="134"/>
      <c r="T447" s="134">
        <v>1</v>
      </c>
      <c r="U447" s="134"/>
      <c r="V447" s="157"/>
      <c r="W447" s="157"/>
      <c r="X447" s="157"/>
      <c r="Y447" s="157"/>
      <c r="Z447" s="157"/>
      <c r="AA447" s="157"/>
      <c r="AB447" s="157"/>
    </row>
    <row r="448" spans="1:28" s="160" customFormat="1" ht="56" x14ac:dyDescent="0.35">
      <c r="A448" s="184" t="s">
        <v>923</v>
      </c>
      <c r="B448" s="162"/>
      <c r="C448" s="184" t="s">
        <v>924</v>
      </c>
      <c r="D448" s="165">
        <v>900740906</v>
      </c>
      <c r="E448" s="179" t="s">
        <v>925</v>
      </c>
      <c r="F448" s="163" t="s">
        <v>23</v>
      </c>
      <c r="G448" s="134"/>
      <c r="H448" s="134"/>
      <c r="I448" s="134">
        <v>35</v>
      </c>
      <c r="J448" s="133"/>
      <c r="K448" s="134"/>
      <c r="L448" s="134">
        <v>8</v>
      </c>
      <c r="M448" s="134"/>
      <c r="N448" s="134"/>
      <c r="O448" s="134"/>
      <c r="P448" s="133" t="str">
        <f t="shared" si="63"/>
        <v>VERIFIQUE DATOS INCORRECTOS</v>
      </c>
      <c r="Q448" s="133">
        <f t="shared" si="64"/>
        <v>1</v>
      </c>
      <c r="R448" s="156" t="s">
        <v>71</v>
      </c>
      <c r="S448" s="134">
        <v>1</v>
      </c>
      <c r="T448" s="134"/>
      <c r="U448" s="134"/>
      <c r="V448" s="157"/>
      <c r="W448" s="157"/>
      <c r="X448" s="157"/>
      <c r="Y448" s="157"/>
      <c r="Z448" s="157"/>
      <c r="AA448" s="157"/>
      <c r="AB448" s="157"/>
    </row>
    <row r="449" spans="1:28" s="160" customFormat="1" ht="28" x14ac:dyDescent="0.35">
      <c r="A449" s="184" t="s">
        <v>387</v>
      </c>
      <c r="B449" s="162"/>
      <c r="C449" s="184" t="s">
        <v>926</v>
      </c>
      <c r="D449" s="165">
        <v>114440711</v>
      </c>
      <c r="E449" s="179" t="s">
        <v>907</v>
      </c>
      <c r="F449" s="163" t="s">
        <v>23</v>
      </c>
      <c r="G449" s="134">
        <v>8</v>
      </c>
      <c r="H449" s="134"/>
      <c r="I449" s="134"/>
      <c r="J449" s="133"/>
      <c r="K449" s="134"/>
      <c r="L449" s="134">
        <v>8</v>
      </c>
      <c r="M449" s="134"/>
      <c r="N449" s="134"/>
      <c r="O449" s="134"/>
      <c r="P449" s="133">
        <f t="shared" si="63"/>
        <v>0</v>
      </c>
      <c r="Q449" s="133">
        <f t="shared" si="64"/>
        <v>1</v>
      </c>
      <c r="R449" s="156" t="s">
        <v>132</v>
      </c>
      <c r="S449" s="134">
        <v>1</v>
      </c>
      <c r="T449" s="134"/>
      <c r="U449" s="134"/>
      <c r="V449" s="157"/>
      <c r="W449" s="157"/>
      <c r="X449" s="157"/>
      <c r="Y449" s="157"/>
      <c r="Z449" s="157"/>
      <c r="AA449" s="157"/>
      <c r="AB449" s="157"/>
    </row>
    <row r="450" spans="1:28" s="160" customFormat="1" ht="28" x14ac:dyDescent="0.35">
      <c r="A450" s="184" t="s">
        <v>387</v>
      </c>
      <c r="B450" s="162"/>
      <c r="C450" s="184" t="s">
        <v>927</v>
      </c>
      <c r="D450" s="165">
        <v>112560106</v>
      </c>
      <c r="E450" s="179" t="s">
        <v>907</v>
      </c>
      <c r="F450" s="163" t="s">
        <v>23</v>
      </c>
      <c r="G450" s="134">
        <v>8</v>
      </c>
      <c r="H450" s="134"/>
      <c r="I450" s="134"/>
      <c r="J450" s="133"/>
      <c r="K450" s="134"/>
      <c r="L450" s="134">
        <v>8</v>
      </c>
      <c r="M450" s="134"/>
      <c r="N450" s="134"/>
      <c r="O450" s="134"/>
      <c r="P450" s="133">
        <f t="shared" si="63"/>
        <v>0</v>
      </c>
      <c r="Q450" s="133">
        <f t="shared" si="64"/>
        <v>1</v>
      </c>
      <c r="R450" s="156" t="s">
        <v>132</v>
      </c>
      <c r="S450" s="134">
        <v>1</v>
      </c>
      <c r="T450" s="134"/>
      <c r="U450" s="134"/>
      <c r="V450" s="157"/>
      <c r="W450" s="157"/>
      <c r="X450" s="157"/>
      <c r="Y450" s="157"/>
      <c r="Z450" s="157"/>
      <c r="AA450" s="157"/>
      <c r="AB450" s="157"/>
    </row>
    <row r="451" spans="1:28" s="160" customFormat="1" ht="28" x14ac:dyDescent="0.35">
      <c r="A451" s="184" t="s">
        <v>387</v>
      </c>
      <c r="B451" s="162"/>
      <c r="C451" s="184" t="s">
        <v>928</v>
      </c>
      <c r="D451" s="165">
        <v>205540111</v>
      </c>
      <c r="E451" s="179" t="s">
        <v>907</v>
      </c>
      <c r="F451" s="163" t="s">
        <v>23</v>
      </c>
      <c r="G451" s="134">
        <v>8</v>
      </c>
      <c r="H451" s="134"/>
      <c r="I451" s="134"/>
      <c r="J451" s="133"/>
      <c r="K451" s="134"/>
      <c r="L451" s="134">
        <v>8</v>
      </c>
      <c r="M451" s="134"/>
      <c r="N451" s="134"/>
      <c r="O451" s="134"/>
      <c r="P451" s="133">
        <f t="shared" si="63"/>
        <v>0</v>
      </c>
      <c r="Q451" s="133">
        <f t="shared" si="64"/>
        <v>1</v>
      </c>
      <c r="R451" s="156" t="s">
        <v>132</v>
      </c>
      <c r="S451" s="134">
        <v>1</v>
      </c>
      <c r="T451" s="134"/>
      <c r="U451" s="134"/>
      <c r="V451" s="157"/>
      <c r="W451" s="157"/>
      <c r="X451" s="157"/>
      <c r="Y451" s="157"/>
      <c r="Z451" s="157"/>
      <c r="AA451" s="157"/>
      <c r="AB451" s="157"/>
    </row>
    <row r="452" spans="1:28" s="160" customFormat="1" ht="28" x14ac:dyDescent="0.35">
      <c r="A452" s="184" t="s">
        <v>387</v>
      </c>
      <c r="B452" s="162"/>
      <c r="C452" s="184" t="s">
        <v>929</v>
      </c>
      <c r="D452" s="165">
        <v>205420326</v>
      </c>
      <c r="E452" s="179" t="s">
        <v>907</v>
      </c>
      <c r="F452" s="163" t="s">
        <v>23</v>
      </c>
      <c r="G452" s="134">
        <v>8</v>
      </c>
      <c r="H452" s="134"/>
      <c r="I452" s="134"/>
      <c r="J452" s="133"/>
      <c r="K452" s="134"/>
      <c r="L452" s="134">
        <v>8</v>
      </c>
      <c r="M452" s="134"/>
      <c r="N452" s="134"/>
      <c r="O452" s="134"/>
      <c r="P452" s="133">
        <f t="shared" si="63"/>
        <v>0</v>
      </c>
      <c r="Q452" s="133">
        <f t="shared" si="64"/>
        <v>1</v>
      </c>
      <c r="R452" s="156" t="s">
        <v>132</v>
      </c>
      <c r="S452" s="134"/>
      <c r="T452" s="134">
        <v>1</v>
      </c>
      <c r="U452" s="134"/>
      <c r="V452" s="157"/>
      <c r="W452" s="157"/>
      <c r="X452" s="157"/>
      <c r="Y452" s="157"/>
      <c r="Z452" s="157"/>
      <c r="AA452" s="157"/>
      <c r="AB452" s="157"/>
    </row>
    <row r="453" spans="1:28" s="160" customFormat="1" ht="28" x14ac:dyDescent="0.35">
      <c r="A453" s="184" t="s">
        <v>387</v>
      </c>
      <c r="B453" s="162"/>
      <c r="C453" s="184" t="s">
        <v>930</v>
      </c>
      <c r="D453" s="165">
        <v>503850717</v>
      </c>
      <c r="E453" s="179" t="s">
        <v>907</v>
      </c>
      <c r="F453" s="163" t="s">
        <v>23</v>
      </c>
      <c r="G453" s="134">
        <v>8</v>
      </c>
      <c r="H453" s="134"/>
      <c r="I453" s="134"/>
      <c r="J453" s="133"/>
      <c r="K453" s="134"/>
      <c r="L453" s="134">
        <v>8</v>
      </c>
      <c r="M453" s="134"/>
      <c r="N453" s="134"/>
      <c r="O453" s="134"/>
      <c r="P453" s="133">
        <f t="shared" si="63"/>
        <v>0</v>
      </c>
      <c r="Q453" s="133">
        <f t="shared" si="64"/>
        <v>1</v>
      </c>
      <c r="R453" s="156" t="s">
        <v>132</v>
      </c>
      <c r="S453" s="134">
        <v>1</v>
      </c>
      <c r="T453" s="134"/>
      <c r="U453" s="134"/>
      <c r="V453" s="157"/>
      <c r="W453" s="157"/>
      <c r="X453" s="157"/>
      <c r="Y453" s="157"/>
      <c r="Z453" s="157"/>
      <c r="AA453" s="157"/>
      <c r="AB453" s="157"/>
    </row>
    <row r="454" spans="1:28" s="160" customFormat="1" ht="28" x14ac:dyDescent="0.35">
      <c r="A454" s="184" t="s">
        <v>387</v>
      </c>
      <c r="B454" s="162"/>
      <c r="C454" s="184" t="s">
        <v>931</v>
      </c>
      <c r="D454" s="165">
        <v>108950080</v>
      </c>
      <c r="E454" s="179" t="s">
        <v>907</v>
      </c>
      <c r="F454" s="163" t="s">
        <v>23</v>
      </c>
      <c r="G454" s="134">
        <v>8</v>
      </c>
      <c r="H454" s="134"/>
      <c r="I454" s="134"/>
      <c r="J454" s="133"/>
      <c r="K454" s="134"/>
      <c r="L454" s="134">
        <v>8</v>
      </c>
      <c r="M454" s="134"/>
      <c r="N454" s="134"/>
      <c r="O454" s="134"/>
      <c r="P454" s="133">
        <f t="shared" si="63"/>
        <v>0</v>
      </c>
      <c r="Q454" s="133">
        <f t="shared" si="64"/>
        <v>1</v>
      </c>
      <c r="R454" s="156" t="s">
        <v>71</v>
      </c>
      <c r="S454" s="134"/>
      <c r="T454" s="134">
        <v>1</v>
      </c>
      <c r="U454" s="134"/>
      <c r="V454" s="157"/>
      <c r="W454" s="157"/>
      <c r="X454" s="157"/>
      <c r="Y454" s="157"/>
      <c r="Z454" s="157"/>
      <c r="AA454" s="157"/>
      <c r="AB454" s="157"/>
    </row>
    <row r="455" spans="1:28" s="160" customFormat="1" ht="28" x14ac:dyDescent="0.35">
      <c r="A455" s="184" t="s">
        <v>387</v>
      </c>
      <c r="B455" s="162"/>
      <c r="C455" s="184" t="s">
        <v>932</v>
      </c>
      <c r="D455" s="165">
        <v>205330751</v>
      </c>
      <c r="E455" s="179" t="s">
        <v>907</v>
      </c>
      <c r="F455" s="163" t="s">
        <v>23</v>
      </c>
      <c r="G455" s="134">
        <v>8</v>
      </c>
      <c r="H455" s="134"/>
      <c r="I455" s="134"/>
      <c r="J455" s="133"/>
      <c r="K455" s="134"/>
      <c r="L455" s="134">
        <v>8</v>
      </c>
      <c r="M455" s="134"/>
      <c r="N455" s="134"/>
      <c r="O455" s="134"/>
      <c r="P455" s="133">
        <f t="shared" si="63"/>
        <v>0</v>
      </c>
      <c r="Q455" s="133">
        <f t="shared" si="64"/>
        <v>1</v>
      </c>
      <c r="R455" s="156" t="s">
        <v>132</v>
      </c>
      <c r="S455" s="134"/>
      <c r="T455" s="134">
        <v>1</v>
      </c>
      <c r="U455" s="134"/>
      <c r="V455" s="157"/>
      <c r="W455" s="157"/>
      <c r="X455" s="157"/>
      <c r="Y455" s="157"/>
      <c r="Z455" s="157"/>
      <c r="AA455" s="157"/>
      <c r="AB455" s="157"/>
    </row>
    <row r="456" spans="1:28" s="160" customFormat="1" ht="28" x14ac:dyDescent="0.35">
      <c r="A456" s="184" t="s">
        <v>387</v>
      </c>
      <c r="B456" s="162"/>
      <c r="C456" s="184" t="s">
        <v>933</v>
      </c>
      <c r="D456" s="165">
        <v>503600193</v>
      </c>
      <c r="E456" s="179" t="s">
        <v>907</v>
      </c>
      <c r="F456" s="163" t="s">
        <v>23</v>
      </c>
      <c r="G456" s="134">
        <v>8</v>
      </c>
      <c r="H456" s="134"/>
      <c r="I456" s="134"/>
      <c r="J456" s="133"/>
      <c r="K456" s="134"/>
      <c r="L456" s="134">
        <v>8</v>
      </c>
      <c r="M456" s="134"/>
      <c r="N456" s="134"/>
      <c r="O456" s="134"/>
      <c r="P456" s="133">
        <f t="shared" si="63"/>
        <v>0</v>
      </c>
      <c r="Q456" s="133">
        <f t="shared" si="64"/>
        <v>1</v>
      </c>
      <c r="R456" s="156" t="s">
        <v>71</v>
      </c>
      <c r="S456" s="134">
        <v>1</v>
      </c>
      <c r="T456" s="134"/>
      <c r="U456" s="134"/>
      <c r="V456" s="157"/>
      <c r="W456" s="157"/>
      <c r="X456" s="157"/>
      <c r="Y456" s="157"/>
      <c r="Z456" s="157"/>
      <c r="AA456" s="157"/>
      <c r="AB456" s="157"/>
    </row>
    <row r="457" spans="1:28" s="160" customFormat="1" ht="28" x14ac:dyDescent="0.35">
      <c r="A457" s="184" t="s">
        <v>387</v>
      </c>
      <c r="B457" s="162"/>
      <c r="C457" s="184" t="s">
        <v>934</v>
      </c>
      <c r="D457" s="165">
        <v>111520126</v>
      </c>
      <c r="E457" s="179" t="s">
        <v>907</v>
      </c>
      <c r="F457" s="163" t="s">
        <v>23</v>
      </c>
      <c r="G457" s="134">
        <v>8</v>
      </c>
      <c r="H457" s="134"/>
      <c r="I457" s="134"/>
      <c r="J457" s="133"/>
      <c r="K457" s="134"/>
      <c r="L457" s="134">
        <v>8</v>
      </c>
      <c r="M457" s="134"/>
      <c r="N457" s="134"/>
      <c r="O457" s="134"/>
      <c r="P457" s="133">
        <f t="shared" si="63"/>
        <v>0</v>
      </c>
      <c r="Q457" s="133">
        <f t="shared" si="64"/>
        <v>1</v>
      </c>
      <c r="R457" s="156" t="s">
        <v>132</v>
      </c>
      <c r="S457" s="134">
        <v>1</v>
      </c>
      <c r="T457" s="134"/>
      <c r="U457" s="134"/>
      <c r="V457" s="157"/>
      <c r="W457" s="157"/>
      <c r="X457" s="157"/>
      <c r="Y457" s="157"/>
      <c r="Z457" s="157"/>
      <c r="AA457" s="157"/>
      <c r="AB457" s="157"/>
    </row>
    <row r="458" spans="1:28" s="160" customFormat="1" ht="28" x14ac:dyDescent="0.35">
      <c r="A458" s="184" t="s">
        <v>387</v>
      </c>
      <c r="B458" s="162"/>
      <c r="C458" s="184" t="s">
        <v>361</v>
      </c>
      <c r="D458" s="165">
        <v>110280783</v>
      </c>
      <c r="E458" s="179" t="s">
        <v>907</v>
      </c>
      <c r="F458" s="163" t="s">
        <v>23</v>
      </c>
      <c r="G458" s="134">
        <v>8</v>
      </c>
      <c r="H458" s="134"/>
      <c r="I458" s="134"/>
      <c r="J458" s="133"/>
      <c r="K458" s="134"/>
      <c r="L458" s="134">
        <v>8</v>
      </c>
      <c r="M458" s="134"/>
      <c r="N458" s="134"/>
      <c r="O458" s="134"/>
      <c r="P458" s="133">
        <f t="shared" si="63"/>
        <v>0</v>
      </c>
      <c r="Q458" s="133">
        <f t="shared" si="64"/>
        <v>1</v>
      </c>
      <c r="R458" s="156" t="s">
        <v>132</v>
      </c>
      <c r="S458" s="134">
        <v>1</v>
      </c>
      <c r="T458" s="134"/>
      <c r="U458" s="134"/>
      <c r="V458" s="157"/>
      <c r="W458" s="157"/>
      <c r="X458" s="157"/>
      <c r="Y458" s="157"/>
      <c r="Z458" s="157"/>
      <c r="AA458" s="157"/>
      <c r="AB458" s="157"/>
    </row>
    <row r="459" spans="1:28" s="160" customFormat="1" ht="28" x14ac:dyDescent="0.35">
      <c r="A459" s="184" t="s">
        <v>387</v>
      </c>
      <c r="B459" s="162"/>
      <c r="C459" s="184" t="s">
        <v>247</v>
      </c>
      <c r="D459" s="165">
        <v>110830004</v>
      </c>
      <c r="E459" s="179" t="s">
        <v>907</v>
      </c>
      <c r="F459" s="163" t="s">
        <v>23</v>
      </c>
      <c r="G459" s="134">
        <v>8</v>
      </c>
      <c r="H459" s="134"/>
      <c r="I459" s="134"/>
      <c r="J459" s="133"/>
      <c r="K459" s="134"/>
      <c r="L459" s="134">
        <v>8</v>
      </c>
      <c r="M459" s="134"/>
      <c r="N459" s="134"/>
      <c r="O459" s="134"/>
      <c r="P459" s="133">
        <f t="shared" si="63"/>
        <v>0</v>
      </c>
      <c r="Q459" s="133">
        <f t="shared" si="64"/>
        <v>1</v>
      </c>
      <c r="R459" s="156" t="s">
        <v>132</v>
      </c>
      <c r="S459" s="134">
        <v>1</v>
      </c>
      <c r="T459" s="134"/>
      <c r="U459" s="134"/>
      <c r="V459" s="157"/>
      <c r="W459" s="157"/>
      <c r="X459" s="157"/>
      <c r="Y459" s="157"/>
      <c r="Z459" s="157"/>
      <c r="AA459" s="157"/>
      <c r="AB459" s="157"/>
    </row>
    <row r="460" spans="1:28" s="160" customFormat="1" ht="28" x14ac:dyDescent="0.35">
      <c r="A460" s="184" t="s">
        <v>387</v>
      </c>
      <c r="B460" s="162"/>
      <c r="C460" s="184" t="s">
        <v>935</v>
      </c>
      <c r="D460" s="165">
        <v>206100924</v>
      </c>
      <c r="E460" s="179" t="s">
        <v>907</v>
      </c>
      <c r="F460" s="163" t="s">
        <v>23</v>
      </c>
      <c r="G460" s="134">
        <v>8</v>
      </c>
      <c r="H460" s="134"/>
      <c r="I460" s="134"/>
      <c r="J460" s="133"/>
      <c r="K460" s="134"/>
      <c r="L460" s="134">
        <v>8</v>
      </c>
      <c r="M460" s="134"/>
      <c r="N460" s="134"/>
      <c r="O460" s="134"/>
      <c r="P460" s="133">
        <f t="shared" si="63"/>
        <v>0</v>
      </c>
      <c r="Q460" s="133">
        <f t="shared" si="64"/>
        <v>1</v>
      </c>
      <c r="R460" s="156" t="s">
        <v>132</v>
      </c>
      <c r="S460" s="134">
        <v>1</v>
      </c>
      <c r="T460" s="134"/>
      <c r="U460" s="134"/>
      <c r="V460" s="157"/>
      <c r="W460" s="157"/>
      <c r="X460" s="157"/>
      <c r="Y460" s="157"/>
      <c r="Z460" s="157"/>
      <c r="AA460" s="157"/>
      <c r="AB460" s="157"/>
    </row>
    <row r="461" spans="1:28" s="160" customFormat="1" ht="28" x14ac:dyDescent="0.35">
      <c r="A461" s="184" t="s">
        <v>387</v>
      </c>
      <c r="B461" s="162"/>
      <c r="C461" s="184" t="s">
        <v>936</v>
      </c>
      <c r="D461" s="165">
        <v>111100376</v>
      </c>
      <c r="E461" s="179" t="s">
        <v>907</v>
      </c>
      <c r="F461" s="163" t="s">
        <v>23</v>
      </c>
      <c r="G461" s="134">
        <v>8</v>
      </c>
      <c r="H461" s="134"/>
      <c r="I461" s="134"/>
      <c r="J461" s="133"/>
      <c r="K461" s="134"/>
      <c r="L461" s="134">
        <v>8</v>
      </c>
      <c r="M461" s="134"/>
      <c r="N461" s="134"/>
      <c r="O461" s="134"/>
      <c r="P461" s="133">
        <f t="shared" si="63"/>
        <v>0</v>
      </c>
      <c r="Q461" s="133">
        <f t="shared" si="64"/>
        <v>1</v>
      </c>
      <c r="R461" s="156" t="s">
        <v>132</v>
      </c>
      <c r="S461" s="134"/>
      <c r="T461" s="134">
        <v>1</v>
      </c>
      <c r="U461" s="134"/>
      <c r="V461" s="157"/>
      <c r="W461" s="157"/>
      <c r="X461" s="157"/>
      <c r="Y461" s="157"/>
      <c r="Z461" s="157"/>
      <c r="AA461" s="157"/>
      <c r="AB461" s="157"/>
    </row>
    <row r="462" spans="1:28" s="160" customFormat="1" ht="28" x14ac:dyDescent="0.35">
      <c r="A462" s="184" t="s">
        <v>387</v>
      </c>
      <c r="B462" s="162"/>
      <c r="C462" s="184" t="s">
        <v>937</v>
      </c>
      <c r="D462" s="165">
        <v>204600750</v>
      </c>
      <c r="E462" s="179" t="s">
        <v>907</v>
      </c>
      <c r="F462" s="163" t="s">
        <v>23</v>
      </c>
      <c r="G462" s="134">
        <v>8</v>
      </c>
      <c r="H462" s="134"/>
      <c r="I462" s="134"/>
      <c r="J462" s="133"/>
      <c r="K462" s="134"/>
      <c r="L462" s="134">
        <v>8</v>
      </c>
      <c r="M462" s="134"/>
      <c r="N462" s="134"/>
      <c r="O462" s="134"/>
      <c r="P462" s="133">
        <f t="shared" si="63"/>
        <v>0</v>
      </c>
      <c r="Q462" s="133">
        <f t="shared" si="64"/>
        <v>1</v>
      </c>
      <c r="R462" s="156" t="s">
        <v>132</v>
      </c>
      <c r="S462" s="134"/>
      <c r="T462" s="134">
        <v>1</v>
      </c>
      <c r="U462" s="134"/>
      <c r="V462" s="157"/>
      <c r="W462" s="157"/>
      <c r="X462" s="157"/>
      <c r="Y462" s="157"/>
      <c r="Z462" s="157"/>
      <c r="AA462" s="157"/>
      <c r="AB462" s="157"/>
    </row>
    <row r="463" spans="1:28" s="160" customFormat="1" ht="28" x14ac:dyDescent="0.35">
      <c r="A463" s="184" t="s">
        <v>387</v>
      </c>
      <c r="B463" s="162"/>
      <c r="C463" s="184" t="s">
        <v>938</v>
      </c>
      <c r="D463" s="165">
        <v>205720241</v>
      </c>
      <c r="E463" s="179" t="s">
        <v>907</v>
      </c>
      <c r="F463" s="163" t="s">
        <v>23</v>
      </c>
      <c r="G463" s="134">
        <v>8</v>
      </c>
      <c r="H463" s="134"/>
      <c r="I463" s="134"/>
      <c r="J463" s="133"/>
      <c r="K463" s="134"/>
      <c r="L463" s="134">
        <v>8</v>
      </c>
      <c r="M463" s="134"/>
      <c r="N463" s="134"/>
      <c r="O463" s="134"/>
      <c r="P463" s="133">
        <f t="shared" si="63"/>
        <v>0</v>
      </c>
      <c r="Q463" s="133">
        <f t="shared" si="64"/>
        <v>1</v>
      </c>
      <c r="R463" s="156" t="s">
        <v>132</v>
      </c>
      <c r="S463" s="134"/>
      <c r="T463" s="134">
        <v>1</v>
      </c>
      <c r="U463" s="134"/>
      <c r="V463" s="157"/>
      <c r="W463" s="157"/>
      <c r="X463" s="157"/>
      <c r="Y463" s="157"/>
      <c r="Z463" s="157"/>
      <c r="AA463" s="157"/>
      <c r="AB463" s="157"/>
    </row>
    <row r="464" spans="1:28" s="160" customFormat="1" ht="28" x14ac:dyDescent="0.35">
      <c r="A464" s="184" t="s">
        <v>387</v>
      </c>
      <c r="B464" s="162"/>
      <c r="C464" s="184" t="s">
        <v>939</v>
      </c>
      <c r="D464" s="165">
        <v>207300148</v>
      </c>
      <c r="E464" s="179" t="s">
        <v>907</v>
      </c>
      <c r="F464" s="163" t="s">
        <v>23</v>
      </c>
      <c r="G464" s="134">
        <v>8</v>
      </c>
      <c r="H464" s="134"/>
      <c r="I464" s="134"/>
      <c r="J464" s="133"/>
      <c r="K464" s="134"/>
      <c r="L464" s="134">
        <v>8</v>
      </c>
      <c r="M464" s="134"/>
      <c r="N464" s="134"/>
      <c r="O464" s="134"/>
      <c r="P464" s="133">
        <f t="shared" si="63"/>
        <v>0</v>
      </c>
      <c r="Q464" s="133">
        <f t="shared" si="64"/>
        <v>1</v>
      </c>
      <c r="R464" s="156" t="s">
        <v>132</v>
      </c>
      <c r="S464" s="134"/>
      <c r="T464" s="134">
        <v>1</v>
      </c>
      <c r="U464" s="134"/>
      <c r="V464" s="157"/>
      <c r="W464" s="157"/>
      <c r="X464" s="157"/>
      <c r="Y464" s="157"/>
      <c r="Z464" s="157"/>
      <c r="AA464" s="157"/>
      <c r="AB464" s="157"/>
    </row>
    <row r="465" spans="1:28" s="160" customFormat="1" ht="28" x14ac:dyDescent="0.35">
      <c r="A465" s="184" t="s">
        <v>387</v>
      </c>
      <c r="B465" s="162"/>
      <c r="C465" s="184" t="s">
        <v>368</v>
      </c>
      <c r="D465" s="165">
        <v>401670735</v>
      </c>
      <c r="E465" s="179" t="s">
        <v>907</v>
      </c>
      <c r="F465" s="163" t="s">
        <v>23</v>
      </c>
      <c r="G465" s="134">
        <v>8</v>
      </c>
      <c r="H465" s="134"/>
      <c r="I465" s="134"/>
      <c r="J465" s="133"/>
      <c r="K465" s="134"/>
      <c r="L465" s="134">
        <v>8</v>
      </c>
      <c r="M465" s="134"/>
      <c r="N465" s="134"/>
      <c r="O465" s="134"/>
      <c r="P465" s="133">
        <f t="shared" si="63"/>
        <v>0</v>
      </c>
      <c r="Q465" s="133">
        <f t="shared" si="64"/>
        <v>1</v>
      </c>
      <c r="R465" s="156" t="s">
        <v>132</v>
      </c>
      <c r="S465" s="134"/>
      <c r="T465" s="134">
        <v>1</v>
      </c>
      <c r="U465" s="134"/>
      <c r="V465" s="157"/>
      <c r="W465" s="157"/>
      <c r="X465" s="157"/>
      <c r="Y465" s="157"/>
      <c r="Z465" s="157"/>
      <c r="AA465" s="157"/>
      <c r="AB465" s="157"/>
    </row>
    <row r="466" spans="1:28" s="160" customFormat="1" ht="28" x14ac:dyDescent="0.35">
      <c r="A466" s="184" t="s">
        <v>387</v>
      </c>
      <c r="B466" s="162"/>
      <c r="C466" s="184" t="s">
        <v>399</v>
      </c>
      <c r="D466" s="165">
        <v>113290476</v>
      </c>
      <c r="E466" s="179" t="s">
        <v>907</v>
      </c>
      <c r="F466" s="163" t="s">
        <v>23</v>
      </c>
      <c r="G466" s="134">
        <v>8</v>
      </c>
      <c r="H466" s="134"/>
      <c r="I466" s="134"/>
      <c r="J466" s="133"/>
      <c r="K466" s="134"/>
      <c r="L466" s="134">
        <v>8</v>
      </c>
      <c r="M466" s="134"/>
      <c r="N466" s="134"/>
      <c r="O466" s="134"/>
      <c r="P466" s="133">
        <f t="shared" si="63"/>
        <v>0</v>
      </c>
      <c r="Q466" s="133">
        <f t="shared" si="64"/>
        <v>1</v>
      </c>
      <c r="R466" s="156" t="s">
        <v>132</v>
      </c>
      <c r="S466" s="134"/>
      <c r="T466" s="134">
        <v>1</v>
      </c>
      <c r="U466" s="134"/>
      <c r="V466" s="157"/>
      <c r="W466" s="157"/>
      <c r="X466" s="157"/>
      <c r="Y466" s="157"/>
      <c r="Z466" s="157"/>
      <c r="AA466" s="157"/>
      <c r="AB466" s="157"/>
    </row>
    <row r="467" spans="1:28" s="160" customFormat="1" ht="28" x14ac:dyDescent="0.35">
      <c r="A467" s="184" t="s">
        <v>387</v>
      </c>
      <c r="B467" s="162"/>
      <c r="C467" s="184" t="s">
        <v>940</v>
      </c>
      <c r="D467" s="165">
        <v>203510849</v>
      </c>
      <c r="E467" s="179" t="s">
        <v>907</v>
      </c>
      <c r="F467" s="163" t="s">
        <v>23</v>
      </c>
      <c r="G467" s="134">
        <v>8</v>
      </c>
      <c r="H467" s="134"/>
      <c r="I467" s="134"/>
      <c r="J467" s="133"/>
      <c r="K467" s="134"/>
      <c r="L467" s="134">
        <v>8</v>
      </c>
      <c r="M467" s="134"/>
      <c r="N467" s="134"/>
      <c r="O467" s="134"/>
      <c r="P467" s="133">
        <f t="shared" si="63"/>
        <v>0</v>
      </c>
      <c r="Q467" s="133">
        <f t="shared" si="64"/>
        <v>1</v>
      </c>
      <c r="R467" s="156" t="s">
        <v>132</v>
      </c>
      <c r="S467" s="134"/>
      <c r="T467" s="134">
        <v>1</v>
      </c>
      <c r="U467" s="134"/>
      <c r="V467" s="157"/>
      <c r="W467" s="157"/>
      <c r="X467" s="157"/>
      <c r="Y467" s="157"/>
      <c r="Z467" s="157"/>
      <c r="AA467" s="157"/>
      <c r="AB467" s="157"/>
    </row>
    <row r="468" spans="1:28" s="160" customFormat="1" ht="28" x14ac:dyDescent="0.35">
      <c r="A468" s="184" t="s">
        <v>387</v>
      </c>
      <c r="B468" s="162"/>
      <c r="C468" s="184" t="s">
        <v>941</v>
      </c>
      <c r="D468" s="165">
        <v>115880441</v>
      </c>
      <c r="E468" s="179" t="s">
        <v>907</v>
      </c>
      <c r="F468" s="163" t="s">
        <v>23</v>
      </c>
      <c r="G468" s="134">
        <v>8</v>
      </c>
      <c r="H468" s="134"/>
      <c r="I468" s="134"/>
      <c r="J468" s="133"/>
      <c r="K468" s="134"/>
      <c r="L468" s="134">
        <v>8</v>
      </c>
      <c r="M468" s="134"/>
      <c r="N468" s="134"/>
      <c r="O468" s="134"/>
      <c r="P468" s="133">
        <f t="shared" si="63"/>
        <v>0</v>
      </c>
      <c r="Q468" s="133">
        <f t="shared" si="64"/>
        <v>1</v>
      </c>
      <c r="R468" s="156" t="s">
        <v>132</v>
      </c>
      <c r="S468" s="134"/>
      <c r="T468" s="134">
        <v>1</v>
      </c>
      <c r="U468" s="134"/>
      <c r="V468" s="157"/>
      <c r="W468" s="157"/>
      <c r="X468" s="157"/>
      <c r="Y468" s="157"/>
      <c r="Z468" s="157"/>
      <c r="AA468" s="157"/>
      <c r="AB468" s="157"/>
    </row>
    <row r="469" spans="1:28" s="160" customFormat="1" ht="28" x14ac:dyDescent="0.35">
      <c r="A469" s="184" t="s">
        <v>387</v>
      </c>
      <c r="B469" s="162"/>
      <c r="C469" s="184" t="s">
        <v>242</v>
      </c>
      <c r="D469" s="165">
        <v>112420512</v>
      </c>
      <c r="E469" s="179" t="s">
        <v>907</v>
      </c>
      <c r="F469" s="163" t="s">
        <v>23</v>
      </c>
      <c r="G469" s="134">
        <v>8</v>
      </c>
      <c r="H469" s="134"/>
      <c r="I469" s="134"/>
      <c r="J469" s="133"/>
      <c r="K469" s="134"/>
      <c r="L469" s="134">
        <v>8</v>
      </c>
      <c r="M469" s="134"/>
      <c r="N469" s="134"/>
      <c r="O469" s="134"/>
      <c r="P469" s="133">
        <f t="shared" si="63"/>
        <v>0</v>
      </c>
      <c r="Q469" s="133">
        <f t="shared" si="64"/>
        <v>1</v>
      </c>
      <c r="R469" s="156" t="s">
        <v>132</v>
      </c>
      <c r="S469" s="134"/>
      <c r="T469" s="134">
        <v>1</v>
      </c>
      <c r="U469" s="134"/>
      <c r="V469" s="157"/>
      <c r="W469" s="157"/>
      <c r="X469" s="157"/>
      <c r="Y469" s="157"/>
      <c r="Z469" s="157"/>
      <c r="AA469" s="157"/>
      <c r="AB469" s="157"/>
    </row>
    <row r="470" spans="1:28" s="160" customFormat="1" ht="42" x14ac:dyDescent="0.35">
      <c r="A470" s="184" t="s">
        <v>896</v>
      </c>
      <c r="B470" s="162"/>
      <c r="C470" s="184" t="s">
        <v>898</v>
      </c>
      <c r="D470" s="165">
        <v>112800265</v>
      </c>
      <c r="E470" s="179" t="s">
        <v>874</v>
      </c>
      <c r="F470" s="163" t="s">
        <v>23</v>
      </c>
      <c r="G470" s="134">
        <v>2</v>
      </c>
      <c r="H470" s="134"/>
      <c r="I470" s="134"/>
      <c r="J470" s="133">
        <f t="shared" si="61"/>
        <v>2</v>
      </c>
      <c r="K470" s="134"/>
      <c r="L470" s="134">
        <v>2</v>
      </c>
      <c r="M470" s="134"/>
      <c r="N470" s="134"/>
      <c r="O470" s="134"/>
      <c r="P470" s="133">
        <f t="shared" si="62"/>
        <v>2</v>
      </c>
      <c r="Q470" s="133">
        <v>1</v>
      </c>
      <c r="R470" s="156" t="s">
        <v>132</v>
      </c>
      <c r="S470" s="134">
        <v>1</v>
      </c>
      <c r="T470" s="134"/>
      <c r="U470" s="134"/>
      <c r="V470" s="157"/>
      <c r="W470" s="157"/>
      <c r="X470" s="157"/>
      <c r="Y470" s="157"/>
      <c r="Z470" s="157"/>
      <c r="AA470" s="157"/>
      <c r="AB470" s="157"/>
    </row>
    <row r="471" spans="1:28" s="227" customFormat="1" ht="15.75" customHeight="1" x14ac:dyDescent="0.35">
      <c r="A471" s="278" t="s">
        <v>61</v>
      </c>
      <c r="B471" s="279"/>
      <c r="C471" s="279"/>
      <c r="D471" s="279"/>
      <c r="E471" s="279"/>
      <c r="F471" s="325"/>
      <c r="G471" s="81">
        <f>SUM(G9:G470)</f>
        <v>990</v>
      </c>
      <c r="H471" s="81">
        <f t="shared" ref="H471:T471" si="65">SUM(H9:H470)</f>
        <v>487</v>
      </c>
      <c r="I471" s="81">
        <f t="shared" si="65"/>
        <v>6211</v>
      </c>
      <c r="J471" s="81">
        <f t="shared" si="65"/>
        <v>7189</v>
      </c>
      <c r="K471" s="81">
        <f t="shared" si="65"/>
        <v>5124</v>
      </c>
      <c r="L471" s="81">
        <f t="shared" si="65"/>
        <v>2105</v>
      </c>
      <c r="M471" s="81">
        <f t="shared" si="65"/>
        <v>0</v>
      </c>
      <c r="N471" s="81">
        <f t="shared" si="65"/>
        <v>0</v>
      </c>
      <c r="O471" s="81">
        <f t="shared" si="65"/>
        <v>467</v>
      </c>
      <c r="P471" s="81">
        <f t="shared" si="65"/>
        <v>7189</v>
      </c>
      <c r="Q471" s="81">
        <f t="shared" si="65"/>
        <v>375</v>
      </c>
      <c r="R471" s="81">
        <f t="shared" si="65"/>
        <v>0</v>
      </c>
      <c r="S471" s="81">
        <f t="shared" si="65"/>
        <v>179</v>
      </c>
      <c r="T471" s="81">
        <f t="shared" si="65"/>
        <v>202</v>
      </c>
      <c r="U471" s="81">
        <f>SUM(U215:U437)</f>
        <v>0</v>
      </c>
      <c r="V471" s="226"/>
      <c r="W471" s="226"/>
      <c r="X471" s="226"/>
      <c r="Y471" s="226"/>
      <c r="Z471" s="226"/>
      <c r="AA471" s="226"/>
      <c r="AB471" s="226"/>
    </row>
  </sheetData>
  <sheetProtection formatCells="0" formatColumns="0" formatRows="0" insertColumns="0" insertRows="0" deleteColumns="0" deleteRows="0" selectLockedCells="1" sort="0" autoFilter="0"/>
  <dataConsolidate/>
  <mergeCells count="27">
    <mergeCell ref="A471:F471"/>
    <mergeCell ref="E1:R1"/>
    <mergeCell ref="E2:R2"/>
    <mergeCell ref="R5:R8"/>
    <mergeCell ref="S5:U5"/>
    <mergeCell ref="S6:S8"/>
    <mergeCell ref="P5:P8"/>
    <mergeCell ref="G4:P4"/>
    <mergeCell ref="O6:O7"/>
    <mergeCell ref="L6:N6"/>
    <mergeCell ref="G5:I5"/>
    <mergeCell ref="Q4:U4"/>
    <mergeCell ref="Q5:Q8"/>
    <mergeCell ref="A4:A8"/>
    <mergeCell ref="T6:T8"/>
    <mergeCell ref="U6:U8"/>
    <mergeCell ref="G6:G7"/>
    <mergeCell ref="H6:H7"/>
    <mergeCell ref="I6:I7"/>
    <mergeCell ref="K6:K7"/>
    <mergeCell ref="J5:J8"/>
    <mergeCell ref="K5:O5"/>
    <mergeCell ref="C4:C8"/>
    <mergeCell ref="B4:B8"/>
    <mergeCell ref="E4:E8"/>
    <mergeCell ref="F4:F8"/>
    <mergeCell ref="D4:D8"/>
  </mergeCells>
  <dataValidations count="7">
    <dataValidation type="list" allowBlank="1" showInputMessage="1" showErrorMessage="1" sqref="WVB983210:WVB983309 WLF983210:WLF983309 IP65706:IP65805 SL65706:SL65805 ACH65706:ACH65805 AMD65706:AMD65805 AVZ65706:AVZ65805 BFV65706:BFV65805 BPR65706:BPR65805 BZN65706:BZN65805 CJJ65706:CJJ65805 CTF65706:CTF65805 DDB65706:DDB65805 DMX65706:DMX65805 DWT65706:DWT65805 EGP65706:EGP65805 EQL65706:EQL65805 FAH65706:FAH65805 FKD65706:FKD65805 FTZ65706:FTZ65805 GDV65706:GDV65805 GNR65706:GNR65805 GXN65706:GXN65805 HHJ65706:HHJ65805 HRF65706:HRF65805 IBB65706:IBB65805 IKX65706:IKX65805 IUT65706:IUT65805 JEP65706:JEP65805 JOL65706:JOL65805 JYH65706:JYH65805 KID65706:KID65805 KRZ65706:KRZ65805 LBV65706:LBV65805 LLR65706:LLR65805 LVN65706:LVN65805 MFJ65706:MFJ65805 MPF65706:MPF65805 MZB65706:MZB65805 NIX65706:NIX65805 NST65706:NST65805 OCP65706:OCP65805 OML65706:OML65805 OWH65706:OWH65805 PGD65706:PGD65805 PPZ65706:PPZ65805 PZV65706:PZV65805 QJR65706:QJR65805 QTN65706:QTN65805 RDJ65706:RDJ65805 RNF65706:RNF65805 RXB65706:RXB65805 SGX65706:SGX65805 SQT65706:SQT65805 TAP65706:TAP65805 TKL65706:TKL65805 TUH65706:TUH65805 UED65706:UED65805 UNZ65706:UNZ65805 UXV65706:UXV65805 VHR65706:VHR65805 VRN65706:VRN65805 WBJ65706:WBJ65805 WLF65706:WLF65805 WVB65706:WVB65805 IP131242:IP131341 SL131242:SL131341 ACH131242:ACH131341 AMD131242:AMD131341 AVZ131242:AVZ131341 BFV131242:BFV131341 BPR131242:BPR131341 BZN131242:BZN131341 CJJ131242:CJJ131341 CTF131242:CTF131341 DDB131242:DDB131341 DMX131242:DMX131341 DWT131242:DWT131341 EGP131242:EGP131341 EQL131242:EQL131341 FAH131242:FAH131341 FKD131242:FKD131341 FTZ131242:FTZ131341 GDV131242:GDV131341 GNR131242:GNR131341 GXN131242:GXN131341 HHJ131242:HHJ131341 HRF131242:HRF131341 IBB131242:IBB131341 IKX131242:IKX131341 IUT131242:IUT131341 JEP131242:JEP131341 JOL131242:JOL131341 JYH131242:JYH131341 KID131242:KID131341 KRZ131242:KRZ131341 LBV131242:LBV131341 LLR131242:LLR131341 LVN131242:LVN131341 MFJ131242:MFJ131341 MPF131242:MPF131341 MZB131242:MZB131341 NIX131242:NIX131341 NST131242:NST131341 OCP131242:OCP131341 OML131242:OML131341 OWH131242:OWH131341 PGD131242:PGD131341 PPZ131242:PPZ131341 PZV131242:PZV131341 QJR131242:QJR131341 QTN131242:QTN131341 RDJ131242:RDJ131341 RNF131242:RNF131341 RXB131242:RXB131341 SGX131242:SGX131341 SQT131242:SQT131341 TAP131242:TAP131341 TKL131242:TKL131341 TUH131242:TUH131341 UED131242:UED131341 UNZ131242:UNZ131341 UXV131242:UXV131341 VHR131242:VHR131341 VRN131242:VRN131341 WBJ131242:WBJ131341 WLF131242:WLF131341 WVB131242:WVB131341 IP196778:IP196877 SL196778:SL196877 ACH196778:ACH196877 AMD196778:AMD196877 AVZ196778:AVZ196877 BFV196778:BFV196877 BPR196778:BPR196877 BZN196778:BZN196877 CJJ196778:CJJ196877 CTF196778:CTF196877 DDB196778:DDB196877 DMX196778:DMX196877 DWT196778:DWT196877 EGP196778:EGP196877 EQL196778:EQL196877 FAH196778:FAH196877 FKD196778:FKD196877 FTZ196778:FTZ196877 GDV196778:GDV196877 GNR196778:GNR196877 GXN196778:GXN196877 HHJ196778:HHJ196877 HRF196778:HRF196877 IBB196778:IBB196877 IKX196778:IKX196877 IUT196778:IUT196877 JEP196778:JEP196877 JOL196778:JOL196877 JYH196778:JYH196877 KID196778:KID196877 KRZ196778:KRZ196877 LBV196778:LBV196877 LLR196778:LLR196877 LVN196778:LVN196877 MFJ196778:MFJ196877 MPF196778:MPF196877 MZB196778:MZB196877 NIX196778:NIX196877 NST196778:NST196877 OCP196778:OCP196877 OML196778:OML196877 OWH196778:OWH196877 PGD196778:PGD196877 PPZ196778:PPZ196877 PZV196778:PZV196877 QJR196778:QJR196877 QTN196778:QTN196877 RDJ196778:RDJ196877 RNF196778:RNF196877 RXB196778:RXB196877 SGX196778:SGX196877 SQT196778:SQT196877 TAP196778:TAP196877 TKL196778:TKL196877 TUH196778:TUH196877 UED196778:UED196877 UNZ196778:UNZ196877 UXV196778:UXV196877 VHR196778:VHR196877 VRN196778:VRN196877 WBJ196778:WBJ196877 WLF196778:WLF196877 WVB196778:WVB196877 IP262314:IP262413 SL262314:SL262413 ACH262314:ACH262413 AMD262314:AMD262413 AVZ262314:AVZ262413 BFV262314:BFV262413 BPR262314:BPR262413 BZN262314:BZN262413 CJJ262314:CJJ262413 CTF262314:CTF262413 DDB262314:DDB262413 DMX262314:DMX262413 DWT262314:DWT262413 EGP262314:EGP262413 EQL262314:EQL262413 FAH262314:FAH262413 FKD262314:FKD262413 FTZ262314:FTZ262413 GDV262314:GDV262413 GNR262314:GNR262413 GXN262314:GXN262413 HHJ262314:HHJ262413 HRF262314:HRF262413 IBB262314:IBB262413 IKX262314:IKX262413 IUT262314:IUT262413 JEP262314:JEP262413 JOL262314:JOL262413 JYH262314:JYH262413 KID262314:KID262413 KRZ262314:KRZ262413 LBV262314:LBV262413 LLR262314:LLR262413 LVN262314:LVN262413 MFJ262314:MFJ262413 MPF262314:MPF262413 MZB262314:MZB262413 NIX262314:NIX262413 NST262314:NST262413 OCP262314:OCP262413 OML262314:OML262413 OWH262314:OWH262413 PGD262314:PGD262413 PPZ262314:PPZ262413 PZV262314:PZV262413 QJR262314:QJR262413 QTN262314:QTN262413 RDJ262314:RDJ262413 RNF262314:RNF262413 RXB262314:RXB262413 SGX262314:SGX262413 SQT262314:SQT262413 TAP262314:TAP262413 TKL262314:TKL262413 TUH262314:TUH262413 UED262314:UED262413 UNZ262314:UNZ262413 UXV262314:UXV262413 VHR262314:VHR262413 VRN262314:VRN262413 WBJ262314:WBJ262413 WLF262314:WLF262413 WVB262314:WVB262413 IP327850:IP327949 SL327850:SL327949 ACH327850:ACH327949 AMD327850:AMD327949 AVZ327850:AVZ327949 BFV327850:BFV327949 BPR327850:BPR327949 BZN327850:BZN327949 CJJ327850:CJJ327949 CTF327850:CTF327949 DDB327850:DDB327949 DMX327850:DMX327949 DWT327850:DWT327949 EGP327850:EGP327949 EQL327850:EQL327949 FAH327850:FAH327949 FKD327850:FKD327949 FTZ327850:FTZ327949 GDV327850:GDV327949 GNR327850:GNR327949 GXN327850:GXN327949 HHJ327850:HHJ327949 HRF327850:HRF327949 IBB327850:IBB327949 IKX327850:IKX327949 IUT327850:IUT327949 JEP327850:JEP327949 JOL327850:JOL327949 JYH327850:JYH327949 KID327850:KID327949 KRZ327850:KRZ327949 LBV327850:LBV327949 LLR327850:LLR327949 LVN327850:LVN327949 MFJ327850:MFJ327949 MPF327850:MPF327949 MZB327850:MZB327949 NIX327850:NIX327949 NST327850:NST327949 OCP327850:OCP327949 OML327850:OML327949 OWH327850:OWH327949 PGD327850:PGD327949 PPZ327850:PPZ327949 PZV327850:PZV327949 QJR327850:QJR327949 QTN327850:QTN327949 RDJ327850:RDJ327949 RNF327850:RNF327949 RXB327850:RXB327949 SGX327850:SGX327949 SQT327850:SQT327949 TAP327850:TAP327949 TKL327850:TKL327949 TUH327850:TUH327949 UED327850:UED327949 UNZ327850:UNZ327949 UXV327850:UXV327949 VHR327850:VHR327949 VRN327850:VRN327949 WBJ327850:WBJ327949 WLF327850:WLF327949 WVB327850:WVB327949 IP393386:IP393485 SL393386:SL393485 ACH393386:ACH393485 AMD393386:AMD393485 AVZ393386:AVZ393485 BFV393386:BFV393485 BPR393386:BPR393485 BZN393386:BZN393485 CJJ393386:CJJ393485 CTF393386:CTF393485 DDB393386:DDB393485 DMX393386:DMX393485 DWT393386:DWT393485 EGP393386:EGP393485 EQL393386:EQL393485 FAH393386:FAH393485 FKD393386:FKD393485 FTZ393386:FTZ393485 GDV393386:GDV393485 GNR393386:GNR393485 GXN393386:GXN393485 HHJ393386:HHJ393485 HRF393386:HRF393485 IBB393386:IBB393485 IKX393386:IKX393485 IUT393386:IUT393485 JEP393386:JEP393485 JOL393386:JOL393485 JYH393386:JYH393485 KID393386:KID393485 KRZ393386:KRZ393485 LBV393386:LBV393485 LLR393386:LLR393485 LVN393386:LVN393485 MFJ393386:MFJ393485 MPF393386:MPF393485 MZB393386:MZB393485 NIX393386:NIX393485 NST393386:NST393485 OCP393386:OCP393485 OML393386:OML393485 OWH393386:OWH393485 PGD393386:PGD393485 PPZ393386:PPZ393485 PZV393386:PZV393485 QJR393386:QJR393485 QTN393386:QTN393485 RDJ393386:RDJ393485 RNF393386:RNF393485 RXB393386:RXB393485 SGX393386:SGX393485 SQT393386:SQT393485 TAP393386:TAP393485 TKL393386:TKL393485 TUH393386:TUH393485 UED393386:UED393485 UNZ393386:UNZ393485 UXV393386:UXV393485 VHR393386:VHR393485 VRN393386:VRN393485 WBJ393386:WBJ393485 WLF393386:WLF393485 WVB393386:WVB393485 IP458922:IP459021 SL458922:SL459021 ACH458922:ACH459021 AMD458922:AMD459021 AVZ458922:AVZ459021 BFV458922:BFV459021 BPR458922:BPR459021 BZN458922:BZN459021 CJJ458922:CJJ459021 CTF458922:CTF459021 DDB458922:DDB459021 DMX458922:DMX459021 DWT458922:DWT459021 EGP458922:EGP459021 EQL458922:EQL459021 FAH458922:FAH459021 FKD458922:FKD459021 FTZ458922:FTZ459021 GDV458922:GDV459021 GNR458922:GNR459021 GXN458922:GXN459021 HHJ458922:HHJ459021 HRF458922:HRF459021 IBB458922:IBB459021 IKX458922:IKX459021 IUT458922:IUT459021 JEP458922:JEP459021 JOL458922:JOL459021 JYH458922:JYH459021 KID458922:KID459021 KRZ458922:KRZ459021 LBV458922:LBV459021 LLR458922:LLR459021 LVN458922:LVN459021 MFJ458922:MFJ459021 MPF458922:MPF459021 MZB458922:MZB459021 NIX458922:NIX459021 NST458922:NST459021 OCP458922:OCP459021 OML458922:OML459021 OWH458922:OWH459021 PGD458922:PGD459021 PPZ458922:PPZ459021 PZV458922:PZV459021 QJR458922:QJR459021 QTN458922:QTN459021 RDJ458922:RDJ459021 RNF458922:RNF459021 RXB458922:RXB459021 SGX458922:SGX459021 SQT458922:SQT459021 TAP458922:TAP459021 TKL458922:TKL459021 TUH458922:TUH459021 UED458922:UED459021 UNZ458922:UNZ459021 UXV458922:UXV459021 VHR458922:VHR459021 VRN458922:VRN459021 WBJ458922:WBJ459021 WLF458922:WLF459021 WVB458922:WVB459021 IP524458:IP524557 SL524458:SL524557 ACH524458:ACH524557 AMD524458:AMD524557 AVZ524458:AVZ524557 BFV524458:BFV524557 BPR524458:BPR524557 BZN524458:BZN524557 CJJ524458:CJJ524557 CTF524458:CTF524557 DDB524458:DDB524557 DMX524458:DMX524557 DWT524458:DWT524557 EGP524458:EGP524557 EQL524458:EQL524557 FAH524458:FAH524557 FKD524458:FKD524557 FTZ524458:FTZ524557 GDV524458:GDV524557 GNR524458:GNR524557 GXN524458:GXN524557 HHJ524458:HHJ524557 HRF524458:HRF524557 IBB524458:IBB524557 IKX524458:IKX524557 IUT524458:IUT524557 JEP524458:JEP524557 JOL524458:JOL524557 JYH524458:JYH524557 KID524458:KID524557 KRZ524458:KRZ524557 LBV524458:LBV524557 LLR524458:LLR524557 LVN524458:LVN524557 MFJ524458:MFJ524557 MPF524458:MPF524557 MZB524458:MZB524557 NIX524458:NIX524557 NST524458:NST524557 OCP524458:OCP524557 OML524458:OML524557 OWH524458:OWH524557 PGD524458:PGD524557 PPZ524458:PPZ524557 PZV524458:PZV524557 QJR524458:QJR524557 QTN524458:QTN524557 RDJ524458:RDJ524557 RNF524458:RNF524557 RXB524458:RXB524557 SGX524458:SGX524557 SQT524458:SQT524557 TAP524458:TAP524557 TKL524458:TKL524557 TUH524458:TUH524557 UED524458:UED524557 UNZ524458:UNZ524557 UXV524458:UXV524557 VHR524458:VHR524557 VRN524458:VRN524557 WBJ524458:WBJ524557 WLF524458:WLF524557 WVB524458:WVB524557 IP589994:IP590093 SL589994:SL590093 ACH589994:ACH590093 AMD589994:AMD590093 AVZ589994:AVZ590093 BFV589994:BFV590093 BPR589994:BPR590093 BZN589994:BZN590093 CJJ589994:CJJ590093 CTF589994:CTF590093 DDB589994:DDB590093 DMX589994:DMX590093 DWT589994:DWT590093 EGP589994:EGP590093 EQL589994:EQL590093 FAH589994:FAH590093 FKD589994:FKD590093 FTZ589994:FTZ590093 GDV589994:GDV590093 GNR589994:GNR590093 GXN589994:GXN590093 HHJ589994:HHJ590093 HRF589994:HRF590093 IBB589994:IBB590093 IKX589994:IKX590093 IUT589994:IUT590093 JEP589994:JEP590093 JOL589994:JOL590093 JYH589994:JYH590093 KID589994:KID590093 KRZ589994:KRZ590093 LBV589994:LBV590093 LLR589994:LLR590093 LVN589994:LVN590093 MFJ589994:MFJ590093 MPF589994:MPF590093 MZB589994:MZB590093 NIX589994:NIX590093 NST589994:NST590093 OCP589994:OCP590093 OML589994:OML590093 OWH589994:OWH590093 PGD589994:PGD590093 PPZ589994:PPZ590093 PZV589994:PZV590093 QJR589994:QJR590093 QTN589994:QTN590093 RDJ589994:RDJ590093 RNF589994:RNF590093 RXB589994:RXB590093 SGX589994:SGX590093 SQT589994:SQT590093 TAP589994:TAP590093 TKL589994:TKL590093 TUH589994:TUH590093 UED589994:UED590093 UNZ589994:UNZ590093 UXV589994:UXV590093 VHR589994:VHR590093 VRN589994:VRN590093 WBJ589994:WBJ590093 WLF589994:WLF590093 WVB589994:WVB590093 IP655530:IP655629 SL655530:SL655629 ACH655530:ACH655629 AMD655530:AMD655629 AVZ655530:AVZ655629 BFV655530:BFV655629 BPR655530:BPR655629 BZN655530:BZN655629 CJJ655530:CJJ655629 CTF655530:CTF655629 DDB655530:DDB655629 DMX655530:DMX655629 DWT655530:DWT655629 EGP655530:EGP655629 EQL655530:EQL655629 FAH655530:FAH655629 FKD655530:FKD655629 FTZ655530:FTZ655629 GDV655530:GDV655629 GNR655530:GNR655629 GXN655530:GXN655629 HHJ655530:HHJ655629 HRF655530:HRF655629 IBB655530:IBB655629 IKX655530:IKX655629 IUT655530:IUT655629 JEP655530:JEP655629 JOL655530:JOL655629 JYH655530:JYH655629 KID655530:KID655629 KRZ655530:KRZ655629 LBV655530:LBV655629 LLR655530:LLR655629 LVN655530:LVN655629 MFJ655530:MFJ655629 MPF655530:MPF655629 MZB655530:MZB655629 NIX655530:NIX655629 NST655530:NST655629 OCP655530:OCP655629 OML655530:OML655629 OWH655530:OWH655629 PGD655530:PGD655629 PPZ655530:PPZ655629 PZV655530:PZV655629 QJR655530:QJR655629 QTN655530:QTN655629 RDJ655530:RDJ655629 RNF655530:RNF655629 RXB655530:RXB655629 SGX655530:SGX655629 SQT655530:SQT655629 TAP655530:TAP655629 TKL655530:TKL655629 TUH655530:TUH655629 UED655530:UED655629 UNZ655530:UNZ655629 UXV655530:UXV655629 VHR655530:VHR655629 VRN655530:VRN655629 WBJ655530:WBJ655629 WLF655530:WLF655629 WVB655530:WVB655629 IP721066:IP721165 SL721066:SL721165 ACH721066:ACH721165 AMD721066:AMD721165 AVZ721066:AVZ721165 BFV721066:BFV721165 BPR721066:BPR721165 BZN721066:BZN721165 CJJ721066:CJJ721165 CTF721066:CTF721165 DDB721066:DDB721165 DMX721066:DMX721165 DWT721066:DWT721165 EGP721066:EGP721165 EQL721066:EQL721165 FAH721066:FAH721165 FKD721066:FKD721165 FTZ721066:FTZ721165 GDV721066:GDV721165 GNR721066:GNR721165 GXN721066:GXN721165 HHJ721066:HHJ721165 HRF721066:HRF721165 IBB721066:IBB721165 IKX721066:IKX721165 IUT721066:IUT721165 JEP721066:JEP721165 JOL721066:JOL721165 JYH721066:JYH721165 KID721066:KID721165 KRZ721066:KRZ721165 LBV721066:LBV721165 LLR721066:LLR721165 LVN721066:LVN721165 MFJ721066:MFJ721165 MPF721066:MPF721165 MZB721066:MZB721165 NIX721066:NIX721165 NST721066:NST721165 OCP721066:OCP721165 OML721066:OML721165 OWH721066:OWH721165 PGD721066:PGD721165 PPZ721066:PPZ721165 PZV721066:PZV721165 QJR721066:QJR721165 QTN721066:QTN721165 RDJ721066:RDJ721165 RNF721066:RNF721165 RXB721066:RXB721165 SGX721066:SGX721165 SQT721066:SQT721165 TAP721066:TAP721165 TKL721066:TKL721165 TUH721066:TUH721165 UED721066:UED721165 UNZ721066:UNZ721165 UXV721066:UXV721165 VHR721066:VHR721165 VRN721066:VRN721165 WBJ721066:WBJ721165 WLF721066:WLF721165 WVB721066:WVB721165 IP786602:IP786701 SL786602:SL786701 ACH786602:ACH786701 AMD786602:AMD786701 AVZ786602:AVZ786701 BFV786602:BFV786701 BPR786602:BPR786701 BZN786602:BZN786701 CJJ786602:CJJ786701 CTF786602:CTF786701 DDB786602:DDB786701 DMX786602:DMX786701 DWT786602:DWT786701 EGP786602:EGP786701 EQL786602:EQL786701 FAH786602:FAH786701 FKD786602:FKD786701 FTZ786602:FTZ786701 GDV786602:GDV786701 GNR786602:GNR786701 GXN786602:GXN786701 HHJ786602:HHJ786701 HRF786602:HRF786701 IBB786602:IBB786701 IKX786602:IKX786701 IUT786602:IUT786701 JEP786602:JEP786701 JOL786602:JOL786701 JYH786602:JYH786701 KID786602:KID786701 KRZ786602:KRZ786701 LBV786602:LBV786701 LLR786602:LLR786701 LVN786602:LVN786701 MFJ786602:MFJ786701 MPF786602:MPF786701 MZB786602:MZB786701 NIX786602:NIX786701 NST786602:NST786701 OCP786602:OCP786701 OML786602:OML786701 OWH786602:OWH786701 PGD786602:PGD786701 PPZ786602:PPZ786701 PZV786602:PZV786701 QJR786602:QJR786701 QTN786602:QTN786701 RDJ786602:RDJ786701 RNF786602:RNF786701 RXB786602:RXB786701 SGX786602:SGX786701 SQT786602:SQT786701 TAP786602:TAP786701 TKL786602:TKL786701 TUH786602:TUH786701 UED786602:UED786701 UNZ786602:UNZ786701 UXV786602:UXV786701 VHR786602:VHR786701 VRN786602:VRN786701 WBJ786602:WBJ786701 WLF786602:WLF786701 WVB786602:WVB786701 IP852138:IP852237 SL852138:SL852237 ACH852138:ACH852237 AMD852138:AMD852237 AVZ852138:AVZ852237 BFV852138:BFV852237 BPR852138:BPR852237 BZN852138:BZN852237 CJJ852138:CJJ852237 CTF852138:CTF852237 DDB852138:DDB852237 DMX852138:DMX852237 DWT852138:DWT852237 EGP852138:EGP852237 EQL852138:EQL852237 FAH852138:FAH852237 FKD852138:FKD852237 FTZ852138:FTZ852237 GDV852138:GDV852237 GNR852138:GNR852237 GXN852138:GXN852237 HHJ852138:HHJ852237 HRF852138:HRF852237 IBB852138:IBB852237 IKX852138:IKX852237 IUT852138:IUT852237 JEP852138:JEP852237 JOL852138:JOL852237 JYH852138:JYH852237 KID852138:KID852237 KRZ852138:KRZ852237 LBV852138:LBV852237 LLR852138:LLR852237 LVN852138:LVN852237 MFJ852138:MFJ852237 MPF852138:MPF852237 MZB852138:MZB852237 NIX852138:NIX852237 NST852138:NST852237 OCP852138:OCP852237 OML852138:OML852237 OWH852138:OWH852237 PGD852138:PGD852237 PPZ852138:PPZ852237 PZV852138:PZV852237 QJR852138:QJR852237 QTN852138:QTN852237 RDJ852138:RDJ852237 RNF852138:RNF852237 RXB852138:RXB852237 SGX852138:SGX852237 SQT852138:SQT852237 TAP852138:TAP852237 TKL852138:TKL852237 TUH852138:TUH852237 UED852138:UED852237 UNZ852138:UNZ852237 UXV852138:UXV852237 VHR852138:VHR852237 VRN852138:VRN852237 WBJ852138:WBJ852237 WLF852138:WLF852237 WVB852138:WVB852237 IP917674:IP917773 SL917674:SL917773 ACH917674:ACH917773 AMD917674:AMD917773 AVZ917674:AVZ917773 BFV917674:BFV917773 BPR917674:BPR917773 BZN917674:BZN917773 CJJ917674:CJJ917773 CTF917674:CTF917773 DDB917674:DDB917773 DMX917674:DMX917773 DWT917674:DWT917773 EGP917674:EGP917773 EQL917674:EQL917773 FAH917674:FAH917773 FKD917674:FKD917773 FTZ917674:FTZ917773 GDV917674:GDV917773 GNR917674:GNR917773 GXN917674:GXN917773 HHJ917674:HHJ917773 HRF917674:HRF917773 IBB917674:IBB917773 IKX917674:IKX917773 IUT917674:IUT917773 JEP917674:JEP917773 JOL917674:JOL917773 JYH917674:JYH917773 KID917674:KID917773 KRZ917674:KRZ917773 LBV917674:LBV917773 LLR917674:LLR917773 LVN917674:LVN917773 MFJ917674:MFJ917773 MPF917674:MPF917773 MZB917674:MZB917773 NIX917674:NIX917773 NST917674:NST917773 OCP917674:OCP917773 OML917674:OML917773 OWH917674:OWH917773 PGD917674:PGD917773 PPZ917674:PPZ917773 PZV917674:PZV917773 QJR917674:QJR917773 QTN917674:QTN917773 RDJ917674:RDJ917773 RNF917674:RNF917773 RXB917674:RXB917773 SGX917674:SGX917773 SQT917674:SQT917773 TAP917674:TAP917773 TKL917674:TKL917773 TUH917674:TUH917773 UED917674:UED917773 UNZ917674:UNZ917773 UXV917674:UXV917773 VHR917674:VHR917773 VRN917674:VRN917773 WBJ917674:WBJ917773 WLF917674:WLF917773 WVB917674:WVB917773 IP983210:IP983309 SL983210:SL983309 ACH983210:ACH983309 AMD983210:AMD983309 AVZ983210:AVZ983309 BFV983210:BFV983309 BPR983210:BPR983309 BZN983210:BZN983309 CJJ983210:CJJ983309 CTF983210:CTF983309 DDB983210:DDB983309 DMX983210:DMX983309 DWT983210:DWT983309 EGP983210:EGP983309 EQL983210:EQL983309 FAH983210:FAH983309 FKD983210:FKD983309 FTZ983210:FTZ983309 GDV983210:GDV983309 GNR983210:GNR983309 GXN983210:GXN983309 HHJ983210:HHJ983309 HRF983210:HRF983309 IBB983210:IBB983309 IKX983210:IKX983309 IUT983210:IUT983309 JEP983210:JEP983309 JOL983210:JOL983309 JYH983210:JYH983309 KID983210:KID983309 KRZ983210:KRZ983309 LBV983210:LBV983309 LLR983210:LLR983309 LVN983210:LVN983309 MFJ983210:MFJ983309 MPF983210:MPF983309 MZB983210:MZB983309 NIX983210:NIX983309 NST983210:NST983309 OCP983210:OCP983309 OML983210:OML983309 OWH983210:OWH983309 PGD983210:PGD983309 PPZ983210:PPZ983309 PZV983210:PZV983309 QJR983210:QJR983309 QTN983210:QTN983309 RDJ983210:RDJ983309 RNF983210:RNF983309 RXB983210:RXB983309 SGX983210:SGX983309 SQT983210:SQT983309 TAP983210:TAP983309 TKL983210:TKL983309 TUH983210:TUH983309 UED983210:UED983309 UNZ983210:UNZ983309 UXV983210:UXV983309 VHR983210:VHR983309 VRN983210:VRN983309 WBJ983210:WBJ983309 SL9:SL41 ACH9:ACH41 AMD9:AMD41 AVZ9:AVZ41 BFV9:BFV41 BPR9:BPR41 BZN9:BZN41 CJJ9:CJJ41 CTF9:CTF41 DDB9:DDB41 DMX9:DMX41 DWT9:DWT41 EGP9:EGP41 EQL9:EQL41 FAH9:FAH41 FKD9:FKD41 FTZ9:FTZ41 GDV9:GDV41 GNR9:GNR41 GXN9:GXN41 HHJ9:HHJ41 HRF9:HRF41 IBB9:IBB41 IKX9:IKX41 IUT9:IUT41 JEP9:JEP41 JOL9:JOL41 JYH9:JYH41 KID9:KID41 KRZ9:KRZ41 LBV9:LBV41 LLR9:LLR41 LVN9:LVN41 MFJ9:MFJ41 MPF9:MPF41 MZB9:MZB41 NIX9:NIX41 NST9:NST41 OCP9:OCP41 OML9:OML41 OWH9:OWH41 PGD9:PGD41 PPZ9:PPZ41 PZV9:PZV41 QJR9:QJR41 QTN9:QTN41 RDJ9:RDJ41 RNF9:RNF41 RXB9:RXB41 SGX9:SGX41 SQT9:SQT41 TAP9:TAP41 TKL9:TKL41 TUH9:TUH41 UED9:UED41 UNZ9:UNZ41 UXV9:UXV41 VHR9:VHR41 VRN9:VRN41 WBJ9:WBJ41 WLF9:WLF41 WVB9:WVB41 IP9:IP41 SL45:SL122 ACH45:ACH122 AMD45:AMD122 AVZ45:AVZ122 BFV45:BFV122 BPR45:BPR122 BZN45:BZN122 CJJ45:CJJ122 CTF45:CTF122 DDB45:DDB122 DMX45:DMX122 DWT45:DWT122 EGP45:EGP122 EQL45:EQL122 FAH45:FAH122 FKD45:FKD122 FTZ45:FTZ122 GDV45:GDV122 GNR45:GNR122 GXN45:GXN122 HHJ45:HHJ122 HRF45:HRF122 IBB45:IBB122 IKX45:IKX122 IUT45:IUT122 JEP45:JEP122 JOL45:JOL122 JYH45:JYH122 KID45:KID122 KRZ45:KRZ122 LBV45:LBV122 LLR45:LLR122 LVN45:LVN122 MFJ45:MFJ122 MPF45:MPF122 MZB45:MZB122 NIX45:NIX122 NST45:NST122 OCP45:OCP122 OML45:OML122 OWH45:OWH122 PGD45:PGD122 PPZ45:PPZ122 PZV45:PZV122 QJR45:QJR122 QTN45:QTN122 RDJ45:RDJ122 RNF45:RNF122 RXB45:RXB122 SGX45:SGX122 SQT45:SQT122 TAP45:TAP122 TKL45:TKL122 TUH45:TUH122 UED45:UED122 UNZ45:UNZ122 UXV45:UXV122 VHR45:VHR122 VRN45:VRN122 WBJ45:WBJ122 WLF45:WLF122 WVB45:WVB122 IP45:IP122 SL126:SL238 ACH126:ACH238 AMD126:AMD238 AVZ126:AVZ238 BFV126:BFV238 BPR126:BPR238 BZN126:BZN238 CJJ126:CJJ238 CTF126:CTF238 DDB126:DDB238 DMX126:DMX238 DWT126:DWT238 EGP126:EGP238 EQL126:EQL238 FAH126:FAH238 FKD126:FKD238 FTZ126:FTZ238 GDV126:GDV238 GNR126:GNR238 GXN126:GXN238 HHJ126:HHJ238 HRF126:HRF238 IBB126:IBB238 IKX126:IKX238 IUT126:IUT238 JEP126:JEP238 JOL126:JOL238 JYH126:JYH238 KID126:KID238 KRZ126:KRZ238 LBV126:LBV238 LLR126:LLR238 LVN126:LVN238 MFJ126:MFJ238 MPF126:MPF238 MZB126:MZB238 NIX126:NIX238 NST126:NST238 OCP126:OCP238 OML126:OML238 OWH126:OWH238 PGD126:PGD238 PPZ126:PPZ238 PZV126:PZV238 QJR126:QJR238 QTN126:QTN238 RDJ126:RDJ238 RNF126:RNF238 RXB126:RXB238 SGX126:SGX238 SQT126:SQT238 TAP126:TAP238 TKL126:TKL238 TUH126:TUH238 UED126:UED238 UNZ126:UNZ238 UXV126:UXV238 VHR126:VHR238 VRN126:VRN238 WBJ126:WBJ238 WLF126:WLF238 WVB126:WVB238 IP126:IP238 SL242:SL470 IP242:IP470 WVB242:WVB470 WLF242:WLF470 WBJ242:WBJ470 VRN242:VRN470 VHR242:VHR470 UXV242:UXV470 UNZ242:UNZ470 UED242:UED470 TUH242:TUH470 TKL242:TKL470 TAP242:TAP470 SQT242:SQT470 SGX242:SGX470 RXB242:RXB470 RNF242:RNF470 RDJ242:RDJ470 QTN242:QTN470 QJR242:QJR470 PZV242:PZV470 PPZ242:PPZ470 PGD242:PGD470 OWH242:OWH470 OML242:OML470 OCP242:OCP470 NST242:NST470 NIX242:NIX470 MZB242:MZB470 MPF242:MPF470 MFJ242:MFJ470 LVN242:LVN470 LLR242:LLR470 LBV242:LBV470 KRZ242:KRZ470 KID242:KID470 JYH242:JYH470 JOL242:JOL470 JEP242:JEP470 IUT242:IUT470 IKX242:IKX470 IBB242:IBB470 HRF242:HRF470 HHJ242:HHJ470 GXN242:GXN470 GNR242:GNR470 GDV242:GDV470 FTZ242:FTZ470 FKD242:FKD470 FAH242:FAH470 EQL242:EQL470 EGP242:EGP470 DWT242:DWT470 DMX242:DMX470 DDB242:DDB470 CTF242:CTF470 CJJ242:CJJ470 BZN242:BZN470 BPR242:BPR470 BFV242:BFV470 AVZ242:AVZ470 AMD242:AMD470 ACH242:ACH470" xr:uid="{00000000-0002-0000-0300-000000000000}">
      <formula1>"I, II, III, IV"</formula1>
    </dataValidation>
    <dataValidation type="list" allowBlank="1" showInputMessage="1" showErrorMessage="1" sqref="R9:R41 R48:R122 R194:R238 R276:R295 R304:R326 R409:R412 R438:R469" xr:uid="{00000000-0002-0000-0300-000001000000}">
      <formula1>$X$9:$X$19</formula1>
    </dataValidation>
    <dataValidation type="list" allowBlank="1" showInputMessage="1" showErrorMessage="1" sqref="R43:R47" xr:uid="{4685FB5A-671D-4CE0-A398-2321F6E6CED7}">
      <formula1>$X$12:$X$22</formula1>
    </dataValidation>
    <dataValidation type="list" allowBlank="1" showInputMessage="1" showErrorMessage="1" sqref="R123:R148" xr:uid="{055C7D22-E694-43E6-AA96-12914EB2C89C}">
      <formula1>$X$12:$X$21</formula1>
    </dataValidation>
    <dataValidation type="list" allowBlank="1" showInputMessage="1" showErrorMessage="1" sqref="R149:R193 R296:R303 R413:R437 R470" xr:uid="{2235F431-E4DF-4485-B518-C52C8BC59991}">
      <formula1>$X$9:$X$12</formula1>
    </dataValidation>
    <dataValidation type="list" allowBlank="1" showInputMessage="1" showErrorMessage="1" sqref="R239:R275" xr:uid="{E141507B-2FF4-4644-8F8F-95560765E6BD}">
      <formula1>$X$12:$X$35</formula1>
    </dataValidation>
    <dataValidation type="list" allowBlank="1" showInputMessage="1" showErrorMessage="1" sqref="R327:R408" xr:uid="{C32E3340-C87C-46CA-8A20-4187A343DD32}">
      <formula1>$X$9:$X$11</formula1>
    </dataValidation>
  </dataValidations>
  <printOptions horizontalCentered="1" verticalCentered="1"/>
  <pageMargins left="0.25" right="0.25" top="0.75" bottom="0.75" header="0.3" footer="0.3"/>
  <pageSetup scale="39" fitToHeight="0" orientation="landscape" r:id="rId1"/>
  <ignoredErrors>
    <ignoredError sqref="P72" formula="1"/>
    <ignoredError sqref="D22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W92"/>
  <sheetViews>
    <sheetView topLeftCell="B6" zoomScale="80" zoomScaleNormal="80" workbookViewId="0">
      <pane ySplit="830" topLeftCell="A37" activePane="bottomLeft"/>
      <selection activeCell="B6" sqref="B6:B7"/>
      <selection pane="bottomLeft" activeCell="C56" sqref="C56"/>
    </sheetView>
  </sheetViews>
  <sheetFormatPr baseColWidth="10" defaultColWidth="11.453125" defaultRowHeight="14" x14ac:dyDescent="0.3"/>
  <cols>
    <col min="1" max="1" width="3.81640625" style="205" customWidth="1"/>
    <col min="2" max="2" width="16.08984375" style="206" customWidth="1"/>
    <col min="3" max="3" width="50.1796875" style="115" customWidth="1"/>
    <col min="4" max="4" width="15.7265625" style="206" customWidth="1"/>
    <col min="5" max="6" width="15.7265625" style="205" customWidth="1"/>
    <col min="7" max="7" width="62.1796875" style="115" customWidth="1"/>
    <col min="8" max="13" width="15.7265625" style="115" customWidth="1"/>
    <col min="14" max="14" width="35.7265625" style="206" customWidth="1"/>
    <col min="15" max="15" width="55.7265625" style="206" customWidth="1"/>
    <col min="16" max="45" width="11.453125" style="115"/>
    <col min="46" max="46" width="40.1796875" style="207" bestFit="1" customWidth="1"/>
    <col min="47" max="47" width="13.7265625" style="207" bestFit="1" customWidth="1"/>
    <col min="48" max="49" width="11.453125" style="207"/>
    <col min="50" max="16384" width="11.453125" style="115"/>
  </cols>
  <sheetData>
    <row r="1" spans="1:49" s="193" customFormat="1" x14ac:dyDescent="0.3">
      <c r="A1" s="192"/>
      <c r="B1" s="194"/>
      <c r="D1" s="194"/>
      <c r="E1" s="192"/>
      <c r="F1" s="192"/>
      <c r="N1" s="194"/>
      <c r="O1" s="194"/>
      <c r="AT1" s="195"/>
      <c r="AU1" s="195"/>
      <c r="AV1" s="195"/>
      <c r="AW1" s="195"/>
    </row>
    <row r="2" spans="1:49" s="193" customFormat="1" ht="23.25" customHeight="1" x14ac:dyDescent="0.45">
      <c r="A2" s="192"/>
      <c r="B2" s="194"/>
      <c r="D2" s="350" t="s">
        <v>0</v>
      </c>
      <c r="E2" s="350"/>
      <c r="F2" s="350"/>
      <c r="G2" s="350"/>
      <c r="H2" s="196"/>
      <c r="I2" s="196"/>
      <c r="J2" s="196"/>
      <c r="K2" s="196"/>
      <c r="M2" s="196"/>
      <c r="N2" s="197"/>
      <c r="O2" s="197"/>
      <c r="Q2" s="198" t="s">
        <v>4</v>
      </c>
      <c r="AT2" s="199" t="s">
        <v>76</v>
      </c>
      <c r="AU2" s="200" t="s">
        <v>75</v>
      </c>
      <c r="AV2" s="200" t="s">
        <v>121</v>
      </c>
      <c r="AW2" s="195"/>
    </row>
    <row r="3" spans="1:49" s="193" customFormat="1" ht="18" customHeight="1" x14ac:dyDescent="0.4">
      <c r="A3" s="192"/>
      <c r="B3" s="194"/>
      <c r="D3" s="351" t="s">
        <v>142</v>
      </c>
      <c r="E3" s="351"/>
      <c r="F3" s="351"/>
      <c r="G3" s="351"/>
      <c r="H3" s="201"/>
      <c r="I3" s="201"/>
      <c r="J3" s="201"/>
      <c r="K3" s="201"/>
      <c r="M3" s="201"/>
      <c r="N3" s="202"/>
      <c r="O3" s="202"/>
      <c r="Q3" s="198" t="s">
        <v>21</v>
      </c>
      <c r="AT3" s="199" t="s">
        <v>77</v>
      </c>
      <c r="AU3" s="200" t="s">
        <v>80</v>
      </c>
      <c r="AV3" s="200" t="s">
        <v>122</v>
      </c>
      <c r="AW3" s="195"/>
    </row>
    <row r="4" spans="1:49" s="193" customFormat="1" ht="15.5" x14ac:dyDescent="0.35">
      <c r="A4" s="192"/>
      <c r="B4" s="194"/>
      <c r="D4" s="352" t="s">
        <v>184</v>
      </c>
      <c r="E4" s="352"/>
      <c r="F4" s="352"/>
      <c r="G4" s="352"/>
      <c r="H4" s="203"/>
      <c r="I4" s="203"/>
      <c r="J4" s="203"/>
      <c r="K4" s="204"/>
      <c r="M4" s="204"/>
      <c r="N4" s="194"/>
      <c r="O4" s="194"/>
      <c r="Q4" s="198" t="s">
        <v>22</v>
      </c>
      <c r="AT4" s="199" t="s">
        <v>78</v>
      </c>
      <c r="AU4" s="200"/>
      <c r="AV4" s="200"/>
      <c r="AW4" s="195"/>
    </row>
    <row r="5" spans="1:49" s="193" customFormat="1" ht="18" x14ac:dyDescent="0.3">
      <c r="A5" s="192"/>
      <c r="B5" s="353"/>
      <c r="C5" s="353"/>
      <c r="D5" s="353"/>
      <c r="E5" s="353"/>
      <c r="F5" s="353"/>
      <c r="G5" s="353"/>
      <c r="H5" s="353"/>
      <c r="I5" s="353"/>
      <c r="J5" s="353"/>
      <c r="K5" s="353"/>
      <c r="L5" s="353"/>
      <c r="M5" s="353"/>
      <c r="N5" s="353"/>
      <c r="O5" s="353"/>
      <c r="Q5" s="198" t="s">
        <v>23</v>
      </c>
      <c r="AT5" s="199" t="s">
        <v>79</v>
      </c>
      <c r="AU5" s="200"/>
      <c r="AV5" s="200"/>
      <c r="AW5" s="195"/>
    </row>
    <row r="6" spans="1:49" ht="21.75" customHeight="1" x14ac:dyDescent="0.3">
      <c r="B6" s="354" t="s">
        <v>187</v>
      </c>
      <c r="C6" s="355" t="s">
        <v>328</v>
      </c>
      <c r="D6" s="281" t="s">
        <v>188</v>
      </c>
      <c r="E6" s="306" t="s">
        <v>185</v>
      </c>
      <c r="F6" s="308"/>
      <c r="G6" s="355" t="s">
        <v>186</v>
      </c>
    </row>
    <row r="7" spans="1:49" ht="15.5" x14ac:dyDescent="0.3">
      <c r="B7" s="281"/>
      <c r="C7" s="355"/>
      <c r="D7" s="283"/>
      <c r="E7" s="118" t="s">
        <v>143</v>
      </c>
      <c r="F7" s="118" t="s">
        <v>144</v>
      </c>
      <c r="G7" s="355"/>
    </row>
    <row r="8" spans="1:49" ht="50.15" customHeight="1" x14ac:dyDescent="0.3">
      <c r="A8" s="117">
        <v>1</v>
      </c>
      <c r="B8" s="213">
        <v>1</v>
      </c>
      <c r="C8" s="167" t="s">
        <v>437</v>
      </c>
      <c r="D8" s="221" t="s">
        <v>856</v>
      </c>
      <c r="E8" s="211"/>
      <c r="F8" s="222" t="s">
        <v>278</v>
      </c>
      <c r="G8" s="167" t="s">
        <v>438</v>
      </c>
    </row>
    <row r="9" spans="1:49" ht="50.15" customHeight="1" x14ac:dyDescent="0.3">
      <c r="A9" s="117">
        <v>2</v>
      </c>
      <c r="B9" s="212">
        <v>2</v>
      </c>
      <c r="C9" s="167" t="s">
        <v>329</v>
      </c>
      <c r="D9" s="117" t="s">
        <v>857</v>
      </c>
      <c r="E9" s="117"/>
      <c r="F9" s="117" t="s">
        <v>278</v>
      </c>
      <c r="G9" s="167" t="s">
        <v>279</v>
      </c>
    </row>
    <row r="10" spans="1:49" ht="50.15" customHeight="1" x14ac:dyDescent="0.3">
      <c r="A10" s="117">
        <v>3</v>
      </c>
      <c r="B10" s="213">
        <v>3</v>
      </c>
      <c r="C10" s="167" t="s">
        <v>642</v>
      </c>
      <c r="D10" s="117" t="s">
        <v>22</v>
      </c>
      <c r="E10" s="117"/>
      <c r="F10" s="117" t="s">
        <v>278</v>
      </c>
      <c r="G10" s="167" t="s">
        <v>438</v>
      </c>
    </row>
    <row r="11" spans="1:49" ht="50.15" customHeight="1" x14ac:dyDescent="0.3">
      <c r="A11" s="117">
        <v>4</v>
      </c>
      <c r="B11" s="213">
        <v>4</v>
      </c>
      <c r="C11" s="167" t="s">
        <v>439</v>
      </c>
      <c r="D11" s="117" t="s">
        <v>856</v>
      </c>
      <c r="E11" s="117"/>
      <c r="F11" s="117" t="s">
        <v>278</v>
      </c>
      <c r="G11" s="167" t="s">
        <v>438</v>
      </c>
    </row>
    <row r="12" spans="1:49" ht="50.15" customHeight="1" x14ac:dyDescent="0.3">
      <c r="A12" s="117">
        <v>5</v>
      </c>
      <c r="B12" s="213">
        <v>5</v>
      </c>
      <c r="C12" s="167" t="s">
        <v>643</v>
      </c>
      <c r="D12" s="117" t="s">
        <v>22</v>
      </c>
      <c r="E12" s="117"/>
      <c r="F12" s="117" t="s">
        <v>278</v>
      </c>
      <c r="G12" s="167" t="s">
        <v>438</v>
      </c>
    </row>
    <row r="13" spans="1:49" ht="50.15" customHeight="1" x14ac:dyDescent="0.3">
      <c r="A13" s="117">
        <v>6</v>
      </c>
      <c r="B13" s="213">
        <v>6</v>
      </c>
      <c r="C13" s="167" t="s">
        <v>440</v>
      </c>
      <c r="D13" s="117" t="s">
        <v>856</v>
      </c>
      <c r="E13" s="117"/>
      <c r="F13" s="117" t="s">
        <v>278</v>
      </c>
      <c r="G13" s="167" t="s">
        <v>438</v>
      </c>
    </row>
    <row r="14" spans="1:49" ht="50.15" customHeight="1" x14ac:dyDescent="0.3">
      <c r="A14" s="117"/>
      <c r="B14" s="213">
        <v>7</v>
      </c>
      <c r="C14" s="167" t="s">
        <v>441</v>
      </c>
      <c r="D14" s="117" t="s">
        <v>21</v>
      </c>
      <c r="E14" s="117"/>
      <c r="F14" s="117" t="s">
        <v>278</v>
      </c>
      <c r="G14" s="167" t="s">
        <v>438</v>
      </c>
    </row>
    <row r="15" spans="1:49" ht="50.15" customHeight="1" x14ac:dyDescent="0.3">
      <c r="A15" s="117">
        <v>7</v>
      </c>
      <c r="B15" s="213">
        <v>8</v>
      </c>
      <c r="C15" s="167" t="s">
        <v>442</v>
      </c>
      <c r="D15" s="117" t="s">
        <v>21</v>
      </c>
      <c r="E15" s="117"/>
      <c r="F15" s="117" t="s">
        <v>278</v>
      </c>
      <c r="G15" s="167" t="s">
        <v>438</v>
      </c>
    </row>
    <row r="16" spans="1:49" ht="50.15" customHeight="1" x14ac:dyDescent="0.3">
      <c r="A16" s="117">
        <v>8</v>
      </c>
      <c r="B16" s="213">
        <v>9</v>
      </c>
      <c r="C16" s="167" t="s">
        <v>443</v>
      </c>
      <c r="D16" s="117" t="s">
        <v>21</v>
      </c>
      <c r="E16" s="117"/>
      <c r="F16" s="117" t="s">
        <v>278</v>
      </c>
      <c r="G16" s="167" t="s">
        <v>438</v>
      </c>
    </row>
    <row r="17" spans="1:7" ht="50.15" customHeight="1" x14ac:dyDescent="0.3">
      <c r="A17" s="117">
        <v>9</v>
      </c>
      <c r="B17" s="212">
        <v>10</v>
      </c>
      <c r="C17" s="167" t="s">
        <v>330</v>
      </c>
      <c r="D17" s="117" t="s">
        <v>4</v>
      </c>
      <c r="E17" s="117"/>
      <c r="F17" s="117" t="s">
        <v>278</v>
      </c>
      <c r="G17" s="167" t="s">
        <v>279</v>
      </c>
    </row>
    <row r="18" spans="1:7" ht="50.15" customHeight="1" x14ac:dyDescent="0.3">
      <c r="A18" s="117">
        <v>10</v>
      </c>
      <c r="B18" s="213">
        <v>11</v>
      </c>
      <c r="C18" s="167" t="s">
        <v>437</v>
      </c>
      <c r="D18" s="117" t="s">
        <v>856</v>
      </c>
      <c r="E18" s="117"/>
      <c r="F18" s="117" t="s">
        <v>278</v>
      </c>
      <c r="G18" s="167" t="s">
        <v>438</v>
      </c>
    </row>
    <row r="19" spans="1:7" ht="50.15" customHeight="1" x14ac:dyDescent="0.3">
      <c r="A19" s="117">
        <v>11</v>
      </c>
      <c r="B19" s="213">
        <v>12</v>
      </c>
      <c r="C19" s="167" t="s">
        <v>644</v>
      </c>
      <c r="D19" s="117" t="s">
        <v>22</v>
      </c>
      <c r="E19" s="117"/>
      <c r="F19" s="117" t="s">
        <v>278</v>
      </c>
      <c r="G19" s="167" t="s">
        <v>438</v>
      </c>
    </row>
    <row r="20" spans="1:7" ht="50.15" customHeight="1" x14ac:dyDescent="0.3">
      <c r="A20" s="117">
        <v>12</v>
      </c>
      <c r="B20" s="213">
        <v>13</v>
      </c>
      <c r="C20" s="167" t="s">
        <v>572</v>
      </c>
      <c r="D20" s="117" t="s">
        <v>22</v>
      </c>
      <c r="E20" s="117"/>
      <c r="F20" s="117" t="s">
        <v>278</v>
      </c>
      <c r="G20" s="167" t="s">
        <v>573</v>
      </c>
    </row>
    <row r="21" spans="1:7" ht="50.15" customHeight="1" x14ac:dyDescent="0.3">
      <c r="A21" s="117">
        <v>13</v>
      </c>
      <c r="B21" s="213">
        <v>14</v>
      </c>
      <c r="C21" s="167" t="s">
        <v>854</v>
      </c>
      <c r="D21" s="117" t="s">
        <v>23</v>
      </c>
      <c r="E21" s="117"/>
      <c r="F21" s="117" t="s">
        <v>278</v>
      </c>
      <c r="G21" s="167" t="s">
        <v>855</v>
      </c>
    </row>
    <row r="22" spans="1:7" ht="50.15" customHeight="1" x14ac:dyDescent="0.3">
      <c r="A22" s="117">
        <v>14</v>
      </c>
      <c r="B22" s="213">
        <v>15</v>
      </c>
      <c r="C22" s="167" t="s">
        <v>208</v>
      </c>
      <c r="D22" s="117" t="s">
        <v>4</v>
      </c>
      <c r="E22" s="117" t="s">
        <v>332</v>
      </c>
      <c r="F22" s="117"/>
      <c r="G22" s="167" t="s">
        <v>333</v>
      </c>
    </row>
    <row r="23" spans="1:7" ht="50.15" customHeight="1" x14ac:dyDescent="0.3">
      <c r="A23" s="117">
        <v>15</v>
      </c>
      <c r="B23" s="213">
        <v>16</v>
      </c>
      <c r="C23" s="167" t="s">
        <v>213</v>
      </c>
      <c r="D23" s="117" t="s">
        <v>4</v>
      </c>
      <c r="E23" s="117" t="s">
        <v>332</v>
      </c>
      <c r="F23" s="117"/>
      <c r="G23" s="167" t="s">
        <v>333</v>
      </c>
    </row>
    <row r="24" spans="1:7" ht="50.15" customHeight="1" x14ac:dyDescent="0.3">
      <c r="A24" s="117">
        <v>16</v>
      </c>
      <c r="B24" s="213">
        <v>16</v>
      </c>
      <c r="C24" s="167" t="s">
        <v>213</v>
      </c>
      <c r="D24" s="117" t="s">
        <v>858</v>
      </c>
      <c r="E24" s="117"/>
      <c r="F24" s="117" t="s">
        <v>278</v>
      </c>
      <c r="G24" s="167" t="s">
        <v>531</v>
      </c>
    </row>
    <row r="25" spans="1:7" ht="50.15" customHeight="1" x14ac:dyDescent="0.3">
      <c r="A25" s="117"/>
      <c r="B25" s="213">
        <v>17</v>
      </c>
      <c r="C25" s="167" t="s">
        <v>322</v>
      </c>
      <c r="D25" s="117" t="s">
        <v>21</v>
      </c>
      <c r="E25" s="117" t="s">
        <v>278</v>
      </c>
      <c r="F25" s="117"/>
      <c r="G25" s="181" t="s">
        <v>333</v>
      </c>
    </row>
    <row r="26" spans="1:7" ht="50.15" customHeight="1" x14ac:dyDescent="0.3">
      <c r="A26" s="117">
        <v>17</v>
      </c>
      <c r="B26" s="213">
        <v>18</v>
      </c>
      <c r="C26" s="167" t="s">
        <v>354</v>
      </c>
      <c r="D26" s="117" t="s">
        <v>21</v>
      </c>
      <c r="E26" s="117" t="s">
        <v>278</v>
      </c>
      <c r="F26" s="117"/>
      <c r="G26" s="181" t="s">
        <v>333</v>
      </c>
    </row>
    <row r="27" spans="1:7" s="116" customFormat="1" ht="50.15" customHeight="1" x14ac:dyDescent="0.35">
      <c r="A27" s="117">
        <v>18</v>
      </c>
      <c r="B27" s="213">
        <v>19</v>
      </c>
      <c r="C27" s="167" t="s">
        <v>699</v>
      </c>
      <c r="D27" s="117" t="s">
        <v>22</v>
      </c>
      <c r="E27" s="117"/>
      <c r="F27" s="117" t="s">
        <v>278</v>
      </c>
      <c r="G27" s="167" t="s">
        <v>700</v>
      </c>
    </row>
    <row r="28" spans="1:7" s="116" customFormat="1" ht="50.15" customHeight="1" x14ac:dyDescent="0.35">
      <c r="A28" s="117">
        <v>19</v>
      </c>
      <c r="B28" s="213">
        <v>20</v>
      </c>
      <c r="C28" s="215" t="s">
        <v>851</v>
      </c>
      <c r="D28" s="117" t="s">
        <v>23</v>
      </c>
      <c r="E28" s="117"/>
      <c r="F28" s="117" t="s">
        <v>278</v>
      </c>
      <c r="G28" s="215" t="s">
        <v>700</v>
      </c>
    </row>
    <row r="29" spans="1:7" s="116" customFormat="1" ht="50.15" customHeight="1" x14ac:dyDescent="0.35">
      <c r="A29" s="117">
        <v>20</v>
      </c>
      <c r="B29" s="213">
        <v>21</v>
      </c>
      <c r="C29" s="167" t="s">
        <v>701</v>
      </c>
      <c r="D29" s="117" t="s">
        <v>22</v>
      </c>
      <c r="E29" s="117"/>
      <c r="F29" s="117" t="s">
        <v>278</v>
      </c>
      <c r="G29" s="167" t="s">
        <v>700</v>
      </c>
    </row>
    <row r="30" spans="1:7" s="116" customFormat="1" ht="50.15" customHeight="1" x14ac:dyDescent="0.35">
      <c r="A30" s="117">
        <v>21</v>
      </c>
      <c r="B30" s="213">
        <v>22</v>
      </c>
      <c r="C30" s="215" t="s">
        <v>852</v>
      </c>
      <c r="D30" s="117" t="s">
        <v>23</v>
      </c>
      <c r="E30" s="117"/>
      <c r="F30" s="117" t="s">
        <v>278</v>
      </c>
      <c r="G30" s="215" t="s">
        <v>853</v>
      </c>
    </row>
    <row r="31" spans="1:7" s="116" customFormat="1" x14ac:dyDescent="0.35">
      <c r="A31" s="117">
        <v>22</v>
      </c>
      <c r="B31" s="212">
        <v>23</v>
      </c>
      <c r="C31" s="167" t="s">
        <v>356</v>
      </c>
      <c r="D31" s="117" t="s">
        <v>21</v>
      </c>
      <c r="E31" s="117" t="s">
        <v>278</v>
      </c>
      <c r="F31" s="117" t="s">
        <v>282</v>
      </c>
      <c r="G31" s="181" t="s">
        <v>333</v>
      </c>
    </row>
    <row r="32" spans="1:7" ht="28" x14ac:dyDescent="0.3">
      <c r="A32" s="117">
        <v>23</v>
      </c>
      <c r="B32" s="212">
        <v>23</v>
      </c>
      <c r="C32" s="167" t="s">
        <v>356</v>
      </c>
      <c r="D32" s="117" t="s">
        <v>23</v>
      </c>
      <c r="E32" s="117"/>
      <c r="F32" s="117" t="s">
        <v>278</v>
      </c>
      <c r="G32" s="167" t="s">
        <v>293</v>
      </c>
    </row>
    <row r="33" spans="1:7" ht="28" x14ac:dyDescent="0.3">
      <c r="A33" s="117">
        <v>24</v>
      </c>
      <c r="B33" s="213">
        <v>24</v>
      </c>
      <c r="C33" s="167" t="s">
        <v>481</v>
      </c>
      <c r="D33" s="117" t="s">
        <v>21</v>
      </c>
      <c r="E33" s="117"/>
      <c r="F33" s="117" t="s">
        <v>278</v>
      </c>
      <c r="G33" s="167" t="s">
        <v>293</v>
      </c>
    </row>
    <row r="34" spans="1:7" ht="28" x14ac:dyDescent="0.3">
      <c r="A34" s="117">
        <v>25</v>
      </c>
      <c r="B34" s="212">
        <v>25</v>
      </c>
      <c r="C34" s="167" t="s">
        <v>331</v>
      </c>
      <c r="D34" s="117" t="s">
        <v>4</v>
      </c>
      <c r="E34" s="117"/>
      <c r="F34" s="117" t="s">
        <v>278</v>
      </c>
      <c r="G34" s="167" t="s">
        <v>293</v>
      </c>
    </row>
    <row r="35" spans="1:7" x14ac:dyDescent="0.3">
      <c r="A35" s="117">
        <v>26</v>
      </c>
      <c r="B35" s="213">
        <v>26</v>
      </c>
      <c r="C35" s="167" t="s">
        <v>859</v>
      </c>
      <c r="D35" s="117" t="s">
        <v>23</v>
      </c>
      <c r="E35" s="117"/>
      <c r="F35" s="117" t="s">
        <v>278</v>
      </c>
      <c r="G35" s="167" t="s">
        <v>855</v>
      </c>
    </row>
    <row r="36" spans="1:7" x14ac:dyDescent="0.3">
      <c r="A36" s="117">
        <v>27</v>
      </c>
      <c r="B36" s="213">
        <v>27</v>
      </c>
      <c r="C36" s="167" t="s">
        <v>482</v>
      </c>
      <c r="D36" s="117" t="s">
        <v>21</v>
      </c>
      <c r="E36" s="117"/>
      <c r="F36" s="117" t="s">
        <v>278</v>
      </c>
      <c r="G36" s="167" t="s">
        <v>483</v>
      </c>
    </row>
    <row r="37" spans="1:7" ht="28" x14ac:dyDescent="0.3">
      <c r="A37" s="117">
        <v>28</v>
      </c>
      <c r="B37" s="213">
        <v>28</v>
      </c>
      <c r="C37" s="167" t="s">
        <v>661</v>
      </c>
      <c r="D37" s="117" t="s">
        <v>22</v>
      </c>
      <c r="E37" s="117" t="s">
        <v>282</v>
      </c>
      <c r="F37" s="117" t="s">
        <v>278</v>
      </c>
      <c r="G37" s="167" t="s">
        <v>708</v>
      </c>
    </row>
    <row r="38" spans="1:7" ht="28" x14ac:dyDescent="0.3">
      <c r="A38" s="117">
        <v>29</v>
      </c>
      <c r="B38" s="216">
        <v>29</v>
      </c>
      <c r="C38" s="167" t="s">
        <v>662</v>
      </c>
      <c r="D38" s="117" t="s">
        <v>22</v>
      </c>
      <c r="E38" s="117"/>
      <c r="F38" s="117" t="s">
        <v>278</v>
      </c>
      <c r="G38" s="167" t="s">
        <v>708</v>
      </c>
    </row>
    <row r="39" spans="1:7" x14ac:dyDescent="0.3">
      <c r="A39" s="117">
        <v>30</v>
      </c>
      <c r="B39" s="216">
        <v>30</v>
      </c>
      <c r="C39" s="167" t="s">
        <v>484</v>
      </c>
      <c r="D39" s="117" t="s">
        <v>21</v>
      </c>
      <c r="E39" s="117"/>
      <c r="F39" s="117" t="s">
        <v>278</v>
      </c>
      <c r="G39" s="167" t="s">
        <v>485</v>
      </c>
    </row>
    <row r="40" spans="1:7" ht="42" x14ac:dyDescent="0.3">
      <c r="A40" s="117">
        <v>31</v>
      </c>
      <c r="B40" s="216">
        <v>31</v>
      </c>
      <c r="C40" s="167" t="s">
        <v>545</v>
      </c>
      <c r="D40" s="117" t="s">
        <v>856</v>
      </c>
      <c r="E40" s="117"/>
      <c r="F40" s="117" t="s">
        <v>278</v>
      </c>
      <c r="G40" s="167" t="s">
        <v>550</v>
      </c>
    </row>
    <row r="41" spans="1:7" ht="42" x14ac:dyDescent="0.3">
      <c r="A41" s="117">
        <v>32</v>
      </c>
      <c r="B41" s="216">
        <v>32</v>
      </c>
      <c r="C41" s="167" t="s">
        <v>546</v>
      </c>
      <c r="D41" s="117" t="s">
        <v>856</v>
      </c>
      <c r="E41" s="117"/>
      <c r="F41" s="117" t="s">
        <v>278</v>
      </c>
      <c r="G41" s="167" t="s">
        <v>550</v>
      </c>
    </row>
    <row r="42" spans="1:7" ht="42" x14ac:dyDescent="0.3">
      <c r="A42" s="117">
        <v>33</v>
      </c>
      <c r="B42" s="213">
        <v>33</v>
      </c>
      <c r="C42" s="167" t="s">
        <v>547</v>
      </c>
      <c r="D42" s="117" t="s">
        <v>856</v>
      </c>
      <c r="E42" s="117"/>
      <c r="F42" s="117" t="s">
        <v>278</v>
      </c>
      <c r="G42" s="167" t="s">
        <v>550</v>
      </c>
    </row>
    <row r="43" spans="1:7" ht="42" x14ac:dyDescent="0.3">
      <c r="A43" s="117">
        <v>34</v>
      </c>
      <c r="B43" s="213">
        <v>34</v>
      </c>
      <c r="C43" s="167" t="s">
        <v>548</v>
      </c>
      <c r="D43" s="117" t="s">
        <v>856</v>
      </c>
      <c r="E43" s="117"/>
      <c r="F43" s="117" t="s">
        <v>278</v>
      </c>
      <c r="G43" s="167" t="s">
        <v>550</v>
      </c>
    </row>
    <row r="44" spans="1:7" ht="42" x14ac:dyDescent="0.3">
      <c r="A44" s="117">
        <v>35</v>
      </c>
      <c r="B44" s="213">
        <v>35</v>
      </c>
      <c r="C44" s="167" t="s">
        <v>549</v>
      </c>
      <c r="D44" s="117" t="s">
        <v>856</v>
      </c>
      <c r="E44" s="117"/>
      <c r="F44" s="117" t="s">
        <v>278</v>
      </c>
      <c r="G44" s="167" t="s">
        <v>550</v>
      </c>
    </row>
    <row r="45" spans="1:7" x14ac:dyDescent="0.3">
      <c r="B45" s="213"/>
      <c r="C45" s="167"/>
      <c r="D45" s="117"/>
      <c r="E45" s="117"/>
      <c r="F45" s="117"/>
      <c r="G45" s="167"/>
    </row>
    <row r="46" spans="1:7" x14ac:dyDescent="0.3">
      <c r="B46" s="213"/>
      <c r="C46" s="167"/>
      <c r="D46" s="117"/>
      <c r="E46" s="117"/>
      <c r="F46" s="117"/>
      <c r="G46" s="167"/>
    </row>
    <row r="47" spans="1:7" x14ac:dyDescent="0.3">
      <c r="B47" s="205"/>
      <c r="C47" s="189"/>
    </row>
    <row r="48" spans="1:7" x14ac:dyDescent="0.3">
      <c r="B48" s="205"/>
      <c r="C48" s="189"/>
    </row>
    <row r="49" spans="1:7" ht="15.5" x14ac:dyDescent="0.3">
      <c r="B49" s="348" t="s">
        <v>164</v>
      </c>
      <c r="C49" s="356" t="s">
        <v>328</v>
      </c>
      <c r="D49" s="349" t="s">
        <v>188</v>
      </c>
      <c r="E49" s="348" t="s">
        <v>185</v>
      </c>
      <c r="F49" s="348"/>
      <c r="G49" s="348" t="s">
        <v>186</v>
      </c>
    </row>
    <row r="50" spans="1:7" ht="15.5" x14ac:dyDescent="0.3">
      <c r="B50" s="348"/>
      <c r="C50" s="357"/>
      <c r="D50" s="349"/>
      <c r="E50" s="209" t="s">
        <v>143</v>
      </c>
      <c r="F50" s="209" t="s">
        <v>144</v>
      </c>
      <c r="G50" s="348"/>
    </row>
    <row r="51" spans="1:7" x14ac:dyDescent="0.3">
      <c r="A51" s="117">
        <v>1</v>
      </c>
      <c r="B51" s="117">
        <v>36</v>
      </c>
      <c r="C51" s="167" t="s">
        <v>334</v>
      </c>
      <c r="D51" s="171" t="s">
        <v>532</v>
      </c>
      <c r="E51" s="117" t="s">
        <v>278</v>
      </c>
      <c r="F51" s="117"/>
      <c r="G51" s="167" t="s">
        <v>333</v>
      </c>
    </row>
    <row r="52" spans="1:7" ht="42" x14ac:dyDescent="0.3">
      <c r="A52" s="117">
        <v>2</v>
      </c>
      <c r="B52" s="117">
        <v>37</v>
      </c>
      <c r="C52" s="177" t="s">
        <v>335</v>
      </c>
      <c r="D52" s="171" t="s">
        <v>532</v>
      </c>
      <c r="E52" s="117" t="s">
        <v>278</v>
      </c>
      <c r="F52" s="117"/>
      <c r="G52" s="167" t="s">
        <v>333</v>
      </c>
    </row>
    <row r="53" spans="1:7" ht="28" x14ac:dyDescent="0.3">
      <c r="A53" s="117">
        <v>3</v>
      </c>
      <c r="B53" s="117">
        <v>38</v>
      </c>
      <c r="C53" s="167" t="s">
        <v>210</v>
      </c>
      <c r="D53" s="171" t="s">
        <v>532</v>
      </c>
      <c r="E53" s="117" t="s">
        <v>278</v>
      </c>
      <c r="F53" s="117"/>
      <c r="G53" s="167" t="s">
        <v>333</v>
      </c>
    </row>
    <row r="54" spans="1:7" ht="42" x14ac:dyDescent="0.3">
      <c r="A54" s="117">
        <v>4</v>
      </c>
      <c r="B54" s="117">
        <v>39</v>
      </c>
      <c r="C54" s="167" t="s">
        <v>212</v>
      </c>
      <c r="D54" s="171" t="s">
        <v>532</v>
      </c>
      <c r="E54" s="117" t="s">
        <v>278</v>
      </c>
      <c r="F54" s="117"/>
      <c r="G54" s="167" t="s">
        <v>333</v>
      </c>
    </row>
    <row r="55" spans="1:7" ht="50.15" customHeight="1" x14ac:dyDescent="0.3">
      <c r="A55" s="117">
        <v>5</v>
      </c>
      <c r="B55" s="117">
        <v>40</v>
      </c>
      <c r="C55" s="167" t="s">
        <v>342</v>
      </c>
      <c r="D55" s="171" t="s">
        <v>21</v>
      </c>
      <c r="E55" s="117" t="s">
        <v>278</v>
      </c>
      <c r="F55" s="117"/>
      <c r="G55" s="167" t="s">
        <v>333</v>
      </c>
    </row>
    <row r="56" spans="1:7" ht="50.15" customHeight="1" x14ac:dyDescent="0.3">
      <c r="A56" s="117">
        <v>6</v>
      </c>
      <c r="B56" s="117">
        <v>41</v>
      </c>
      <c r="C56" s="167" t="s">
        <v>533</v>
      </c>
      <c r="D56" s="117" t="s">
        <v>21</v>
      </c>
      <c r="E56" s="117"/>
      <c r="F56" s="117" t="s">
        <v>278</v>
      </c>
      <c r="G56" s="172" t="s">
        <v>551</v>
      </c>
    </row>
    <row r="57" spans="1:7" ht="50.15" customHeight="1" x14ac:dyDescent="0.3">
      <c r="A57" s="117">
        <v>7</v>
      </c>
      <c r="B57" s="117">
        <v>42</v>
      </c>
      <c r="C57" s="167" t="s">
        <v>534</v>
      </c>
      <c r="D57" s="117" t="s">
        <v>21</v>
      </c>
      <c r="E57" s="117" t="s">
        <v>278</v>
      </c>
      <c r="F57" s="117"/>
      <c r="G57" s="167" t="s">
        <v>333</v>
      </c>
    </row>
    <row r="58" spans="1:7" ht="50.15" customHeight="1" x14ac:dyDescent="0.3">
      <c r="A58" s="117">
        <v>8</v>
      </c>
      <c r="B58" s="117">
        <v>43</v>
      </c>
      <c r="C58" s="167" t="s">
        <v>535</v>
      </c>
      <c r="D58" s="117" t="s">
        <v>21</v>
      </c>
      <c r="E58" s="117" t="s">
        <v>278</v>
      </c>
      <c r="F58" s="117"/>
      <c r="G58" s="167" t="s">
        <v>333</v>
      </c>
    </row>
    <row r="59" spans="1:7" ht="50.15" customHeight="1" x14ac:dyDescent="0.3">
      <c r="A59" s="117"/>
      <c r="B59" s="117">
        <v>44</v>
      </c>
      <c r="C59" s="167" t="s">
        <v>709</v>
      </c>
      <c r="D59" s="117" t="s">
        <v>22</v>
      </c>
      <c r="E59" s="117" t="s">
        <v>278</v>
      </c>
      <c r="F59" s="117"/>
      <c r="G59" s="167" t="s">
        <v>333</v>
      </c>
    </row>
    <row r="60" spans="1:7" ht="50.15" customHeight="1" x14ac:dyDescent="0.3">
      <c r="A60" s="117">
        <v>9</v>
      </c>
      <c r="B60" s="117">
        <v>45</v>
      </c>
      <c r="C60" s="167" t="s">
        <v>346</v>
      </c>
      <c r="D60" s="117" t="s">
        <v>21</v>
      </c>
      <c r="E60" s="117" t="s">
        <v>278</v>
      </c>
      <c r="F60" s="117"/>
      <c r="G60" s="167" t="s">
        <v>333</v>
      </c>
    </row>
    <row r="61" spans="1:7" ht="50.15" customHeight="1" x14ac:dyDescent="0.3">
      <c r="A61" s="117">
        <v>10</v>
      </c>
      <c r="B61" s="117">
        <v>46</v>
      </c>
      <c r="C61" s="167" t="s">
        <v>536</v>
      </c>
      <c r="D61" s="117" t="s">
        <v>21</v>
      </c>
      <c r="E61" s="117" t="s">
        <v>278</v>
      </c>
      <c r="F61" s="117"/>
      <c r="G61" s="167" t="s">
        <v>333</v>
      </c>
    </row>
    <row r="62" spans="1:7" ht="50.15" customHeight="1" x14ac:dyDescent="0.3">
      <c r="A62" s="117">
        <v>11</v>
      </c>
      <c r="B62" s="117">
        <v>47</v>
      </c>
      <c r="C62" s="167" t="s">
        <v>537</v>
      </c>
      <c r="D62" s="117" t="s">
        <v>21</v>
      </c>
      <c r="E62" s="117" t="s">
        <v>278</v>
      </c>
      <c r="F62" s="117"/>
      <c r="G62" s="167" t="s">
        <v>333</v>
      </c>
    </row>
    <row r="63" spans="1:7" ht="50.15" customHeight="1" x14ac:dyDescent="0.3">
      <c r="A63" s="117">
        <v>12</v>
      </c>
      <c r="B63" s="117">
        <v>48</v>
      </c>
      <c r="C63" s="167" t="s">
        <v>538</v>
      </c>
      <c r="D63" s="117" t="s">
        <v>21</v>
      </c>
      <c r="E63" s="117" t="s">
        <v>278</v>
      </c>
      <c r="F63" s="117"/>
      <c r="G63" s="167" t="s">
        <v>333</v>
      </c>
    </row>
    <row r="64" spans="1:7" ht="50.15" customHeight="1" x14ac:dyDescent="0.3">
      <c r="A64" s="117">
        <v>13</v>
      </c>
      <c r="B64" s="117">
        <v>49</v>
      </c>
      <c r="C64" s="167" t="s">
        <v>539</v>
      </c>
      <c r="D64" s="117" t="s">
        <v>21</v>
      </c>
      <c r="E64" s="117" t="s">
        <v>278</v>
      </c>
      <c r="F64" s="117"/>
      <c r="G64" s="167" t="s">
        <v>333</v>
      </c>
    </row>
    <row r="65" spans="1:7" ht="50.15" customHeight="1" x14ac:dyDescent="0.3">
      <c r="A65" s="117">
        <v>14</v>
      </c>
      <c r="B65" s="117">
        <v>50</v>
      </c>
      <c r="C65" s="167" t="s">
        <v>343</v>
      </c>
      <c r="D65" s="117" t="s">
        <v>21</v>
      </c>
      <c r="E65" s="117" t="s">
        <v>278</v>
      </c>
      <c r="F65" s="117"/>
      <c r="G65" s="167" t="s">
        <v>333</v>
      </c>
    </row>
    <row r="66" spans="1:7" ht="50.15" customHeight="1" x14ac:dyDescent="0.3">
      <c r="A66" s="117">
        <v>15</v>
      </c>
      <c r="B66" s="117">
        <v>51</v>
      </c>
      <c r="C66" s="167" t="s">
        <v>540</v>
      </c>
      <c r="D66" s="117" t="s">
        <v>21</v>
      </c>
      <c r="E66" s="117" t="s">
        <v>278</v>
      </c>
      <c r="F66" s="117"/>
      <c r="G66" s="167" t="s">
        <v>333</v>
      </c>
    </row>
    <row r="67" spans="1:7" ht="50.15" customHeight="1" x14ac:dyDescent="0.35">
      <c r="A67" s="117"/>
      <c r="B67" s="214">
        <v>52</v>
      </c>
      <c r="C67" s="167" t="s">
        <v>710</v>
      </c>
      <c r="D67" s="167" t="s">
        <v>22</v>
      </c>
      <c r="E67" s="167" t="s">
        <v>278</v>
      </c>
      <c r="F67" s="167"/>
      <c r="G67" s="167" t="s">
        <v>333</v>
      </c>
    </row>
    <row r="68" spans="1:7" ht="50.15" customHeight="1" x14ac:dyDescent="0.3">
      <c r="A68" s="117">
        <v>16</v>
      </c>
      <c r="B68" s="216">
        <v>53</v>
      </c>
      <c r="C68" s="217" t="s">
        <v>541</v>
      </c>
      <c r="D68" s="117" t="s">
        <v>23</v>
      </c>
      <c r="E68" s="117"/>
      <c r="F68" s="117" t="s">
        <v>278</v>
      </c>
      <c r="G68" s="215" t="s">
        <v>845</v>
      </c>
    </row>
    <row r="69" spans="1:7" ht="50.15" customHeight="1" x14ac:dyDescent="0.3">
      <c r="A69" s="117">
        <v>17</v>
      </c>
      <c r="B69" s="117">
        <v>54</v>
      </c>
      <c r="C69" s="167" t="s">
        <v>542</v>
      </c>
      <c r="D69" s="171" t="s">
        <v>21</v>
      </c>
      <c r="E69" s="171" t="s">
        <v>278</v>
      </c>
      <c r="F69" s="171"/>
      <c r="G69" s="167" t="s">
        <v>333</v>
      </c>
    </row>
    <row r="70" spans="1:7" ht="50.15" customHeight="1" x14ac:dyDescent="0.3">
      <c r="A70" s="117">
        <v>18</v>
      </c>
      <c r="B70" s="117">
        <v>55</v>
      </c>
      <c r="C70" s="167" t="s">
        <v>543</v>
      </c>
      <c r="D70" s="171" t="s">
        <v>21</v>
      </c>
      <c r="E70" s="171" t="s">
        <v>278</v>
      </c>
      <c r="F70" s="171"/>
      <c r="G70" s="167" t="s">
        <v>333</v>
      </c>
    </row>
    <row r="71" spans="1:7" ht="50.15" customHeight="1" x14ac:dyDescent="0.3">
      <c r="A71" s="117"/>
      <c r="B71" s="117">
        <v>56</v>
      </c>
      <c r="C71" s="167" t="s">
        <v>713</v>
      </c>
      <c r="D71" s="171" t="s">
        <v>22</v>
      </c>
      <c r="E71" s="171" t="s">
        <v>278</v>
      </c>
      <c r="F71" s="171"/>
      <c r="G71" s="167" t="s">
        <v>714</v>
      </c>
    </row>
    <row r="72" spans="1:7" ht="46.5" customHeight="1" x14ac:dyDescent="0.3">
      <c r="A72" s="117">
        <v>19</v>
      </c>
      <c r="B72" s="117">
        <v>57</v>
      </c>
      <c r="C72" s="167" t="s">
        <v>544</v>
      </c>
      <c r="D72" s="171" t="s">
        <v>21</v>
      </c>
      <c r="E72" s="171" t="s">
        <v>278</v>
      </c>
      <c r="F72" s="171"/>
      <c r="G72" s="167" t="s">
        <v>333</v>
      </c>
    </row>
    <row r="73" spans="1:7" x14ac:dyDescent="0.3">
      <c r="A73" s="117"/>
      <c r="B73" s="117">
        <v>58</v>
      </c>
      <c r="C73" s="167" t="s">
        <v>663</v>
      </c>
      <c r="D73" s="171" t="s">
        <v>21</v>
      </c>
      <c r="E73" s="171"/>
      <c r="F73" s="171" t="s">
        <v>278</v>
      </c>
      <c r="G73" s="167" t="s">
        <v>664</v>
      </c>
    </row>
    <row r="74" spans="1:7" x14ac:dyDescent="0.3">
      <c r="A74" s="117"/>
      <c r="B74" s="117">
        <v>59</v>
      </c>
      <c r="C74" s="167" t="s">
        <v>560</v>
      </c>
      <c r="D74" s="171" t="s">
        <v>22</v>
      </c>
      <c r="E74" s="171" t="s">
        <v>278</v>
      </c>
      <c r="F74" s="171" t="s">
        <v>282</v>
      </c>
      <c r="G74" s="167" t="s">
        <v>333</v>
      </c>
    </row>
    <row r="75" spans="1:7" ht="46.5" customHeight="1" x14ac:dyDescent="0.3">
      <c r="A75" s="117"/>
      <c r="B75" s="117">
        <v>60</v>
      </c>
      <c r="C75" s="167" t="s">
        <v>562</v>
      </c>
      <c r="D75" s="171" t="s">
        <v>22</v>
      </c>
      <c r="E75" s="171"/>
      <c r="F75" s="171"/>
      <c r="G75" s="167" t="s">
        <v>333</v>
      </c>
    </row>
    <row r="76" spans="1:7" ht="46.5" customHeight="1" x14ac:dyDescent="0.3">
      <c r="A76" s="117"/>
      <c r="B76" s="117">
        <v>61</v>
      </c>
      <c r="C76" s="167" t="s">
        <v>556</v>
      </c>
      <c r="D76" s="117" t="s">
        <v>22</v>
      </c>
      <c r="E76" s="117" t="s">
        <v>278</v>
      </c>
      <c r="F76" s="117"/>
      <c r="G76" s="167" t="s">
        <v>333</v>
      </c>
    </row>
    <row r="77" spans="1:7" ht="46.5" customHeight="1" x14ac:dyDescent="0.3">
      <c r="A77" s="117"/>
      <c r="B77" s="117">
        <v>62</v>
      </c>
      <c r="C77" s="167" t="s">
        <v>711</v>
      </c>
      <c r="D77" s="117" t="s">
        <v>22</v>
      </c>
      <c r="E77" s="117"/>
      <c r="F77" s="117" t="s">
        <v>278</v>
      </c>
      <c r="G77" s="167" t="s">
        <v>712</v>
      </c>
    </row>
    <row r="78" spans="1:7" x14ac:dyDescent="0.3">
      <c r="A78" s="117"/>
      <c r="B78" s="117">
        <v>65</v>
      </c>
      <c r="C78" s="167" t="s">
        <v>702</v>
      </c>
      <c r="D78" s="117" t="s">
        <v>22</v>
      </c>
      <c r="E78" s="117"/>
      <c r="F78" s="117" t="s">
        <v>278</v>
      </c>
      <c r="G78" s="167" t="s">
        <v>703</v>
      </c>
    </row>
    <row r="79" spans="1:7" x14ac:dyDescent="0.3">
      <c r="A79" s="211"/>
      <c r="B79" s="117">
        <v>66</v>
      </c>
      <c r="C79" s="167" t="s">
        <v>704</v>
      </c>
      <c r="D79" s="117" t="s">
        <v>22</v>
      </c>
      <c r="E79" s="117"/>
      <c r="F79" s="117" t="s">
        <v>278</v>
      </c>
      <c r="G79" s="167" t="s">
        <v>703</v>
      </c>
    </row>
    <row r="80" spans="1:7" x14ac:dyDescent="0.3">
      <c r="B80" s="117">
        <v>67</v>
      </c>
      <c r="C80" s="167" t="s">
        <v>860</v>
      </c>
      <c r="D80" s="220" t="s">
        <v>23</v>
      </c>
      <c r="E80" s="220"/>
      <c r="F80" s="220" t="s">
        <v>278</v>
      </c>
      <c r="G80" s="219" t="s">
        <v>871</v>
      </c>
    </row>
    <row r="81" spans="2:7" ht="42" x14ac:dyDescent="0.3">
      <c r="B81" s="117">
        <v>68</v>
      </c>
      <c r="C81" s="167" t="s">
        <v>861</v>
      </c>
      <c r="D81" s="220" t="s">
        <v>23</v>
      </c>
      <c r="E81" s="220" t="s">
        <v>278</v>
      </c>
      <c r="F81" s="220"/>
      <c r="G81" s="219" t="s">
        <v>333</v>
      </c>
    </row>
    <row r="82" spans="2:7" x14ac:dyDescent="0.3">
      <c r="B82" s="117">
        <v>69</v>
      </c>
      <c r="C82" s="167" t="s">
        <v>862</v>
      </c>
      <c r="D82" s="220" t="s">
        <v>23</v>
      </c>
      <c r="E82" s="220"/>
      <c r="F82" s="220" t="s">
        <v>278</v>
      </c>
      <c r="G82" s="219" t="s">
        <v>872</v>
      </c>
    </row>
    <row r="83" spans="2:7" x14ac:dyDescent="0.3">
      <c r="B83" s="117">
        <v>70</v>
      </c>
      <c r="C83" s="167" t="s">
        <v>863</v>
      </c>
      <c r="D83" s="220" t="s">
        <v>23</v>
      </c>
      <c r="E83" s="220"/>
      <c r="F83" s="220" t="s">
        <v>278</v>
      </c>
      <c r="G83" s="219" t="s">
        <v>872</v>
      </c>
    </row>
    <row r="84" spans="2:7" x14ac:dyDescent="0.3">
      <c r="B84" s="117">
        <v>71</v>
      </c>
      <c r="C84" s="167" t="s">
        <v>864</v>
      </c>
      <c r="D84" s="220" t="s">
        <v>23</v>
      </c>
      <c r="E84" s="220"/>
      <c r="F84" s="220" t="s">
        <v>278</v>
      </c>
      <c r="G84" s="219" t="s">
        <v>872</v>
      </c>
    </row>
    <row r="85" spans="2:7" ht="28" x14ac:dyDescent="0.3">
      <c r="B85" s="213">
        <v>72</v>
      </c>
      <c r="C85" s="223" t="s">
        <v>541</v>
      </c>
      <c r="D85" s="224" t="s">
        <v>23</v>
      </c>
      <c r="E85" s="224" t="s">
        <v>278</v>
      </c>
      <c r="F85" s="224"/>
      <c r="G85" s="225" t="s">
        <v>712</v>
      </c>
    </row>
    <row r="86" spans="2:7" x14ac:dyDescent="0.3">
      <c r="B86" s="117">
        <v>73</v>
      </c>
      <c r="C86" s="167" t="s">
        <v>865</v>
      </c>
      <c r="D86" s="220" t="s">
        <v>23</v>
      </c>
      <c r="E86" s="117" t="s">
        <v>278</v>
      </c>
      <c r="F86" s="117"/>
      <c r="G86" s="219" t="s">
        <v>333</v>
      </c>
    </row>
    <row r="87" spans="2:7" ht="28" x14ac:dyDescent="0.3">
      <c r="B87" s="117">
        <v>74</v>
      </c>
      <c r="C87" s="167" t="s">
        <v>866</v>
      </c>
      <c r="D87" s="220" t="s">
        <v>23</v>
      </c>
      <c r="E87" s="117" t="s">
        <v>278</v>
      </c>
      <c r="F87" s="117"/>
      <c r="G87" s="219" t="s">
        <v>333</v>
      </c>
    </row>
    <row r="88" spans="2:7" x14ac:dyDescent="0.3">
      <c r="B88" s="117">
        <v>75</v>
      </c>
      <c r="C88" s="167" t="s">
        <v>867</v>
      </c>
      <c r="D88" s="220" t="s">
        <v>23</v>
      </c>
      <c r="E88" s="117" t="s">
        <v>278</v>
      </c>
      <c r="F88" s="117"/>
      <c r="G88" s="219" t="s">
        <v>333</v>
      </c>
    </row>
    <row r="89" spans="2:7" x14ac:dyDescent="0.3">
      <c r="B89" s="117">
        <v>76</v>
      </c>
      <c r="C89" s="167" t="s">
        <v>868</v>
      </c>
      <c r="D89" s="220" t="s">
        <v>23</v>
      </c>
      <c r="E89" s="117" t="s">
        <v>278</v>
      </c>
      <c r="F89" s="117"/>
      <c r="G89" s="219" t="s">
        <v>333</v>
      </c>
    </row>
    <row r="90" spans="2:7" x14ac:dyDescent="0.3">
      <c r="B90" s="117">
        <v>77</v>
      </c>
      <c r="C90" s="167" t="s">
        <v>869</v>
      </c>
      <c r="D90" s="220" t="s">
        <v>23</v>
      </c>
      <c r="E90" s="117" t="s">
        <v>278</v>
      </c>
      <c r="F90" s="117"/>
      <c r="G90" s="219" t="s">
        <v>333</v>
      </c>
    </row>
    <row r="91" spans="2:7" x14ac:dyDescent="0.3">
      <c r="B91" s="117">
        <v>78</v>
      </c>
      <c r="C91" s="167" t="s">
        <v>870</v>
      </c>
      <c r="D91" s="220" t="s">
        <v>23</v>
      </c>
      <c r="E91" s="117" t="s">
        <v>278</v>
      </c>
      <c r="F91" s="117"/>
      <c r="G91" s="219" t="s">
        <v>333</v>
      </c>
    </row>
    <row r="92" spans="2:7" x14ac:dyDescent="0.3">
      <c r="B92" s="117">
        <v>79</v>
      </c>
      <c r="C92" s="167" t="s">
        <v>808</v>
      </c>
      <c r="D92" s="220" t="s">
        <v>23</v>
      </c>
      <c r="E92" s="117" t="s">
        <v>278</v>
      </c>
      <c r="F92" s="117"/>
      <c r="G92" s="219" t="s">
        <v>333</v>
      </c>
    </row>
  </sheetData>
  <mergeCells count="14">
    <mergeCell ref="G49:G50"/>
    <mergeCell ref="E49:F49"/>
    <mergeCell ref="D49:D50"/>
    <mergeCell ref="B49:B50"/>
    <mergeCell ref="D2:G2"/>
    <mergeCell ref="D3:G3"/>
    <mergeCell ref="D4:G4"/>
    <mergeCell ref="D6:D7"/>
    <mergeCell ref="B5:O5"/>
    <mergeCell ref="B6:B7"/>
    <mergeCell ref="E6:F6"/>
    <mergeCell ref="G6:G7"/>
    <mergeCell ref="C6:C7"/>
    <mergeCell ref="C49:C5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B84B-3D96-43DC-8803-5169765D1A8A}">
  <dimension ref="B3:Q4"/>
  <sheetViews>
    <sheetView workbookViewId="0">
      <selection activeCell="A4" sqref="A4"/>
    </sheetView>
  </sheetViews>
  <sheetFormatPr baseColWidth="10" defaultRowHeight="14.5" x14ac:dyDescent="0.35"/>
  <cols>
    <col min="1" max="1" width="10.90625" style="123"/>
    <col min="2" max="2" width="21.81640625" style="123" customWidth="1"/>
    <col min="3" max="3" width="20.08984375" style="123" customWidth="1"/>
    <col min="4" max="4" width="23.1796875" style="123" customWidth="1"/>
    <col min="5" max="5" width="24.54296875" style="123" customWidth="1"/>
    <col min="6" max="6" width="22.36328125" style="123" customWidth="1"/>
    <col min="7" max="7" width="20.08984375" style="123" customWidth="1"/>
    <col min="8" max="8" width="17.26953125" style="123" customWidth="1"/>
    <col min="9" max="9" width="22.6328125" style="123" customWidth="1"/>
    <col min="10" max="10" width="27.7265625" style="123" customWidth="1"/>
    <col min="11" max="11" width="32.1796875" style="123" customWidth="1"/>
    <col min="12" max="12" width="33.26953125" style="123" customWidth="1"/>
    <col min="13" max="13" width="32" style="123" customWidth="1"/>
    <col min="14" max="14" width="19.6328125" style="124" customWidth="1"/>
    <col min="15" max="15" width="30.90625" style="123" customWidth="1"/>
    <col min="16" max="16" width="26.7265625" style="123" customWidth="1"/>
    <col min="17" max="17" width="30.08984375" style="123" customWidth="1"/>
    <col min="18" max="16384" width="10.90625" style="123"/>
  </cols>
  <sheetData>
    <row r="3" spans="2:17" ht="78" x14ac:dyDescent="0.35">
      <c r="B3" s="119" t="s">
        <v>192</v>
      </c>
      <c r="C3" s="119" t="s">
        <v>189</v>
      </c>
      <c r="D3" s="121" t="s">
        <v>197</v>
      </c>
      <c r="E3" s="121" t="s">
        <v>194</v>
      </c>
      <c r="F3" s="121" t="s">
        <v>198</v>
      </c>
      <c r="G3" s="121" t="s">
        <v>199</v>
      </c>
      <c r="H3" s="121" t="s">
        <v>195</v>
      </c>
      <c r="I3" s="121" t="s">
        <v>196</v>
      </c>
      <c r="J3" s="120" t="s">
        <v>200</v>
      </c>
      <c r="K3" s="121" t="s">
        <v>201</v>
      </c>
      <c r="L3" s="121" t="s">
        <v>202</v>
      </c>
      <c r="M3" s="121" t="s">
        <v>203</v>
      </c>
      <c r="N3" s="122" t="s">
        <v>15</v>
      </c>
      <c r="O3" s="119" t="s">
        <v>190</v>
      </c>
      <c r="P3" s="119" t="s">
        <v>191</v>
      </c>
      <c r="Q3" s="119" t="s">
        <v>193</v>
      </c>
    </row>
    <row r="4" spans="2:17" ht="72.5" x14ac:dyDescent="0.35">
      <c r="B4" s="125" t="s">
        <v>336</v>
      </c>
      <c r="C4" s="178" t="s">
        <v>337</v>
      </c>
      <c r="D4" s="125" t="s">
        <v>552</v>
      </c>
      <c r="E4" s="125"/>
      <c r="F4" s="125" t="s">
        <v>553</v>
      </c>
      <c r="G4" s="125" t="s">
        <v>144</v>
      </c>
      <c r="H4" s="208" t="s">
        <v>554</v>
      </c>
      <c r="I4" s="125"/>
      <c r="J4" s="125">
        <v>227</v>
      </c>
      <c r="K4" s="125">
        <v>0</v>
      </c>
      <c r="L4" s="125">
        <v>0</v>
      </c>
      <c r="M4" s="125">
        <v>0</v>
      </c>
      <c r="N4" s="126">
        <f>SUM(K4:M4)</f>
        <v>0</v>
      </c>
      <c r="O4" s="125" t="s">
        <v>555</v>
      </c>
      <c r="P4" s="178" t="s">
        <v>337</v>
      </c>
      <c r="Q4" s="125"/>
    </row>
  </sheetData>
  <hyperlinks>
    <hyperlink ref="C4" r:id="rId1" xr:uid="{53CD1930-2411-465E-9456-24D273ADC765}"/>
    <hyperlink ref="P4" r:id="rId2" xr:uid="{DF79EE42-9943-459F-904A-038F93482862}"/>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1. Presupuesto Acumulado</vt:lpstr>
      <vt:lpstr>2. Fortalecimiento Direct</vt:lpstr>
      <vt:lpstr>3. Capacitación Autorizada DGS</vt:lpstr>
      <vt:lpstr>4. Capacitación Externa SUCADES</vt:lpstr>
      <vt:lpstr>5. Seguimiento y Control PIC</vt:lpstr>
      <vt:lpstr>Módulo IV</vt:lpstr>
      <vt:lpstr>'1. Presupuesto Acumulado'!Área_de_impresión</vt:lpstr>
      <vt:lpstr>'3. Capacitación Autorizada DGS'!Área_de_impresión</vt:lpstr>
      <vt:lpstr>'4. Capacitación Externa SUCADES'!Área_de_impresión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Hernandez Conejo</dc:creator>
  <cp:lastModifiedBy>Susana Araya Zamora</cp:lastModifiedBy>
  <cp:lastPrinted>2024-04-11T19:05:45Z</cp:lastPrinted>
  <dcterms:created xsi:type="dcterms:W3CDTF">2016-05-18T15:24:28Z</dcterms:created>
  <dcterms:modified xsi:type="dcterms:W3CDTF">2025-12-02T21:21:00Z</dcterms:modified>
</cp:coreProperties>
</file>