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saraya\Desktop\"/>
    </mc:Choice>
  </mc:AlternateContent>
  <xr:revisionPtr revIDLastSave="0" documentId="13_ncr:1_{1278BF85-DF33-4CEA-A488-DE2ED82D5537}" xr6:coauthVersionLast="47" xr6:coauthVersionMax="47" xr10:uidLastSave="{00000000-0000-0000-0000-000000000000}"/>
  <bookViews>
    <workbookView xWindow="-110" yWindow="-110" windowWidth="19420" windowHeight="10300" tabRatio="713" activeTab="1" xr2:uid="{00000000-000D-0000-FFFF-FFFF00000000}"/>
  </bookViews>
  <sheets>
    <sheet name="1. Presupuesto Acumulado" sheetId="6" r:id="rId1"/>
    <sheet name="2. Fortalecimiento Direct" sheetId="11" r:id="rId2"/>
    <sheet name="3. Capacitación Autorizada DGS" sheetId="2" r:id="rId3"/>
    <sheet name="4. Capacitación Externa SUCADES" sheetId="10" r:id="rId4"/>
    <sheet name="5. Seguimiento y Control PIC" sheetId="12" r:id="rId5"/>
    <sheet name="Módulo IV" sheetId="13" r:id="rId6"/>
  </sheets>
  <definedNames>
    <definedName name="_xlnm._FilterDatabase" localSheetId="1" hidden="1">'2. Fortalecimiento Direct'!$A$2:$AH$100</definedName>
    <definedName name="_xlnm._FilterDatabase" localSheetId="2" hidden="1">'3. Capacitación Autorizada DGS'!$A$1:$AM$55</definedName>
    <definedName name="_xlnm._FilterDatabase" localSheetId="3" hidden="1">'4. Capacitación Externa SUCADES'!$A$1:$U$700</definedName>
    <definedName name="_xlnm.Print_Area" localSheetId="0">'1. Presupuesto Acumulado'!$A$1:$O$45</definedName>
    <definedName name="_xlnm.Print_Area" localSheetId="2">'3. Capacitación Autorizada DGS'!$A$1:$AM$54</definedName>
    <definedName name="_xlnm.Print_Area" localSheetId="3">'4. Capacitación Externa SUCADES'!$A$1:$U$699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99" i="10" l="1"/>
  <c r="P699" i="10" s="1"/>
  <c r="J698" i="10"/>
  <c r="P698" i="10" s="1"/>
  <c r="J697" i="10"/>
  <c r="P697" i="10" s="1"/>
  <c r="J696" i="10"/>
  <c r="P696" i="10" s="1"/>
  <c r="L99" i="11"/>
  <c r="R99" i="11" s="1"/>
  <c r="Q695" i="10"/>
  <c r="J695" i="10"/>
  <c r="P695" i="10" s="1"/>
  <c r="Q694" i="10"/>
  <c r="J694" i="10"/>
  <c r="P694" i="10" s="1"/>
  <c r="Q693" i="10"/>
  <c r="J693" i="10"/>
  <c r="P693" i="10" s="1"/>
  <c r="Q692" i="10"/>
  <c r="J692" i="10"/>
  <c r="P692" i="10" s="1"/>
  <c r="Q691" i="10"/>
  <c r="J691" i="10"/>
  <c r="P691" i="10" s="1"/>
  <c r="Q690" i="10"/>
  <c r="J690" i="10"/>
  <c r="P690" i="10" s="1"/>
  <c r="Q689" i="10"/>
  <c r="J689" i="10"/>
  <c r="P689" i="10" s="1"/>
  <c r="Q688" i="10"/>
  <c r="J688" i="10"/>
  <c r="P688" i="10" s="1"/>
  <c r="Q687" i="10"/>
  <c r="J687" i="10"/>
  <c r="P687" i="10" s="1"/>
  <c r="Q686" i="10"/>
  <c r="J686" i="10"/>
  <c r="P686" i="10" s="1"/>
  <c r="Q685" i="10"/>
  <c r="J685" i="10"/>
  <c r="P685" i="10" s="1"/>
  <c r="Q684" i="10"/>
  <c r="J684" i="10"/>
  <c r="P684" i="10" s="1"/>
  <c r="J683" i="10"/>
  <c r="P683" i="10" s="1"/>
  <c r="J682" i="10"/>
  <c r="P682" i="10" s="1"/>
  <c r="J681" i="10"/>
  <c r="P681" i="10" s="1"/>
  <c r="J680" i="10"/>
  <c r="P680" i="10" s="1"/>
  <c r="J679" i="10"/>
  <c r="P679" i="10" s="1"/>
  <c r="J678" i="10"/>
  <c r="P678" i="10" s="1"/>
  <c r="J677" i="10"/>
  <c r="P677" i="10" s="1"/>
  <c r="J676" i="10"/>
  <c r="P676" i="10" s="1"/>
  <c r="J675" i="10"/>
  <c r="P675" i="10" s="1"/>
  <c r="J674" i="10"/>
  <c r="P674" i="10" s="1"/>
  <c r="J673" i="10"/>
  <c r="P673" i="10" s="1"/>
  <c r="J672" i="10"/>
  <c r="P672" i="10" s="1"/>
  <c r="J671" i="10"/>
  <c r="P671" i="10" s="1"/>
  <c r="J670" i="10"/>
  <c r="P670" i="10" s="1"/>
  <c r="J669" i="10"/>
  <c r="P669" i="10" s="1"/>
  <c r="J668" i="10"/>
  <c r="P668" i="10" s="1"/>
  <c r="J667" i="10"/>
  <c r="P667" i="10" s="1"/>
  <c r="J666" i="10"/>
  <c r="P666" i="10" s="1"/>
  <c r="J665" i="10"/>
  <c r="P665" i="10" s="1"/>
  <c r="J664" i="10"/>
  <c r="P664" i="10" s="1"/>
  <c r="J663" i="10"/>
  <c r="P663" i="10" s="1"/>
  <c r="J662" i="10"/>
  <c r="P662" i="10" s="1"/>
  <c r="J661" i="10"/>
  <c r="P661" i="10" s="1"/>
  <c r="J660" i="10"/>
  <c r="P660" i="10" s="1"/>
  <c r="J659" i="10"/>
  <c r="P659" i="10" s="1"/>
  <c r="J658" i="10"/>
  <c r="P658" i="10" s="1"/>
  <c r="J657" i="10"/>
  <c r="P657" i="10" s="1"/>
  <c r="J656" i="10"/>
  <c r="P656" i="10" s="1"/>
  <c r="J655" i="10"/>
  <c r="P655" i="10" s="1"/>
  <c r="J654" i="10"/>
  <c r="P654" i="10" s="1"/>
  <c r="J653" i="10"/>
  <c r="P653" i="10" s="1"/>
  <c r="J652" i="10"/>
  <c r="P652" i="10" s="1"/>
  <c r="J651" i="10"/>
  <c r="P651" i="10" s="1"/>
  <c r="J650" i="10"/>
  <c r="P650" i="10" s="1"/>
  <c r="J649" i="10"/>
  <c r="P649" i="10" s="1"/>
  <c r="J648" i="10"/>
  <c r="P648" i="10" s="1"/>
  <c r="J647" i="10"/>
  <c r="P647" i="10" s="1"/>
  <c r="J646" i="10"/>
  <c r="P646" i="10" s="1"/>
  <c r="J645" i="10"/>
  <c r="P645" i="10" s="1"/>
  <c r="J644" i="10"/>
  <c r="P644" i="10" s="1"/>
  <c r="J643" i="10"/>
  <c r="P643" i="10" s="1"/>
  <c r="J642" i="10"/>
  <c r="P642" i="10" s="1"/>
  <c r="K54" i="2"/>
  <c r="Q54" i="2" s="1"/>
  <c r="L98" i="11"/>
  <c r="R98" i="11" s="1"/>
  <c r="L97" i="11"/>
  <c r="R97" i="11" s="1"/>
  <c r="L96" i="11"/>
  <c r="R96" i="11" s="1"/>
  <c r="L95" i="11"/>
  <c r="R95" i="11" s="1"/>
  <c r="L94" i="11"/>
  <c r="R94" i="11" s="1"/>
  <c r="L93" i="11"/>
  <c r="R93" i="11" s="1"/>
  <c r="L92" i="11"/>
  <c r="R92" i="11" s="1"/>
  <c r="Q641" i="10"/>
  <c r="J641" i="10"/>
  <c r="P641" i="10" s="1"/>
  <c r="Q640" i="10"/>
  <c r="J640" i="10"/>
  <c r="P640" i="10" s="1"/>
  <c r="Q639" i="10"/>
  <c r="J639" i="10"/>
  <c r="P639" i="10" s="1"/>
  <c r="Q638" i="10"/>
  <c r="J638" i="10"/>
  <c r="P638" i="10" s="1"/>
  <c r="Q637" i="10"/>
  <c r="J637" i="10"/>
  <c r="P637" i="10" s="1"/>
  <c r="Q636" i="10"/>
  <c r="J636" i="10"/>
  <c r="P636" i="10" s="1"/>
  <c r="Q635" i="10"/>
  <c r="J635" i="10"/>
  <c r="P635" i="10" s="1"/>
  <c r="Q634" i="10"/>
  <c r="J634" i="10"/>
  <c r="P634" i="10" s="1"/>
  <c r="Q633" i="10"/>
  <c r="J633" i="10"/>
  <c r="P633" i="10" s="1"/>
  <c r="Q632" i="10"/>
  <c r="J632" i="10"/>
  <c r="P632" i="10" s="1"/>
  <c r="Q631" i="10"/>
  <c r="J631" i="10"/>
  <c r="P631" i="10" s="1"/>
  <c r="Q630" i="10"/>
  <c r="J630" i="10"/>
  <c r="P630" i="10" s="1"/>
  <c r="Q629" i="10"/>
  <c r="J629" i="10"/>
  <c r="P629" i="10" s="1"/>
  <c r="Q628" i="10"/>
  <c r="J628" i="10"/>
  <c r="P628" i="10" s="1"/>
  <c r="Q627" i="10"/>
  <c r="J627" i="10"/>
  <c r="P627" i="10" s="1"/>
  <c r="Q626" i="10"/>
  <c r="J626" i="10"/>
  <c r="P626" i="10" s="1"/>
  <c r="Q625" i="10"/>
  <c r="J625" i="10"/>
  <c r="P625" i="10" s="1"/>
  <c r="Q624" i="10"/>
  <c r="J624" i="10"/>
  <c r="P624" i="10" s="1"/>
  <c r="Q623" i="10"/>
  <c r="J623" i="10"/>
  <c r="P623" i="10" s="1"/>
  <c r="Q622" i="10"/>
  <c r="J622" i="10"/>
  <c r="P622" i="10" s="1"/>
  <c r="Q621" i="10"/>
  <c r="J621" i="10"/>
  <c r="P621" i="10" s="1"/>
  <c r="Q620" i="10"/>
  <c r="J620" i="10"/>
  <c r="P620" i="10" s="1"/>
  <c r="Q619" i="10"/>
  <c r="J619" i="10"/>
  <c r="P619" i="10" s="1"/>
  <c r="Q618" i="10"/>
  <c r="J618" i="10"/>
  <c r="P618" i="10" s="1"/>
  <c r="Q617" i="10"/>
  <c r="J617" i="10"/>
  <c r="P617" i="10" s="1"/>
  <c r="Q616" i="10"/>
  <c r="J616" i="10"/>
  <c r="P616" i="10" s="1"/>
  <c r="Q615" i="10"/>
  <c r="J615" i="10"/>
  <c r="P615" i="10" s="1"/>
  <c r="Q614" i="10"/>
  <c r="J614" i="10"/>
  <c r="P614" i="10" s="1"/>
  <c r="Q613" i="10"/>
  <c r="J613" i="10"/>
  <c r="P613" i="10" s="1"/>
  <c r="Q612" i="10"/>
  <c r="J612" i="10"/>
  <c r="P612" i="10" s="1"/>
  <c r="Q611" i="10"/>
  <c r="J611" i="10"/>
  <c r="P611" i="10" s="1"/>
  <c r="Q610" i="10"/>
  <c r="J610" i="10"/>
  <c r="P610" i="10" s="1"/>
  <c r="Q609" i="10"/>
  <c r="J609" i="10"/>
  <c r="P609" i="10" s="1"/>
  <c r="Q608" i="10"/>
  <c r="J608" i="10"/>
  <c r="P608" i="10" s="1"/>
  <c r="Q607" i="10"/>
  <c r="J607" i="10"/>
  <c r="P607" i="10" s="1"/>
  <c r="Q606" i="10"/>
  <c r="J606" i="10"/>
  <c r="P606" i="10" s="1"/>
  <c r="Q605" i="10"/>
  <c r="J605" i="10"/>
  <c r="P605" i="10" s="1"/>
  <c r="Q604" i="10"/>
  <c r="J604" i="10"/>
  <c r="P604" i="10" s="1"/>
  <c r="Q603" i="10"/>
  <c r="J603" i="10"/>
  <c r="P603" i="10" s="1"/>
  <c r="Q602" i="10"/>
  <c r="J602" i="10"/>
  <c r="P602" i="10" s="1"/>
  <c r="R53" i="2"/>
  <c r="AD53" i="2" s="1"/>
  <c r="AH53" i="2" s="1"/>
  <c r="K53" i="2"/>
  <c r="Q53" i="2" s="1"/>
  <c r="S91" i="11"/>
  <c r="Y91" i="11" s="1"/>
  <c r="AC91" i="11" s="1"/>
  <c r="L91" i="11"/>
  <c r="R91" i="11" s="1"/>
  <c r="S89" i="11"/>
  <c r="Y89" i="11" s="1"/>
  <c r="AC89" i="11" s="1"/>
  <c r="L89" i="11"/>
  <c r="R89" i="11" s="1"/>
  <c r="S88" i="11"/>
  <c r="Y88" i="11" s="1"/>
  <c r="AC88" i="11" s="1"/>
  <c r="L88" i="11"/>
  <c r="R88" i="11" s="1"/>
  <c r="Y87" i="11"/>
  <c r="AC87" i="11" s="1"/>
  <c r="L87" i="11"/>
  <c r="R87" i="11" s="1"/>
  <c r="Y86" i="11"/>
  <c r="AC86" i="11" s="1"/>
  <c r="L86" i="11"/>
  <c r="R86" i="11" s="1"/>
  <c r="Y85" i="11"/>
  <c r="AC85" i="11" s="1"/>
  <c r="L85" i="11"/>
  <c r="R85" i="11" s="1"/>
  <c r="Y84" i="11"/>
  <c r="AC84" i="11" s="1"/>
  <c r="L84" i="11"/>
  <c r="R84" i="11" s="1"/>
  <c r="Q601" i="10"/>
  <c r="J601" i="10"/>
  <c r="P601" i="10" s="1"/>
  <c r="R52" i="2"/>
  <c r="AD52" i="2" s="1"/>
  <c r="AH52" i="2" s="1"/>
  <c r="K52" i="2"/>
  <c r="Q52" i="2" s="1"/>
  <c r="R51" i="2"/>
  <c r="AD51" i="2" s="1"/>
  <c r="AH51" i="2" s="1"/>
  <c r="K51" i="2"/>
  <c r="Q51" i="2" s="1"/>
  <c r="R46" i="2"/>
  <c r="AD46" i="2" s="1"/>
  <c r="AH46" i="2" s="1"/>
  <c r="K46" i="2"/>
  <c r="Q46" i="2" s="1"/>
  <c r="R50" i="2"/>
  <c r="AD50" i="2" s="1"/>
  <c r="AH50" i="2" s="1"/>
  <c r="K50" i="2"/>
  <c r="Q50" i="2" s="1"/>
  <c r="R49" i="2"/>
  <c r="AD49" i="2" s="1"/>
  <c r="AH49" i="2" s="1"/>
  <c r="K49" i="2"/>
  <c r="Q49" i="2" s="1"/>
  <c r="R48" i="2"/>
  <c r="AD48" i="2" s="1"/>
  <c r="AH48" i="2" s="1"/>
  <c r="K48" i="2"/>
  <c r="Q48" i="2" s="1"/>
  <c r="S90" i="11"/>
  <c r="Y90" i="11" s="1"/>
  <c r="AC90" i="11" s="1"/>
  <c r="L90" i="11"/>
  <c r="R90" i="11" s="1"/>
  <c r="S74" i="11"/>
  <c r="Y74" i="11" s="1"/>
  <c r="AC74" i="11" s="1"/>
  <c r="L74" i="11"/>
  <c r="R74" i="11" s="1"/>
  <c r="J532" i="10"/>
  <c r="P532" i="10" s="1"/>
  <c r="J533" i="10"/>
  <c r="P533" i="10" s="1"/>
  <c r="J534" i="10"/>
  <c r="P534" i="10" s="1"/>
  <c r="J535" i="10"/>
  <c r="P535" i="10" s="1"/>
  <c r="J536" i="10"/>
  <c r="P536" i="10" s="1"/>
  <c r="J537" i="10"/>
  <c r="P537" i="10" s="1"/>
  <c r="J538" i="10"/>
  <c r="P538" i="10" s="1"/>
  <c r="J539" i="10"/>
  <c r="P539" i="10" s="1"/>
  <c r="J540" i="10"/>
  <c r="P540" i="10" s="1"/>
  <c r="J541" i="10"/>
  <c r="P541" i="10" s="1"/>
  <c r="J542" i="10"/>
  <c r="P542" i="10" s="1"/>
  <c r="J543" i="10"/>
  <c r="P543" i="10" s="1"/>
  <c r="J544" i="10"/>
  <c r="P544" i="10" s="1"/>
  <c r="J545" i="10"/>
  <c r="P545" i="10" s="1"/>
  <c r="J546" i="10"/>
  <c r="P546" i="10" s="1"/>
  <c r="J547" i="10"/>
  <c r="P547" i="10" s="1"/>
  <c r="J548" i="10"/>
  <c r="P548" i="10" s="1"/>
  <c r="J549" i="10"/>
  <c r="P549" i="10" s="1"/>
  <c r="J550" i="10"/>
  <c r="P550" i="10" s="1"/>
  <c r="J551" i="10"/>
  <c r="P551" i="10" s="1"/>
  <c r="J552" i="10"/>
  <c r="P552" i="10" s="1"/>
  <c r="J553" i="10"/>
  <c r="P553" i="10" s="1"/>
  <c r="J554" i="10"/>
  <c r="P554" i="10" s="1"/>
  <c r="J555" i="10"/>
  <c r="P555" i="10" s="1"/>
  <c r="J556" i="10"/>
  <c r="P556" i="10" s="1"/>
  <c r="J557" i="10"/>
  <c r="P557" i="10" s="1"/>
  <c r="J558" i="10"/>
  <c r="P558" i="10" s="1"/>
  <c r="J559" i="10"/>
  <c r="P559" i="10" s="1"/>
  <c r="J560" i="10"/>
  <c r="P560" i="10" s="1"/>
  <c r="J561" i="10"/>
  <c r="P561" i="10" s="1"/>
  <c r="J562" i="10"/>
  <c r="P562" i="10" s="1"/>
  <c r="J563" i="10"/>
  <c r="P563" i="10" s="1"/>
  <c r="J564" i="10"/>
  <c r="P564" i="10" s="1"/>
  <c r="J565" i="10"/>
  <c r="P565" i="10" s="1"/>
  <c r="J566" i="10"/>
  <c r="P566" i="10" s="1"/>
  <c r="J567" i="10"/>
  <c r="P567" i="10" s="1"/>
  <c r="J568" i="10"/>
  <c r="P568" i="10" s="1"/>
  <c r="J569" i="10"/>
  <c r="P569" i="10" s="1"/>
  <c r="J570" i="10"/>
  <c r="P570" i="10" s="1"/>
  <c r="J571" i="10"/>
  <c r="J572" i="10"/>
  <c r="J573" i="10"/>
  <c r="J574" i="10"/>
  <c r="J575" i="10"/>
  <c r="J576" i="10"/>
  <c r="J577" i="10"/>
  <c r="J578" i="10"/>
  <c r="J579" i="10"/>
  <c r="J580" i="10"/>
  <c r="J581" i="10"/>
  <c r="J582" i="10"/>
  <c r="J583" i="10"/>
  <c r="J584" i="10"/>
  <c r="J585" i="10"/>
  <c r="J586" i="10"/>
  <c r="J587" i="10"/>
  <c r="J588" i="10"/>
  <c r="J589" i="10"/>
  <c r="J590" i="10"/>
  <c r="J591" i="10"/>
  <c r="J592" i="10"/>
  <c r="J593" i="10"/>
  <c r="J594" i="10"/>
  <c r="J595" i="10"/>
  <c r="J596" i="10"/>
  <c r="J597" i="10"/>
  <c r="J598" i="10"/>
  <c r="J599" i="10"/>
  <c r="J600" i="10"/>
  <c r="J526" i="10"/>
  <c r="J527" i="10"/>
  <c r="J528" i="10"/>
  <c r="J529" i="10"/>
  <c r="J530" i="10"/>
  <c r="J531" i="10"/>
  <c r="P527" i="10"/>
  <c r="Q527" i="10"/>
  <c r="P528" i="10"/>
  <c r="Q528" i="10"/>
  <c r="P529" i="10"/>
  <c r="Q529" i="10"/>
  <c r="P530" i="10"/>
  <c r="Q530" i="10"/>
  <c r="P531" i="10"/>
  <c r="Q531" i="10"/>
  <c r="Q532" i="10"/>
  <c r="Q533" i="10"/>
  <c r="Q534" i="10"/>
  <c r="Q535" i="10"/>
  <c r="Q536" i="10"/>
  <c r="Q537" i="10"/>
  <c r="Q538" i="10"/>
  <c r="Q539" i="10"/>
  <c r="Q540" i="10"/>
  <c r="Q541" i="10"/>
  <c r="Q542" i="10"/>
  <c r="Q543" i="10"/>
  <c r="Q544" i="10"/>
  <c r="Q545" i="10"/>
  <c r="Q546" i="10"/>
  <c r="Q547" i="10"/>
  <c r="Q548" i="10"/>
  <c r="Q549" i="10"/>
  <c r="Q550" i="10"/>
  <c r="Q551" i="10"/>
  <c r="Q552" i="10"/>
  <c r="Q553" i="10"/>
  <c r="Q554" i="10"/>
  <c r="Q555" i="10"/>
  <c r="Q556" i="10"/>
  <c r="Q557" i="10"/>
  <c r="Q558" i="10"/>
  <c r="Q559" i="10"/>
  <c r="Q560" i="10"/>
  <c r="Q561" i="10"/>
  <c r="Q562" i="10"/>
  <c r="Q563" i="10"/>
  <c r="Q564" i="10"/>
  <c r="Q565" i="10"/>
  <c r="Q566" i="10"/>
  <c r="Q567" i="10"/>
  <c r="Q568" i="10"/>
  <c r="Q569" i="10"/>
  <c r="Q570" i="10"/>
  <c r="P571" i="10"/>
  <c r="Q571" i="10"/>
  <c r="P572" i="10"/>
  <c r="Q572" i="10"/>
  <c r="P573" i="10"/>
  <c r="Q573" i="10"/>
  <c r="P574" i="10"/>
  <c r="Q574" i="10"/>
  <c r="P575" i="10"/>
  <c r="Q575" i="10"/>
  <c r="P576" i="10"/>
  <c r="Q576" i="10"/>
  <c r="P577" i="10"/>
  <c r="Q577" i="10"/>
  <c r="P578" i="10"/>
  <c r="Q578" i="10"/>
  <c r="P579" i="10"/>
  <c r="Q579" i="10"/>
  <c r="P580" i="10"/>
  <c r="Q580" i="10"/>
  <c r="P581" i="10"/>
  <c r="Q581" i="10"/>
  <c r="P582" i="10"/>
  <c r="Q582" i="10"/>
  <c r="P583" i="10"/>
  <c r="Q583" i="10"/>
  <c r="P584" i="10"/>
  <c r="Q584" i="10"/>
  <c r="P585" i="10"/>
  <c r="Q585" i="10"/>
  <c r="P586" i="10"/>
  <c r="Q586" i="10"/>
  <c r="P587" i="10"/>
  <c r="Q587" i="10"/>
  <c r="P588" i="10"/>
  <c r="Q588" i="10"/>
  <c r="P589" i="10"/>
  <c r="Q589" i="10"/>
  <c r="P590" i="10"/>
  <c r="Q590" i="10"/>
  <c r="P591" i="10"/>
  <c r="Q591" i="10"/>
  <c r="P592" i="10"/>
  <c r="Q592" i="10"/>
  <c r="P593" i="10"/>
  <c r="Q593" i="10"/>
  <c r="P594" i="10"/>
  <c r="Q594" i="10"/>
  <c r="P595" i="10"/>
  <c r="Q595" i="10"/>
  <c r="P596" i="10"/>
  <c r="Q596" i="10"/>
  <c r="P597" i="10"/>
  <c r="Q597" i="10"/>
  <c r="P598" i="10"/>
  <c r="Q598" i="10"/>
  <c r="P599" i="10"/>
  <c r="Q599" i="10"/>
  <c r="P600" i="10"/>
  <c r="Q600" i="10"/>
  <c r="R47" i="2"/>
  <c r="AD47" i="2" s="1"/>
  <c r="AH47" i="2" s="1"/>
  <c r="K47" i="2"/>
  <c r="Q47" i="2" s="1"/>
  <c r="R45" i="2"/>
  <c r="AD45" i="2" s="1"/>
  <c r="AH45" i="2" s="1"/>
  <c r="K45" i="2"/>
  <c r="Q45" i="2" s="1"/>
  <c r="R44" i="2"/>
  <c r="AD44" i="2" s="1"/>
  <c r="AH44" i="2" s="1"/>
  <c r="K44" i="2"/>
  <c r="Q44" i="2" s="1"/>
  <c r="R43" i="2"/>
  <c r="AD43" i="2" s="1"/>
  <c r="AH43" i="2" s="1"/>
  <c r="K43" i="2"/>
  <c r="Q43" i="2" s="1"/>
  <c r="R42" i="2"/>
  <c r="AD42" i="2" s="1"/>
  <c r="AH42" i="2" s="1"/>
  <c r="K42" i="2"/>
  <c r="Q42" i="2" s="1"/>
  <c r="S83" i="11"/>
  <c r="Y83" i="11" s="1"/>
  <c r="AC83" i="11" s="1"/>
  <c r="L83" i="11"/>
  <c r="R83" i="11" s="1"/>
  <c r="S82" i="11"/>
  <c r="Y82" i="11" s="1"/>
  <c r="AC82" i="11" s="1"/>
  <c r="L82" i="11"/>
  <c r="R82" i="11" s="1"/>
  <c r="S81" i="11"/>
  <c r="Y81" i="11" s="1"/>
  <c r="AC81" i="11" s="1"/>
  <c r="L81" i="11"/>
  <c r="R81" i="11" s="1"/>
  <c r="S80" i="11"/>
  <c r="Y80" i="11" s="1"/>
  <c r="AC80" i="11" s="1"/>
  <c r="L80" i="11"/>
  <c r="R80" i="11" s="1"/>
  <c r="S79" i="11"/>
  <c r="Y79" i="11" s="1"/>
  <c r="AC79" i="11" s="1"/>
  <c r="L79" i="11"/>
  <c r="R79" i="11" s="1"/>
  <c r="S78" i="11"/>
  <c r="Y78" i="11" s="1"/>
  <c r="AC78" i="11" s="1"/>
  <c r="L78" i="11"/>
  <c r="R78" i="11" s="1"/>
  <c r="S77" i="11"/>
  <c r="Y77" i="11" s="1"/>
  <c r="AC77" i="11" s="1"/>
  <c r="L77" i="11"/>
  <c r="R77" i="11" s="1"/>
  <c r="S76" i="11"/>
  <c r="Y76" i="11" s="1"/>
  <c r="AC76" i="11" s="1"/>
  <c r="L76" i="11"/>
  <c r="R76" i="11" s="1"/>
  <c r="S75" i="11"/>
  <c r="Y75" i="11" s="1"/>
  <c r="AC75" i="11" s="1"/>
  <c r="L75" i="11"/>
  <c r="R75" i="11" s="1"/>
  <c r="E40" i="6"/>
  <c r="C40" i="6"/>
  <c r="B40" i="6"/>
  <c r="D10" i="6"/>
  <c r="AD41" i="2"/>
  <c r="AH41" i="2" s="1"/>
  <c r="K41" i="2"/>
  <c r="Q41" i="2" s="1"/>
  <c r="Q526" i="10"/>
  <c r="Q525" i="10"/>
  <c r="Q524" i="10"/>
  <c r="Q523" i="10"/>
  <c r="Q522" i="10"/>
  <c r="Q521" i="10"/>
  <c r="Q520" i="10"/>
  <c r="Q519" i="10"/>
  <c r="Q518" i="10"/>
  <c r="Q517" i="10"/>
  <c r="Q516" i="10"/>
  <c r="Q515" i="10"/>
  <c r="Q514" i="10"/>
  <c r="Q513" i="10"/>
  <c r="Q512" i="10"/>
  <c r="Q511" i="10"/>
  <c r="Q510" i="10"/>
  <c r="Q509" i="10"/>
  <c r="Q508" i="10"/>
  <c r="Q507" i="10"/>
  <c r="Q506" i="10"/>
  <c r="Q505" i="10"/>
  <c r="Q504" i="10"/>
  <c r="Q503" i="10"/>
  <c r="Q502" i="10"/>
  <c r="Q501" i="10"/>
  <c r="Q500" i="10"/>
  <c r="Q499" i="10"/>
  <c r="Q498" i="10"/>
  <c r="Q497" i="10"/>
  <c r="Q496" i="10"/>
  <c r="Q495" i="10"/>
  <c r="Q494" i="10"/>
  <c r="Q493" i="10"/>
  <c r="Q492" i="10"/>
  <c r="Q491" i="10"/>
  <c r="Q490" i="10"/>
  <c r="Q489" i="10"/>
  <c r="Q488" i="10"/>
  <c r="Q487" i="10"/>
  <c r="Q486" i="10"/>
  <c r="Q485" i="10"/>
  <c r="Q484" i="10"/>
  <c r="Q483" i="10"/>
  <c r="Q482" i="10"/>
  <c r="Q481" i="10"/>
  <c r="Q480" i="10"/>
  <c r="Q479" i="10"/>
  <c r="Q478" i="10"/>
  <c r="Q477" i="10"/>
  <c r="Q476" i="10"/>
  <c r="Q475" i="10"/>
  <c r="Q474" i="10"/>
  <c r="Q473" i="10"/>
  <c r="Q472" i="10"/>
  <c r="Q471" i="10"/>
  <c r="Q470" i="10"/>
  <c r="Q469" i="10"/>
  <c r="Q468" i="10"/>
  <c r="Q467" i="10"/>
  <c r="Q466" i="10"/>
  <c r="Q465" i="10"/>
  <c r="Q464" i="10"/>
  <c r="Q463" i="10"/>
  <c r="Q462" i="10"/>
  <c r="Q461" i="10"/>
  <c r="Q460" i="10"/>
  <c r="Q459" i="10"/>
  <c r="Q458" i="10"/>
  <c r="Q457" i="10"/>
  <c r="Q456" i="10"/>
  <c r="Q455" i="10"/>
  <c r="Q454" i="10"/>
  <c r="Q453" i="10"/>
  <c r="Q452" i="10"/>
  <c r="Q451" i="10"/>
  <c r="Q450" i="10"/>
  <c r="Q449" i="10"/>
  <c r="Q448" i="10"/>
  <c r="Q447" i="10"/>
  <c r="Q446" i="10"/>
  <c r="Q445" i="10"/>
  <c r="Q444" i="10"/>
  <c r="Q443" i="10"/>
  <c r="Q442" i="10"/>
  <c r="Q441" i="10"/>
  <c r="Q440" i="10"/>
  <c r="Q439" i="10"/>
  <c r="Q438" i="10"/>
  <c r="Q437" i="10"/>
  <c r="Q436" i="10"/>
  <c r="Q435" i="10"/>
  <c r="Q434" i="10"/>
  <c r="Q433" i="10"/>
  <c r="Q432" i="10"/>
  <c r="Q431" i="10"/>
  <c r="Q430" i="10"/>
  <c r="Q429" i="10"/>
  <c r="Q428" i="10"/>
  <c r="Q427" i="10"/>
  <c r="Q426" i="10"/>
  <c r="Q425" i="10"/>
  <c r="Q424" i="10"/>
  <c r="Q423" i="10"/>
  <c r="Q422" i="10"/>
  <c r="Q421" i="10"/>
  <c r="Q420" i="10"/>
  <c r="Q419" i="10"/>
  <c r="Q418" i="10"/>
  <c r="Q417" i="10"/>
  <c r="Q416" i="10"/>
  <c r="Q415" i="10"/>
  <c r="Q414" i="10"/>
  <c r="Q413" i="10"/>
  <c r="Q412" i="10"/>
  <c r="Q411" i="10"/>
  <c r="Q410" i="10"/>
  <c r="Q409" i="10"/>
  <c r="Q408" i="10"/>
  <c r="Q407" i="10"/>
  <c r="Q406" i="10"/>
  <c r="Q405" i="10"/>
  <c r="Q404" i="10"/>
  <c r="Q403" i="10"/>
  <c r="Q402" i="10"/>
  <c r="Q401" i="10"/>
  <c r="Q400" i="10"/>
  <c r="Q399" i="10"/>
  <c r="Q398" i="10"/>
  <c r="Q397" i="10"/>
  <c r="Q396" i="10"/>
  <c r="Q395" i="10"/>
  <c r="Q394" i="10"/>
  <c r="Q393" i="10"/>
  <c r="Q392" i="10"/>
  <c r="Q391" i="10"/>
  <c r="Q390" i="10"/>
  <c r="Q389" i="10"/>
  <c r="Q388" i="10"/>
  <c r="Q387" i="10"/>
  <c r="Q386" i="10"/>
  <c r="Q385" i="10"/>
  <c r="Q384" i="10"/>
  <c r="Q383" i="10"/>
  <c r="Q382" i="10"/>
  <c r="Q381" i="10"/>
  <c r="Q380" i="10"/>
  <c r="Q379" i="10"/>
  <c r="Q378" i="10"/>
  <c r="Q377" i="10"/>
  <c r="Q376" i="10"/>
  <c r="Q375" i="10"/>
  <c r="Q374" i="10"/>
  <c r="Q373" i="10"/>
  <c r="Q372" i="10"/>
  <c r="Q371" i="10"/>
  <c r="Q370" i="10"/>
  <c r="Q369" i="10"/>
  <c r="Q368" i="10"/>
  <c r="Q367" i="10"/>
  <c r="Q366" i="10"/>
  <c r="Q365" i="10"/>
  <c r="Q364" i="10"/>
  <c r="Q363" i="10"/>
  <c r="Q362" i="10"/>
  <c r="Q361" i="10"/>
  <c r="Q360" i="10"/>
  <c r="Q359" i="10"/>
  <c r="Q358" i="10"/>
  <c r="Q357" i="10"/>
  <c r="Q356" i="10"/>
  <c r="Q355" i="10"/>
  <c r="Q354" i="10"/>
  <c r="Q353" i="10"/>
  <c r="Q352" i="10"/>
  <c r="Q351" i="10"/>
  <c r="Q350" i="10"/>
  <c r="Q349" i="10"/>
  <c r="Q348" i="10"/>
  <c r="Q347" i="10"/>
  <c r="Q346" i="10"/>
  <c r="Q345" i="10"/>
  <c r="Q344" i="10"/>
  <c r="Q343" i="10"/>
  <c r="Q342" i="10"/>
  <c r="Q341" i="10"/>
  <c r="Q340" i="10"/>
  <c r="Q339" i="10"/>
  <c r="Q338" i="10"/>
  <c r="Q337" i="10"/>
  <c r="Q336" i="10"/>
  <c r="Q335" i="10"/>
  <c r="Q334" i="10"/>
  <c r="Q333" i="10"/>
  <c r="Q332" i="10"/>
  <c r="Q331" i="10"/>
  <c r="Q330" i="10"/>
  <c r="Q329" i="10"/>
  <c r="Q328" i="10"/>
  <c r="Q327" i="10"/>
  <c r="Q326" i="10"/>
  <c r="Q325" i="10"/>
  <c r="Q324" i="10"/>
  <c r="Q323" i="10"/>
  <c r="Q322" i="10"/>
  <c r="Q321" i="10"/>
  <c r="Q320" i="10"/>
  <c r="Q319" i="10"/>
  <c r="Q318" i="10"/>
  <c r="Q317" i="10"/>
  <c r="Q316" i="10"/>
  <c r="Q315" i="10"/>
  <c r="Q314" i="10"/>
  <c r="Q313" i="10"/>
  <c r="Q312" i="10"/>
  <c r="Q311" i="10"/>
  <c r="Q310" i="10"/>
  <c r="Q309" i="10"/>
  <c r="Q308" i="10"/>
  <c r="Q307" i="10"/>
  <c r="Q306" i="10"/>
  <c r="Q305" i="10"/>
  <c r="Q304" i="10"/>
  <c r="Q303" i="10"/>
  <c r="Q302" i="10"/>
  <c r="Q301" i="10"/>
  <c r="Q300" i="10"/>
  <c r="Q299" i="10"/>
  <c r="Q298" i="10"/>
  <c r="Q297" i="10"/>
  <c r="Q296" i="10"/>
  <c r="Q295" i="10"/>
  <c r="Q294" i="10"/>
  <c r="Q293" i="10"/>
  <c r="Q292" i="10"/>
  <c r="Q291" i="10"/>
  <c r="Q290" i="10"/>
  <c r="Q289" i="10"/>
  <c r="Q288" i="10"/>
  <c r="Q287" i="10"/>
  <c r="Q286" i="10"/>
  <c r="Q285" i="10"/>
  <c r="Q284" i="10"/>
  <c r="Q283" i="10"/>
  <c r="Q282" i="10"/>
  <c r="Q281" i="10"/>
  <c r="Q280" i="10"/>
  <c r="Q279" i="10"/>
  <c r="Q278" i="10"/>
  <c r="Q277" i="10"/>
  <c r="Q276" i="10"/>
  <c r="Q275" i="10"/>
  <c r="Q274" i="10"/>
  <c r="Q273" i="10"/>
  <c r="Q272" i="10"/>
  <c r="Q271" i="10"/>
  <c r="Q270" i="10"/>
  <c r="Q269" i="10"/>
  <c r="Q268" i="10"/>
  <c r="Q267" i="10"/>
  <c r="Q266" i="10"/>
  <c r="Q265" i="10"/>
  <c r="Q264" i="10"/>
  <c r="Q263" i="10"/>
  <c r="Q262" i="10"/>
  <c r="Q261" i="10"/>
  <c r="Q260" i="10"/>
  <c r="Q259" i="10"/>
  <c r="Q258" i="10"/>
  <c r="Q257" i="10"/>
  <c r="Q256" i="10"/>
  <c r="Q255" i="10"/>
  <c r="Q254" i="10"/>
  <c r="Q253" i="10"/>
  <c r="Q252" i="10"/>
  <c r="Q251" i="10"/>
  <c r="Q250" i="10"/>
  <c r="Q249" i="10"/>
  <c r="Q248" i="10"/>
  <c r="Q247" i="10"/>
  <c r="Q246" i="10"/>
  <c r="Q245" i="10"/>
  <c r="Q244" i="10"/>
  <c r="Q243" i="10"/>
  <c r="Q242" i="10"/>
  <c r="Q241" i="10"/>
  <c r="Q240" i="10"/>
  <c r="Q239" i="10"/>
  <c r="Q238" i="10"/>
  <c r="Q237" i="10"/>
  <c r="Q236" i="10"/>
  <c r="Q235" i="10"/>
  <c r="Q234" i="10"/>
  <c r="Q233" i="10"/>
  <c r="Q232" i="10"/>
  <c r="Q231" i="10"/>
  <c r="Q230" i="10"/>
  <c r="Q229" i="10"/>
  <c r="Q228" i="10"/>
  <c r="Q227" i="10"/>
  <c r="Q226" i="10"/>
  <c r="Q225" i="10"/>
  <c r="Q224" i="10"/>
  <c r="Q223" i="10"/>
  <c r="Q222" i="10"/>
  <c r="Q221" i="10"/>
  <c r="Q220" i="10"/>
  <c r="Q219" i="10"/>
  <c r="Q218" i="10"/>
  <c r="Q217" i="10"/>
  <c r="Q216" i="10"/>
  <c r="Q215" i="10"/>
  <c r="Q214" i="10"/>
  <c r="Q213" i="10"/>
  <c r="Q212" i="10"/>
  <c r="Q211" i="10"/>
  <c r="Q210" i="10"/>
  <c r="Q209" i="10"/>
  <c r="Q208" i="10"/>
  <c r="Q207" i="10"/>
  <c r="Q206" i="10"/>
  <c r="Q205" i="10"/>
  <c r="Q204" i="10"/>
  <c r="Q203" i="10"/>
  <c r="Q202" i="10"/>
  <c r="Q201" i="10"/>
  <c r="Q200" i="10"/>
  <c r="Q199" i="10"/>
  <c r="Q198" i="10"/>
  <c r="Q197" i="10"/>
  <c r="Q196" i="10"/>
  <c r="Q195" i="10"/>
  <c r="Q194" i="10"/>
  <c r="Q193" i="10"/>
  <c r="Q192" i="10"/>
  <c r="Q191" i="10"/>
  <c r="Q190" i="10"/>
  <c r="Q189" i="10"/>
  <c r="Q188" i="10"/>
  <c r="Q187" i="10"/>
  <c r="Q186" i="10"/>
  <c r="Q185" i="10"/>
  <c r="Q184" i="10"/>
  <c r="Q183" i="10"/>
  <c r="Q182" i="10"/>
  <c r="Q181" i="10"/>
  <c r="Q180" i="10"/>
  <c r="Q179" i="10"/>
  <c r="Q178" i="10"/>
  <c r="Q177" i="10"/>
  <c r="Q176" i="10"/>
  <c r="Q175" i="10"/>
  <c r="Q174" i="10"/>
  <c r="Q173" i="10"/>
  <c r="Q172" i="10"/>
  <c r="Q171" i="10"/>
  <c r="Q170" i="10"/>
  <c r="Q169" i="10"/>
  <c r="Q168" i="10"/>
  <c r="Q167" i="10"/>
  <c r="Q166" i="10"/>
  <c r="Q165" i="10"/>
  <c r="Q164" i="10"/>
  <c r="Q163" i="10"/>
  <c r="Q162" i="10"/>
  <c r="Q161" i="10"/>
  <c r="Q160" i="10"/>
  <c r="Q159" i="10"/>
  <c r="Q158" i="10"/>
  <c r="Q157" i="10"/>
  <c r="Q156" i="10"/>
  <c r="Q155" i="10"/>
  <c r="Q154" i="10"/>
  <c r="Q153" i="10"/>
  <c r="Q152" i="10"/>
  <c r="Q151" i="10"/>
  <c r="Q150" i="10"/>
  <c r="Q149" i="10"/>
  <c r="Q148" i="10"/>
  <c r="Q147" i="10"/>
  <c r="Q146" i="10"/>
  <c r="Q145" i="10"/>
  <c r="Q144" i="10"/>
  <c r="Q143" i="10"/>
  <c r="Q142" i="10"/>
  <c r="Q141" i="10"/>
  <c r="Q140" i="10"/>
  <c r="Q139" i="10"/>
  <c r="Q138" i="10"/>
  <c r="Q137" i="10"/>
  <c r="Q136" i="10"/>
  <c r="Q135" i="10"/>
  <c r="Q134" i="10"/>
  <c r="Q133" i="10"/>
  <c r="Q132" i="10"/>
  <c r="Q131" i="10"/>
  <c r="Q130" i="10"/>
  <c r="Q129" i="10"/>
  <c r="Q128" i="10"/>
  <c r="Q127" i="10"/>
  <c r="Q126" i="10"/>
  <c r="Q125" i="10"/>
  <c r="Q124" i="10"/>
  <c r="Q123" i="10"/>
  <c r="Q122" i="10"/>
  <c r="Q121" i="10"/>
  <c r="Q120" i="10"/>
  <c r="Q119" i="10"/>
  <c r="Q118" i="10"/>
  <c r="Q117" i="10"/>
  <c r="Q116" i="10"/>
  <c r="Q115" i="10"/>
  <c r="Q114" i="10"/>
  <c r="Q113" i="10"/>
  <c r="Q112" i="10"/>
  <c r="Q111" i="10"/>
  <c r="Q110" i="10"/>
  <c r="Q109" i="10"/>
  <c r="Q108" i="10"/>
  <c r="Q107" i="10"/>
  <c r="Q106" i="10"/>
  <c r="Q105" i="10"/>
  <c r="Q104" i="10"/>
  <c r="Q103" i="10"/>
  <c r="Q102" i="10"/>
  <c r="Q101" i="10"/>
  <c r="Q100" i="10"/>
  <c r="Q99" i="10"/>
  <c r="Q98" i="10"/>
  <c r="Q97" i="10"/>
  <c r="Q96" i="10"/>
  <c r="Q95" i="10"/>
  <c r="Q94" i="10"/>
  <c r="Q93" i="10"/>
  <c r="Q92" i="10"/>
  <c r="Q91" i="10"/>
  <c r="Q90" i="10"/>
  <c r="Q89" i="10"/>
  <c r="Q88" i="10"/>
  <c r="Q87" i="10"/>
  <c r="Q86"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P526" i="10"/>
  <c r="J525" i="10"/>
  <c r="P525" i="10" s="1"/>
  <c r="J524" i="10"/>
  <c r="P524" i="10" s="1"/>
  <c r="J523" i="10"/>
  <c r="P523" i="10" s="1"/>
  <c r="J522" i="10"/>
  <c r="P522" i="10" s="1"/>
  <c r="J521" i="10"/>
  <c r="P521" i="10" s="1"/>
  <c r="J520" i="10"/>
  <c r="P520" i="10" s="1"/>
  <c r="J519" i="10"/>
  <c r="P519" i="10" s="1"/>
  <c r="J518" i="10"/>
  <c r="P518" i="10" s="1"/>
  <c r="J517" i="10"/>
  <c r="P517" i="10" s="1"/>
  <c r="J516" i="10"/>
  <c r="P516" i="10" s="1"/>
  <c r="J515" i="10"/>
  <c r="P515" i="10" s="1"/>
  <c r="J514" i="10"/>
  <c r="P514" i="10" s="1"/>
  <c r="J513" i="10"/>
  <c r="P513" i="10" s="1"/>
  <c r="J512" i="10"/>
  <c r="P512" i="10" s="1"/>
  <c r="J511" i="10"/>
  <c r="P511" i="10" s="1"/>
  <c r="J510" i="10"/>
  <c r="P510" i="10" s="1"/>
  <c r="J509" i="10"/>
  <c r="P509" i="10" s="1"/>
  <c r="J508" i="10"/>
  <c r="P508" i="10" s="1"/>
  <c r="J507" i="10"/>
  <c r="P507" i="10" s="1"/>
  <c r="J506" i="10"/>
  <c r="P506" i="10" s="1"/>
  <c r="J505" i="10"/>
  <c r="P505" i="10" s="1"/>
  <c r="J504" i="10"/>
  <c r="P504" i="10" s="1"/>
  <c r="J503" i="10"/>
  <c r="P503" i="10" s="1"/>
  <c r="J502" i="10"/>
  <c r="P502" i="10" s="1"/>
  <c r="J501" i="10"/>
  <c r="P501" i="10" s="1"/>
  <c r="J500" i="10"/>
  <c r="P500" i="10" s="1"/>
  <c r="J499" i="10"/>
  <c r="P499" i="10" s="1"/>
  <c r="J498" i="10"/>
  <c r="P498" i="10" s="1"/>
  <c r="J497" i="10"/>
  <c r="P497" i="10" s="1"/>
  <c r="J496" i="10"/>
  <c r="P496" i="10" s="1"/>
  <c r="J495" i="10"/>
  <c r="P495" i="10" s="1"/>
  <c r="J494" i="10"/>
  <c r="P494" i="10" s="1"/>
  <c r="J493" i="10"/>
  <c r="P493" i="10" s="1"/>
  <c r="J492" i="10"/>
  <c r="P492" i="10" s="1"/>
  <c r="J491" i="10"/>
  <c r="P491" i="10" s="1"/>
  <c r="J490" i="10"/>
  <c r="P490" i="10" s="1"/>
  <c r="J489" i="10"/>
  <c r="P489" i="10" s="1"/>
  <c r="J488" i="10"/>
  <c r="P488" i="10" s="1"/>
  <c r="J487" i="10"/>
  <c r="P487" i="10" s="1"/>
  <c r="J486" i="10"/>
  <c r="P486" i="10" s="1"/>
  <c r="J485" i="10"/>
  <c r="P485" i="10" s="1"/>
  <c r="J484" i="10"/>
  <c r="P484" i="10" s="1"/>
  <c r="J483" i="10"/>
  <c r="P483" i="10" s="1"/>
  <c r="J482" i="10"/>
  <c r="P482" i="10" s="1"/>
  <c r="J481" i="10"/>
  <c r="P481" i="10" s="1"/>
  <c r="J480" i="10"/>
  <c r="P480" i="10" s="1"/>
  <c r="J479" i="10"/>
  <c r="P479" i="10" s="1"/>
  <c r="J478" i="10"/>
  <c r="P478" i="10" s="1"/>
  <c r="J477" i="10"/>
  <c r="P477" i="10" s="1"/>
  <c r="J476" i="10"/>
  <c r="P476" i="10" s="1"/>
  <c r="J475" i="10"/>
  <c r="P475" i="10" s="1"/>
  <c r="J474" i="10"/>
  <c r="P474" i="10" s="1"/>
  <c r="J473" i="10"/>
  <c r="P473" i="10" s="1"/>
  <c r="J472" i="10"/>
  <c r="P472" i="10" s="1"/>
  <c r="J471" i="10"/>
  <c r="P471" i="10" s="1"/>
  <c r="J470" i="10"/>
  <c r="P470" i="10" s="1"/>
  <c r="J469" i="10"/>
  <c r="P469" i="10" s="1"/>
  <c r="J468" i="10"/>
  <c r="P468" i="10" s="1"/>
  <c r="J467" i="10"/>
  <c r="P467" i="10" s="1"/>
  <c r="J466" i="10"/>
  <c r="P466" i="10" s="1"/>
  <c r="J465" i="10"/>
  <c r="P465" i="10" s="1"/>
  <c r="J464" i="10"/>
  <c r="P464" i="10" s="1"/>
  <c r="J463" i="10"/>
  <c r="P463" i="10" s="1"/>
  <c r="J462" i="10"/>
  <c r="P462" i="10" s="1"/>
  <c r="J461" i="10"/>
  <c r="P461" i="10" s="1"/>
  <c r="J460" i="10"/>
  <c r="P460" i="10" s="1"/>
  <c r="J459" i="10"/>
  <c r="P459" i="10" s="1"/>
  <c r="J458" i="10"/>
  <c r="P458" i="10" s="1"/>
  <c r="J457" i="10"/>
  <c r="P457" i="10" s="1"/>
  <c r="J456" i="10"/>
  <c r="P456" i="10" s="1"/>
  <c r="J455" i="10"/>
  <c r="P455" i="10" s="1"/>
  <c r="J454" i="10"/>
  <c r="P454" i="10" s="1"/>
  <c r="J453" i="10"/>
  <c r="P453" i="10" s="1"/>
  <c r="J452" i="10"/>
  <c r="P452" i="10" s="1"/>
  <c r="J451" i="10"/>
  <c r="P451" i="10" s="1"/>
  <c r="J450" i="10"/>
  <c r="P450" i="10" s="1"/>
  <c r="J449" i="10"/>
  <c r="P449" i="10" s="1"/>
  <c r="J448" i="10"/>
  <c r="P448" i="10" s="1"/>
  <c r="J447" i="10"/>
  <c r="P447" i="10" s="1"/>
  <c r="J446" i="10"/>
  <c r="P446" i="10" s="1"/>
  <c r="J445" i="10"/>
  <c r="P445" i="10" s="1"/>
  <c r="J444" i="10"/>
  <c r="P444" i="10" s="1"/>
  <c r="J443" i="10"/>
  <c r="P443" i="10" s="1"/>
  <c r="J442" i="10"/>
  <c r="P442" i="10" s="1"/>
  <c r="J441" i="10"/>
  <c r="P441" i="10" s="1"/>
  <c r="J440" i="10"/>
  <c r="P440" i="10" s="1"/>
  <c r="J439" i="10"/>
  <c r="P439" i="10" s="1"/>
  <c r="J438" i="10"/>
  <c r="P438" i="10" s="1"/>
  <c r="J437" i="10"/>
  <c r="P437" i="10" s="1"/>
  <c r="J436" i="10"/>
  <c r="P436" i="10" s="1"/>
  <c r="J435" i="10"/>
  <c r="P435" i="10" s="1"/>
  <c r="J434" i="10"/>
  <c r="P434" i="10" s="1"/>
  <c r="J433" i="10"/>
  <c r="P433" i="10" s="1"/>
  <c r="J432" i="10"/>
  <c r="P432" i="10" s="1"/>
  <c r="J431" i="10"/>
  <c r="P431" i="10" s="1"/>
  <c r="J430" i="10"/>
  <c r="P430" i="10" s="1"/>
  <c r="J429" i="10"/>
  <c r="P429" i="10" s="1"/>
  <c r="J428" i="10"/>
  <c r="P428" i="10" s="1"/>
  <c r="J427" i="10"/>
  <c r="P427" i="10" s="1"/>
  <c r="J426" i="10"/>
  <c r="P426" i="10" s="1"/>
  <c r="J425" i="10"/>
  <c r="P425" i="10" s="1"/>
  <c r="J424" i="10"/>
  <c r="P424" i="10" s="1"/>
  <c r="J423" i="10"/>
  <c r="P423" i="10" s="1"/>
  <c r="J422" i="10"/>
  <c r="P422" i="10" s="1"/>
  <c r="J421" i="10"/>
  <c r="P421" i="10" s="1"/>
  <c r="J420" i="10"/>
  <c r="P420" i="10" s="1"/>
  <c r="J419" i="10"/>
  <c r="P419" i="10" s="1"/>
  <c r="J418" i="10"/>
  <c r="P418" i="10" s="1"/>
  <c r="J417" i="10"/>
  <c r="P417" i="10" s="1"/>
  <c r="J416" i="10"/>
  <c r="P416" i="10" s="1"/>
  <c r="J415" i="10"/>
  <c r="P415" i="10" s="1"/>
  <c r="J414" i="10"/>
  <c r="P414" i="10" s="1"/>
  <c r="J413" i="10"/>
  <c r="P413" i="10" s="1"/>
  <c r="J412" i="10"/>
  <c r="P412" i="10" s="1"/>
  <c r="J411" i="10"/>
  <c r="P411" i="10" s="1"/>
  <c r="J410" i="10"/>
  <c r="P410" i="10" s="1"/>
  <c r="J409" i="10"/>
  <c r="P409" i="10" s="1"/>
  <c r="J408" i="10"/>
  <c r="P408" i="10" s="1"/>
  <c r="J407" i="10"/>
  <c r="P407" i="10" s="1"/>
  <c r="J406" i="10"/>
  <c r="P406" i="10" s="1"/>
  <c r="J405" i="10"/>
  <c r="P405" i="10" s="1"/>
  <c r="J404" i="10"/>
  <c r="P404" i="10" s="1"/>
  <c r="J403" i="10"/>
  <c r="P403" i="10" s="1"/>
  <c r="J402" i="10"/>
  <c r="P402" i="10" s="1"/>
  <c r="J401" i="10"/>
  <c r="P401" i="10" s="1"/>
  <c r="J400" i="10"/>
  <c r="P400" i="10" s="1"/>
  <c r="J399" i="10"/>
  <c r="P399" i="10" s="1"/>
  <c r="J398" i="10"/>
  <c r="P398" i="10" s="1"/>
  <c r="J397" i="10"/>
  <c r="P397" i="10" s="1"/>
  <c r="J396" i="10"/>
  <c r="P396" i="10" s="1"/>
  <c r="J395" i="10"/>
  <c r="P395" i="10" s="1"/>
  <c r="J394" i="10"/>
  <c r="P394" i="10" s="1"/>
  <c r="J393" i="10"/>
  <c r="P393" i="10" s="1"/>
  <c r="J392" i="10"/>
  <c r="P392" i="10" s="1"/>
  <c r="J391" i="10"/>
  <c r="P391" i="10" s="1"/>
  <c r="J390" i="10"/>
  <c r="P390" i="10" s="1"/>
  <c r="J389" i="10"/>
  <c r="P389" i="10" s="1"/>
  <c r="J388" i="10"/>
  <c r="P388" i="10" s="1"/>
  <c r="J387" i="10"/>
  <c r="P387" i="10" s="1"/>
  <c r="J386" i="10"/>
  <c r="P386" i="10" s="1"/>
  <c r="J385" i="10"/>
  <c r="P385" i="10" s="1"/>
  <c r="J384" i="10"/>
  <c r="P384" i="10" s="1"/>
  <c r="J383" i="10"/>
  <c r="P383" i="10" s="1"/>
  <c r="J382" i="10"/>
  <c r="P382" i="10" s="1"/>
  <c r="J381" i="10"/>
  <c r="P381" i="10" s="1"/>
  <c r="J380" i="10"/>
  <c r="P380" i="10" s="1"/>
  <c r="J379" i="10"/>
  <c r="P379" i="10" s="1"/>
  <c r="J378" i="10"/>
  <c r="P378" i="10" s="1"/>
  <c r="J377" i="10"/>
  <c r="P377" i="10" s="1"/>
  <c r="J376" i="10"/>
  <c r="P376" i="10" s="1"/>
  <c r="J375" i="10"/>
  <c r="P375" i="10" s="1"/>
  <c r="J374" i="10"/>
  <c r="P374" i="10" s="1"/>
  <c r="J373" i="10"/>
  <c r="P373" i="10" s="1"/>
  <c r="J372" i="10"/>
  <c r="P372" i="10" s="1"/>
  <c r="J371" i="10"/>
  <c r="P371" i="10" s="1"/>
  <c r="J370" i="10"/>
  <c r="P370" i="10" s="1"/>
  <c r="J369" i="10"/>
  <c r="P369" i="10" s="1"/>
  <c r="J368" i="10"/>
  <c r="P368" i="10" s="1"/>
  <c r="J367" i="10"/>
  <c r="P367" i="10" s="1"/>
  <c r="J366" i="10"/>
  <c r="P366" i="10" s="1"/>
  <c r="J365" i="10"/>
  <c r="P365" i="10" s="1"/>
  <c r="J364" i="10"/>
  <c r="P364" i="10" s="1"/>
  <c r="J363" i="10"/>
  <c r="P363" i="10" s="1"/>
  <c r="J362" i="10"/>
  <c r="P362" i="10" s="1"/>
  <c r="J361" i="10"/>
  <c r="P361" i="10" s="1"/>
  <c r="J360" i="10"/>
  <c r="P360" i="10" s="1"/>
  <c r="J359" i="10"/>
  <c r="P359" i="10" s="1"/>
  <c r="J358" i="10"/>
  <c r="P358" i="10" s="1"/>
  <c r="J357" i="10"/>
  <c r="P357" i="10" s="1"/>
  <c r="J356" i="10"/>
  <c r="P356" i="10" s="1"/>
  <c r="J355" i="10"/>
  <c r="P355" i="10" s="1"/>
  <c r="J354" i="10"/>
  <c r="P354" i="10" s="1"/>
  <c r="J353" i="10"/>
  <c r="P353" i="10" s="1"/>
  <c r="J352" i="10"/>
  <c r="P352" i="10" s="1"/>
  <c r="J351" i="10"/>
  <c r="P351" i="10" s="1"/>
  <c r="J350" i="10"/>
  <c r="P350" i="10" s="1"/>
  <c r="J349" i="10"/>
  <c r="P349" i="10" s="1"/>
  <c r="J348" i="10"/>
  <c r="P348" i="10" s="1"/>
  <c r="J347" i="10"/>
  <c r="P347" i="10" s="1"/>
  <c r="J346" i="10"/>
  <c r="P346" i="10" s="1"/>
  <c r="J345" i="10"/>
  <c r="P345" i="10" s="1"/>
  <c r="J344" i="10"/>
  <c r="P344" i="10" s="1"/>
  <c r="J343" i="10"/>
  <c r="P343" i="10" s="1"/>
  <c r="J342" i="10"/>
  <c r="P342" i="10" s="1"/>
  <c r="J341" i="10"/>
  <c r="P341" i="10" s="1"/>
  <c r="J340" i="10"/>
  <c r="P340" i="10" s="1"/>
  <c r="J339" i="10"/>
  <c r="P339" i="10" s="1"/>
  <c r="J338" i="10"/>
  <c r="P338" i="10" s="1"/>
  <c r="J337" i="10"/>
  <c r="P337" i="10" s="1"/>
  <c r="J336" i="10"/>
  <c r="P336" i="10" s="1"/>
  <c r="J335" i="10"/>
  <c r="P335" i="10" s="1"/>
  <c r="J334" i="10"/>
  <c r="P334" i="10" s="1"/>
  <c r="J333" i="10"/>
  <c r="P333" i="10" s="1"/>
  <c r="J332" i="10"/>
  <c r="P332" i="10" s="1"/>
  <c r="J331" i="10"/>
  <c r="P331" i="10" s="1"/>
  <c r="J330" i="10"/>
  <c r="P330" i="10" s="1"/>
  <c r="J329" i="10"/>
  <c r="P329" i="10" s="1"/>
  <c r="J328" i="10"/>
  <c r="P328" i="10" s="1"/>
  <c r="J327" i="10"/>
  <c r="P327" i="10" s="1"/>
  <c r="J326" i="10"/>
  <c r="P326" i="10" s="1"/>
  <c r="J325" i="10"/>
  <c r="P325" i="10" s="1"/>
  <c r="J324" i="10"/>
  <c r="P324" i="10" s="1"/>
  <c r="J323" i="10"/>
  <c r="P323" i="10" s="1"/>
  <c r="J322" i="10"/>
  <c r="P322" i="10" s="1"/>
  <c r="J321" i="10"/>
  <c r="P321" i="10" s="1"/>
  <c r="J320" i="10"/>
  <c r="P320" i="10" s="1"/>
  <c r="J319" i="10"/>
  <c r="P319" i="10" s="1"/>
  <c r="J318" i="10"/>
  <c r="P318" i="10" s="1"/>
  <c r="J317" i="10"/>
  <c r="P317" i="10" s="1"/>
  <c r="J316" i="10"/>
  <c r="P316" i="10" s="1"/>
  <c r="J315" i="10"/>
  <c r="P315" i="10" s="1"/>
  <c r="J314" i="10"/>
  <c r="P314" i="10" s="1"/>
  <c r="J313" i="10"/>
  <c r="P313" i="10" s="1"/>
  <c r="J312" i="10"/>
  <c r="P312" i="10" s="1"/>
  <c r="J311" i="10"/>
  <c r="P311" i="10" s="1"/>
  <c r="J310" i="10"/>
  <c r="P310" i="10" s="1"/>
  <c r="J309" i="10"/>
  <c r="P309" i="10" s="1"/>
  <c r="J308" i="10"/>
  <c r="P308" i="10" s="1"/>
  <c r="J307" i="10"/>
  <c r="P307" i="10" s="1"/>
  <c r="J306" i="10"/>
  <c r="P306" i="10" s="1"/>
  <c r="J305" i="10"/>
  <c r="P305" i="10" s="1"/>
  <c r="J304" i="10"/>
  <c r="P304" i="10" s="1"/>
  <c r="J303" i="10"/>
  <c r="P303" i="10" s="1"/>
  <c r="J302" i="10"/>
  <c r="P302" i="10" s="1"/>
  <c r="J301" i="10"/>
  <c r="P301" i="10" s="1"/>
  <c r="J300" i="10"/>
  <c r="P300" i="10" s="1"/>
  <c r="J299" i="10"/>
  <c r="P299" i="10" s="1"/>
  <c r="J298" i="10"/>
  <c r="P298" i="10" s="1"/>
  <c r="J297" i="10"/>
  <c r="P297" i="10" s="1"/>
  <c r="J296" i="10"/>
  <c r="P296" i="10" s="1"/>
  <c r="J295" i="10"/>
  <c r="P295" i="10" s="1"/>
  <c r="J294" i="10"/>
  <c r="P294" i="10" s="1"/>
  <c r="J293" i="10"/>
  <c r="P293" i="10" s="1"/>
  <c r="J292" i="10"/>
  <c r="P292" i="10" s="1"/>
  <c r="J291" i="10"/>
  <c r="P291" i="10" s="1"/>
  <c r="J290" i="10"/>
  <c r="P290" i="10" s="1"/>
  <c r="J289" i="10"/>
  <c r="P289" i="10" s="1"/>
  <c r="J288" i="10"/>
  <c r="P288" i="10" s="1"/>
  <c r="J287" i="10"/>
  <c r="P287" i="10" s="1"/>
  <c r="J286" i="10"/>
  <c r="P286" i="10" s="1"/>
  <c r="J285" i="10"/>
  <c r="P285" i="10" s="1"/>
  <c r="J284" i="10"/>
  <c r="P284" i="10" s="1"/>
  <c r="J283" i="10"/>
  <c r="P283" i="10" s="1"/>
  <c r="J282" i="10"/>
  <c r="P282" i="10" s="1"/>
  <c r="J281" i="10"/>
  <c r="P281" i="10" s="1"/>
  <c r="J280" i="10"/>
  <c r="P280" i="10" s="1"/>
  <c r="J279" i="10"/>
  <c r="P279" i="10" s="1"/>
  <c r="J278" i="10"/>
  <c r="P278" i="10" s="1"/>
  <c r="J277" i="10"/>
  <c r="P277" i="10" s="1"/>
  <c r="J276" i="10"/>
  <c r="P276" i="10" s="1"/>
  <c r="J275" i="10"/>
  <c r="P275" i="10" s="1"/>
  <c r="J274" i="10"/>
  <c r="P274" i="10" s="1"/>
  <c r="J273" i="10"/>
  <c r="P273" i="10" s="1"/>
  <c r="J272" i="10"/>
  <c r="P272" i="10" s="1"/>
  <c r="J271" i="10"/>
  <c r="P271" i="10" s="1"/>
  <c r="J270" i="10"/>
  <c r="P270" i="10" s="1"/>
  <c r="J269" i="10"/>
  <c r="P269" i="10" s="1"/>
  <c r="J268" i="10"/>
  <c r="P268" i="10" s="1"/>
  <c r="J267" i="10"/>
  <c r="P267" i="10" s="1"/>
  <c r="J266" i="10"/>
  <c r="P266" i="10" s="1"/>
  <c r="J265" i="10"/>
  <c r="P265" i="10" s="1"/>
  <c r="J264" i="10"/>
  <c r="P264" i="10" s="1"/>
  <c r="J263" i="10"/>
  <c r="P263" i="10" s="1"/>
  <c r="J262" i="10"/>
  <c r="P262" i="10" s="1"/>
  <c r="J261" i="10"/>
  <c r="P261" i="10" s="1"/>
  <c r="J260" i="10"/>
  <c r="P260" i="10" s="1"/>
  <c r="J259" i="10"/>
  <c r="P259" i="10" s="1"/>
  <c r="J258" i="10"/>
  <c r="P258" i="10" s="1"/>
  <c r="J257" i="10"/>
  <c r="P257" i="10" s="1"/>
  <c r="J256" i="10"/>
  <c r="P256" i="10" s="1"/>
  <c r="J255" i="10"/>
  <c r="P255" i="10" s="1"/>
  <c r="J254" i="10"/>
  <c r="P254" i="10" s="1"/>
  <c r="J253" i="10"/>
  <c r="P253" i="10" s="1"/>
  <c r="J252" i="10"/>
  <c r="P252" i="10" s="1"/>
  <c r="J251" i="10"/>
  <c r="P251" i="10" s="1"/>
  <c r="J250" i="10"/>
  <c r="P250" i="10" s="1"/>
  <c r="J249" i="10"/>
  <c r="P249" i="10" s="1"/>
  <c r="J248" i="10"/>
  <c r="P248" i="10" s="1"/>
  <c r="J247" i="10"/>
  <c r="P247" i="10" s="1"/>
  <c r="J246" i="10"/>
  <c r="P246" i="10" s="1"/>
  <c r="J245" i="10"/>
  <c r="P245" i="10" s="1"/>
  <c r="J244" i="10"/>
  <c r="P244" i="10" s="1"/>
  <c r="J243" i="10"/>
  <c r="P243" i="10" s="1"/>
  <c r="J242" i="10"/>
  <c r="P242" i="10" s="1"/>
  <c r="J241" i="10"/>
  <c r="P241" i="10" s="1"/>
  <c r="J240" i="10"/>
  <c r="P240" i="10" s="1"/>
  <c r="J239" i="10"/>
  <c r="P239" i="10" s="1"/>
  <c r="J238" i="10"/>
  <c r="P238" i="10" s="1"/>
  <c r="J237" i="10"/>
  <c r="P237" i="10" s="1"/>
  <c r="J236" i="10"/>
  <c r="P236" i="10" s="1"/>
  <c r="J235" i="10"/>
  <c r="P235" i="10" s="1"/>
  <c r="J234" i="10"/>
  <c r="P234" i="10" s="1"/>
  <c r="J233" i="10"/>
  <c r="P233" i="10" s="1"/>
  <c r="J232" i="10"/>
  <c r="P232" i="10" s="1"/>
  <c r="J231" i="10"/>
  <c r="P231" i="10" s="1"/>
  <c r="J230" i="10"/>
  <c r="P230" i="10" s="1"/>
  <c r="J229" i="10"/>
  <c r="P229" i="10" s="1"/>
  <c r="J228" i="10"/>
  <c r="P228" i="10" s="1"/>
  <c r="J227" i="10"/>
  <c r="P227" i="10" s="1"/>
  <c r="J226" i="10"/>
  <c r="P226" i="10" s="1"/>
  <c r="J225" i="10"/>
  <c r="P225" i="10" s="1"/>
  <c r="J224" i="10"/>
  <c r="P224" i="10" s="1"/>
  <c r="J223" i="10"/>
  <c r="P223" i="10" s="1"/>
  <c r="J222" i="10"/>
  <c r="P222" i="10" s="1"/>
  <c r="J221" i="10"/>
  <c r="P221" i="10" s="1"/>
  <c r="J220" i="10"/>
  <c r="P220" i="10" s="1"/>
  <c r="J219" i="10"/>
  <c r="P219" i="10" s="1"/>
  <c r="J218" i="10"/>
  <c r="P218" i="10" s="1"/>
  <c r="J217" i="10"/>
  <c r="P217" i="10" s="1"/>
  <c r="J216" i="10"/>
  <c r="P216" i="10" s="1"/>
  <c r="J215" i="10"/>
  <c r="P215" i="10" s="1"/>
  <c r="J214" i="10"/>
  <c r="P214" i="10" s="1"/>
  <c r="J213" i="10"/>
  <c r="P213" i="10" s="1"/>
  <c r="J212" i="10"/>
  <c r="P212" i="10" s="1"/>
  <c r="J211" i="10"/>
  <c r="P211" i="10" s="1"/>
  <c r="J210" i="10"/>
  <c r="P210" i="10" s="1"/>
  <c r="J209" i="10"/>
  <c r="P209" i="10" s="1"/>
  <c r="J208" i="10"/>
  <c r="P208" i="10" s="1"/>
  <c r="J207" i="10"/>
  <c r="P207" i="10" s="1"/>
  <c r="J206" i="10"/>
  <c r="P206" i="10" s="1"/>
  <c r="J205" i="10"/>
  <c r="P205" i="10" s="1"/>
  <c r="J204" i="10"/>
  <c r="P204" i="10" s="1"/>
  <c r="J203" i="10"/>
  <c r="P203" i="10" s="1"/>
  <c r="J202" i="10"/>
  <c r="P202" i="10" s="1"/>
  <c r="J201" i="10"/>
  <c r="P201" i="10" s="1"/>
  <c r="J200" i="10"/>
  <c r="P200" i="10" s="1"/>
  <c r="J199" i="10"/>
  <c r="P199" i="10" s="1"/>
  <c r="J198" i="10"/>
  <c r="P198" i="10" s="1"/>
  <c r="J197" i="10"/>
  <c r="P197" i="10" s="1"/>
  <c r="J196" i="10"/>
  <c r="P196" i="10" s="1"/>
  <c r="J195" i="10"/>
  <c r="P195" i="10" s="1"/>
  <c r="J194" i="10"/>
  <c r="P194" i="10" s="1"/>
  <c r="J193" i="10"/>
  <c r="P193" i="10" s="1"/>
  <c r="J192" i="10"/>
  <c r="P192" i="10" s="1"/>
  <c r="J191" i="10"/>
  <c r="P191" i="10" s="1"/>
  <c r="J190" i="10"/>
  <c r="P190" i="10" s="1"/>
  <c r="J189" i="10"/>
  <c r="P189" i="10" s="1"/>
  <c r="J188" i="10"/>
  <c r="P188" i="10" s="1"/>
  <c r="J187" i="10"/>
  <c r="P187" i="10" s="1"/>
  <c r="J186" i="10"/>
  <c r="P186" i="10" s="1"/>
  <c r="J185" i="10"/>
  <c r="P185" i="10" s="1"/>
  <c r="J184" i="10"/>
  <c r="J183" i="10"/>
  <c r="J182" i="10"/>
  <c r="J181" i="10"/>
  <c r="J180" i="10"/>
  <c r="J179" i="10"/>
  <c r="J178" i="10"/>
  <c r="J177" i="10"/>
  <c r="P177" i="10" s="1"/>
  <c r="J176" i="10"/>
  <c r="P176" i="10" s="1"/>
  <c r="J175" i="10"/>
  <c r="P175" i="10" s="1"/>
  <c r="J174" i="10"/>
  <c r="P174" i="10" s="1"/>
  <c r="J173" i="10"/>
  <c r="P173" i="10" s="1"/>
  <c r="J172" i="10"/>
  <c r="P172" i="10" s="1"/>
  <c r="J171" i="10"/>
  <c r="P171" i="10" s="1"/>
  <c r="J170" i="10"/>
  <c r="P170" i="10" s="1"/>
  <c r="J169" i="10"/>
  <c r="P169" i="10" s="1"/>
  <c r="J168" i="10"/>
  <c r="P168" i="10" s="1"/>
  <c r="J167" i="10"/>
  <c r="P167" i="10" s="1"/>
  <c r="J166" i="10"/>
  <c r="P166" i="10" s="1"/>
  <c r="J165" i="10"/>
  <c r="P165" i="10" s="1"/>
  <c r="J164" i="10"/>
  <c r="P164" i="10" s="1"/>
  <c r="J163" i="10"/>
  <c r="P163" i="10" s="1"/>
  <c r="J162" i="10"/>
  <c r="P162" i="10" s="1"/>
  <c r="J161" i="10"/>
  <c r="P161" i="10" s="1"/>
  <c r="J160" i="10"/>
  <c r="P160" i="10" s="1"/>
  <c r="J159" i="10"/>
  <c r="P159" i="10" s="1"/>
  <c r="J158" i="10"/>
  <c r="P158" i="10" s="1"/>
  <c r="J157" i="10"/>
  <c r="P157" i="10" s="1"/>
  <c r="J156" i="10"/>
  <c r="P156" i="10" s="1"/>
  <c r="J155" i="10"/>
  <c r="P155" i="10" s="1"/>
  <c r="J154" i="10"/>
  <c r="P154" i="10" s="1"/>
  <c r="J153" i="10"/>
  <c r="P153" i="10" s="1"/>
  <c r="J152" i="10"/>
  <c r="P152" i="10" s="1"/>
  <c r="J151" i="10"/>
  <c r="P151" i="10" s="1"/>
  <c r="J150" i="10"/>
  <c r="P150" i="10" s="1"/>
  <c r="J149" i="10"/>
  <c r="P149" i="10" s="1"/>
  <c r="J148" i="10"/>
  <c r="P148" i="10" s="1"/>
  <c r="J147" i="10"/>
  <c r="P147" i="10" s="1"/>
  <c r="J146" i="10"/>
  <c r="P146" i="10" s="1"/>
  <c r="J145" i="10"/>
  <c r="P145" i="10" s="1"/>
  <c r="J144" i="10"/>
  <c r="P144" i="10" s="1"/>
  <c r="J143" i="10"/>
  <c r="P143" i="10" s="1"/>
  <c r="J142" i="10"/>
  <c r="P142" i="10" s="1"/>
  <c r="J141" i="10"/>
  <c r="P141" i="10" s="1"/>
  <c r="J140" i="10"/>
  <c r="P140" i="10" s="1"/>
  <c r="J139" i="10"/>
  <c r="P139" i="10" s="1"/>
  <c r="J138" i="10"/>
  <c r="P138" i="10" s="1"/>
  <c r="J137" i="10"/>
  <c r="P137" i="10" s="1"/>
  <c r="J136" i="10"/>
  <c r="P136" i="10" s="1"/>
  <c r="J135" i="10"/>
  <c r="P135" i="10" s="1"/>
  <c r="J134" i="10"/>
  <c r="P134" i="10" s="1"/>
  <c r="J133" i="10"/>
  <c r="P133" i="10" s="1"/>
  <c r="J132" i="10"/>
  <c r="P132" i="10" s="1"/>
  <c r="J131" i="10"/>
  <c r="P131" i="10" s="1"/>
  <c r="J130" i="10"/>
  <c r="P130" i="10" s="1"/>
  <c r="J129" i="10"/>
  <c r="P129" i="10" s="1"/>
  <c r="J128" i="10"/>
  <c r="P128" i="10" s="1"/>
  <c r="J127" i="10"/>
  <c r="P127" i="10" s="1"/>
  <c r="J126" i="10"/>
  <c r="P126" i="10" s="1"/>
  <c r="J125" i="10"/>
  <c r="P125" i="10" s="1"/>
  <c r="J124" i="10"/>
  <c r="P124" i="10" s="1"/>
  <c r="J123" i="10"/>
  <c r="P123" i="10" s="1"/>
  <c r="J122" i="10"/>
  <c r="P122" i="10" s="1"/>
  <c r="J121" i="10"/>
  <c r="P121" i="10" s="1"/>
  <c r="J120" i="10"/>
  <c r="P120" i="10" s="1"/>
  <c r="J119" i="10"/>
  <c r="P119" i="10" s="1"/>
  <c r="J118" i="10"/>
  <c r="P118" i="10" s="1"/>
  <c r="J117" i="10"/>
  <c r="P117" i="10" s="1"/>
  <c r="J116" i="10"/>
  <c r="P116" i="10" s="1"/>
  <c r="J115" i="10"/>
  <c r="P115" i="10" s="1"/>
  <c r="J114" i="10"/>
  <c r="P114" i="10" s="1"/>
  <c r="J113" i="10"/>
  <c r="P113" i="10" s="1"/>
  <c r="J112" i="10"/>
  <c r="P112" i="10" s="1"/>
  <c r="J111" i="10"/>
  <c r="P111" i="10" s="1"/>
  <c r="J110" i="10"/>
  <c r="P110" i="10" s="1"/>
  <c r="J109" i="10"/>
  <c r="P109" i="10" s="1"/>
  <c r="J108" i="10"/>
  <c r="P108" i="10" s="1"/>
  <c r="J107" i="10"/>
  <c r="P107" i="10" s="1"/>
  <c r="J106" i="10"/>
  <c r="P106" i="10" s="1"/>
  <c r="J105" i="10"/>
  <c r="P105" i="10" s="1"/>
  <c r="J104" i="10"/>
  <c r="P104" i="10" s="1"/>
  <c r="J103" i="10"/>
  <c r="P103" i="10" s="1"/>
  <c r="J102" i="10"/>
  <c r="P102" i="10" s="1"/>
  <c r="J101" i="10"/>
  <c r="P101" i="10" s="1"/>
  <c r="J100" i="10"/>
  <c r="P100" i="10" s="1"/>
  <c r="J99" i="10"/>
  <c r="P99" i="10" s="1"/>
  <c r="J98" i="10"/>
  <c r="P98" i="10" s="1"/>
  <c r="J97" i="10"/>
  <c r="P97" i="10" s="1"/>
  <c r="J96" i="10"/>
  <c r="P96" i="10" s="1"/>
  <c r="J95" i="10"/>
  <c r="P95" i="10" s="1"/>
  <c r="J94" i="10"/>
  <c r="P94" i="10" s="1"/>
  <c r="J93" i="10"/>
  <c r="P93" i="10" s="1"/>
  <c r="J92" i="10"/>
  <c r="P92" i="10" s="1"/>
  <c r="J91" i="10"/>
  <c r="P91" i="10" s="1"/>
  <c r="J90" i="10"/>
  <c r="P90" i="10" s="1"/>
  <c r="J89" i="10"/>
  <c r="P89" i="10" s="1"/>
  <c r="J88" i="10"/>
  <c r="P88" i="10" s="1"/>
  <c r="J87" i="10"/>
  <c r="P87" i="10" s="1"/>
  <c r="J86" i="10"/>
  <c r="P86" i="10" s="1"/>
  <c r="J85" i="10"/>
  <c r="P85" i="10" s="1"/>
  <c r="J84" i="10"/>
  <c r="P84" i="10" s="1"/>
  <c r="J83" i="10"/>
  <c r="P83" i="10" s="1"/>
  <c r="J82" i="10"/>
  <c r="P82" i="10" s="1"/>
  <c r="J81" i="10"/>
  <c r="P81" i="10" s="1"/>
  <c r="J80" i="10"/>
  <c r="P80" i="10" s="1"/>
  <c r="J79" i="10"/>
  <c r="P79" i="10" s="1"/>
  <c r="J78" i="10"/>
  <c r="P78" i="10" s="1"/>
  <c r="J77" i="10"/>
  <c r="P77" i="10" s="1"/>
  <c r="J76" i="10"/>
  <c r="P76" i="10" s="1"/>
  <c r="J75" i="10"/>
  <c r="P75" i="10" s="1"/>
  <c r="J74" i="10"/>
  <c r="P74" i="10" s="1"/>
  <c r="J73" i="10"/>
  <c r="P73" i="10" s="1"/>
  <c r="J72" i="10"/>
  <c r="P72" i="10" s="1"/>
  <c r="J71" i="10"/>
  <c r="P71" i="10" s="1"/>
  <c r="J70" i="10"/>
  <c r="P70" i="10" s="1"/>
  <c r="J69" i="10"/>
  <c r="P69" i="10" s="1"/>
  <c r="J68" i="10"/>
  <c r="P68" i="10" s="1"/>
  <c r="J67" i="10"/>
  <c r="P67" i="10" s="1"/>
  <c r="J66" i="10"/>
  <c r="P66" i="10" s="1"/>
  <c r="J65" i="10"/>
  <c r="P65" i="10" s="1"/>
  <c r="J64" i="10"/>
  <c r="P64" i="10" s="1"/>
  <c r="J63" i="10"/>
  <c r="P63" i="10" s="1"/>
  <c r="J62" i="10"/>
  <c r="P62" i="10" s="1"/>
  <c r="J61" i="10"/>
  <c r="P61" i="10" s="1"/>
  <c r="J60" i="10"/>
  <c r="P60" i="10" s="1"/>
  <c r="J59" i="10"/>
  <c r="P59" i="10" s="1"/>
  <c r="J58" i="10"/>
  <c r="P58" i="10" s="1"/>
  <c r="J57" i="10"/>
  <c r="P57" i="10" s="1"/>
  <c r="J56" i="10"/>
  <c r="P56" i="10" s="1"/>
  <c r="J55" i="10"/>
  <c r="P55" i="10" s="1"/>
  <c r="J54" i="10"/>
  <c r="P54" i="10" s="1"/>
  <c r="J53" i="10"/>
  <c r="P53" i="10" s="1"/>
  <c r="J52" i="10"/>
  <c r="P52" i="10" s="1"/>
  <c r="J51" i="10"/>
  <c r="P51" i="10" s="1"/>
  <c r="J50" i="10"/>
  <c r="P50" i="10" s="1"/>
  <c r="J49" i="10"/>
  <c r="P49" i="10" s="1"/>
  <c r="J48" i="10"/>
  <c r="P48" i="10" s="1"/>
  <c r="J47" i="10"/>
  <c r="P47" i="10" s="1"/>
  <c r="J46" i="10"/>
  <c r="P46" i="10" s="1"/>
  <c r="J45" i="10"/>
  <c r="P45" i="10" s="1"/>
  <c r="J44" i="10"/>
  <c r="P44" i="10" s="1"/>
  <c r="J43" i="10"/>
  <c r="P43" i="10" s="1"/>
  <c r="J42" i="10"/>
  <c r="P42" i="10" s="1"/>
  <c r="J41" i="10"/>
  <c r="P41" i="10" s="1"/>
  <c r="J40" i="10"/>
  <c r="P40" i="10" s="1"/>
  <c r="J39" i="10"/>
  <c r="P39" i="10" s="1"/>
  <c r="J38" i="10"/>
  <c r="P38" i="10" s="1"/>
  <c r="J37" i="10"/>
  <c r="P37" i="10" s="1"/>
  <c r="J36" i="10"/>
  <c r="P36" i="10" s="1"/>
  <c r="J35" i="10"/>
  <c r="P35" i="10" s="1"/>
  <c r="J34" i="10"/>
  <c r="P34" i="10" s="1"/>
  <c r="J33" i="10"/>
  <c r="P33" i="10" s="1"/>
  <c r="J32" i="10"/>
  <c r="P32" i="10" s="1"/>
  <c r="J31" i="10"/>
  <c r="P31" i="10" s="1"/>
  <c r="J30" i="10"/>
  <c r="P30" i="10" s="1"/>
  <c r="J29" i="10"/>
  <c r="P29" i="10" s="1"/>
  <c r="J28" i="10"/>
  <c r="P28" i="10" s="1"/>
  <c r="J27" i="10"/>
  <c r="P27" i="10" s="1"/>
  <c r="J26" i="10"/>
  <c r="P26" i="10" s="1"/>
  <c r="J25" i="10"/>
  <c r="P25" i="10" s="1"/>
  <c r="J24" i="10"/>
  <c r="P24" i="10" s="1"/>
  <c r="J23" i="10"/>
  <c r="P23" i="10" s="1"/>
  <c r="J22" i="10"/>
  <c r="P22" i="10" s="1"/>
  <c r="J21" i="10"/>
  <c r="P21" i="10" s="1"/>
  <c r="J20" i="10"/>
  <c r="P20" i="10" s="1"/>
  <c r="J19" i="10"/>
  <c r="P19" i="10" s="1"/>
  <c r="J18" i="10"/>
  <c r="P18" i="10" s="1"/>
  <c r="J17" i="10"/>
  <c r="P17" i="10" s="1"/>
  <c r="J16" i="10"/>
  <c r="P16" i="10" s="1"/>
  <c r="J15" i="10"/>
  <c r="P15" i="10" s="1"/>
  <c r="J14" i="10"/>
  <c r="P14" i="10" s="1"/>
  <c r="J13" i="10"/>
  <c r="P13" i="10" s="1"/>
  <c r="J12" i="10"/>
  <c r="P12" i="10" s="1"/>
  <c r="J11" i="10"/>
  <c r="P11" i="10" s="1"/>
  <c r="J10" i="10"/>
  <c r="P10" i="10" s="1"/>
  <c r="J9" i="10"/>
  <c r="R40" i="2"/>
  <c r="AD40" i="2" s="1"/>
  <c r="AH40" i="2" s="1"/>
  <c r="R39" i="2"/>
  <c r="AD39" i="2" s="1"/>
  <c r="AH39" i="2" s="1"/>
  <c r="R38" i="2"/>
  <c r="AD38" i="2" s="1"/>
  <c r="AH38" i="2" s="1"/>
  <c r="R37" i="2"/>
  <c r="AD37" i="2" s="1"/>
  <c r="AH37" i="2" s="1"/>
  <c r="R36" i="2"/>
  <c r="AD36" i="2" s="1"/>
  <c r="AH36" i="2" s="1"/>
  <c r="R35" i="2"/>
  <c r="AD35" i="2" s="1"/>
  <c r="AH35" i="2" s="1"/>
  <c r="R34" i="2"/>
  <c r="AD34" i="2" s="1"/>
  <c r="AH34" i="2" s="1"/>
  <c r="R33" i="2"/>
  <c r="AD33" i="2" s="1"/>
  <c r="AH33" i="2" s="1"/>
  <c r="R32" i="2"/>
  <c r="AD32" i="2" s="1"/>
  <c r="AH32" i="2" s="1"/>
  <c r="R31" i="2"/>
  <c r="AD31" i="2" s="1"/>
  <c r="AH31" i="2" s="1"/>
  <c r="R30" i="2"/>
  <c r="AD30" i="2" s="1"/>
  <c r="AH30" i="2" s="1"/>
  <c r="R29" i="2"/>
  <c r="AD29" i="2" s="1"/>
  <c r="AH29" i="2" s="1"/>
  <c r="R28" i="2"/>
  <c r="AD28" i="2" s="1"/>
  <c r="AH28" i="2" s="1"/>
  <c r="R27" i="2"/>
  <c r="AD27" i="2" s="1"/>
  <c r="AH27" i="2" s="1"/>
  <c r="R26" i="2"/>
  <c r="AD26" i="2" s="1"/>
  <c r="AH26" i="2" s="1"/>
  <c r="R25" i="2"/>
  <c r="AD25" i="2" s="1"/>
  <c r="AH25" i="2" s="1"/>
  <c r="R24" i="2"/>
  <c r="AD24" i="2" s="1"/>
  <c r="AH24" i="2" s="1"/>
  <c r="R23" i="2"/>
  <c r="AD23" i="2" s="1"/>
  <c r="AH23" i="2" s="1"/>
  <c r="R22" i="2"/>
  <c r="AD22" i="2" s="1"/>
  <c r="AH22" i="2" s="1"/>
  <c r="R21" i="2"/>
  <c r="AD21" i="2" s="1"/>
  <c r="AH21" i="2" s="1"/>
  <c r="R20" i="2"/>
  <c r="AD20" i="2" s="1"/>
  <c r="AH20" i="2" s="1"/>
  <c r="R19" i="2"/>
  <c r="AD19" i="2" s="1"/>
  <c r="AH19" i="2" s="1"/>
  <c r="R18" i="2"/>
  <c r="AD18" i="2" s="1"/>
  <c r="AH18" i="2" s="1"/>
  <c r="R17" i="2"/>
  <c r="AD17" i="2" s="1"/>
  <c r="AH17" i="2" s="1"/>
  <c r="R16" i="2"/>
  <c r="AD16" i="2" s="1"/>
  <c r="AH16" i="2" s="1"/>
  <c r="R15" i="2"/>
  <c r="AD15" i="2" s="1"/>
  <c r="AH15" i="2" s="1"/>
  <c r="R14" i="2"/>
  <c r="AD14" i="2" s="1"/>
  <c r="AH14" i="2" s="1"/>
  <c r="R13" i="2"/>
  <c r="AD13" i="2" s="1"/>
  <c r="AH13" i="2" s="1"/>
  <c r="R11" i="2"/>
  <c r="AD11" i="2" s="1"/>
  <c r="AH11" i="2" s="1"/>
  <c r="R10" i="2"/>
  <c r="AD10" i="2" s="1"/>
  <c r="AH10" i="2" s="1"/>
  <c r="R9" i="2"/>
  <c r="AD9" i="2" s="1"/>
  <c r="AH9" i="2" s="1"/>
  <c r="K40" i="2"/>
  <c r="Q40" i="2" s="1"/>
  <c r="K39" i="2"/>
  <c r="Q39" i="2" s="1"/>
  <c r="K38" i="2"/>
  <c r="Q38" i="2" s="1"/>
  <c r="K37" i="2"/>
  <c r="Q37" i="2" s="1"/>
  <c r="K36" i="2"/>
  <c r="Q36" i="2" s="1"/>
  <c r="K35" i="2"/>
  <c r="Q35" i="2" s="1"/>
  <c r="K34" i="2"/>
  <c r="Q34" i="2" s="1"/>
  <c r="K33" i="2"/>
  <c r="Q33" i="2" s="1"/>
  <c r="K32" i="2"/>
  <c r="Q32" i="2" s="1"/>
  <c r="K31" i="2"/>
  <c r="Q31" i="2" s="1"/>
  <c r="K30" i="2"/>
  <c r="Q30" i="2" s="1"/>
  <c r="K29" i="2"/>
  <c r="Q29" i="2" s="1"/>
  <c r="K28" i="2"/>
  <c r="Q28" i="2" s="1"/>
  <c r="K27" i="2"/>
  <c r="Q27" i="2" s="1"/>
  <c r="K26" i="2"/>
  <c r="Q26" i="2" s="1"/>
  <c r="K25" i="2"/>
  <c r="Q25" i="2" s="1"/>
  <c r="K24" i="2"/>
  <c r="Q24" i="2" s="1"/>
  <c r="K23" i="2"/>
  <c r="Q23" i="2" s="1"/>
  <c r="K22" i="2"/>
  <c r="Q22" i="2" s="1"/>
  <c r="K21" i="2"/>
  <c r="Q21" i="2" s="1"/>
  <c r="K20" i="2"/>
  <c r="Q20" i="2" s="1"/>
  <c r="K19" i="2"/>
  <c r="Q19" i="2" s="1"/>
  <c r="K18" i="2"/>
  <c r="Q18" i="2" s="1"/>
  <c r="K17" i="2"/>
  <c r="Q17" i="2" s="1"/>
  <c r="K16" i="2"/>
  <c r="Q16" i="2" s="1"/>
  <c r="K15" i="2"/>
  <c r="Q15" i="2" s="1"/>
  <c r="K14" i="2"/>
  <c r="Q14" i="2" s="1"/>
  <c r="K13" i="2"/>
  <c r="Q13" i="2" s="1"/>
  <c r="K12" i="2"/>
  <c r="Q12" i="2" s="1"/>
  <c r="K11" i="2"/>
  <c r="Q11" i="2" s="1"/>
  <c r="K10" i="2"/>
  <c r="Q10" i="2" s="1"/>
  <c r="K9" i="2"/>
  <c r="Q9" i="2" s="1"/>
  <c r="S73" i="11" l="1"/>
  <c r="Y73" i="11" s="1"/>
  <c r="AC73" i="11" s="1"/>
  <c r="S72" i="11"/>
  <c r="Y72" i="11" s="1"/>
  <c r="AC72" i="11" s="1"/>
  <c r="S71" i="11"/>
  <c r="Y71" i="11" s="1"/>
  <c r="AC71" i="11" s="1"/>
  <c r="S70" i="11"/>
  <c r="Y70" i="11" s="1"/>
  <c r="AC70" i="11" s="1"/>
  <c r="S69" i="11"/>
  <c r="Y69" i="11" s="1"/>
  <c r="AC69" i="11" s="1"/>
  <c r="S68" i="11"/>
  <c r="Y68" i="11" s="1"/>
  <c r="AC68" i="11" s="1"/>
  <c r="S67" i="11"/>
  <c r="Y67" i="11" s="1"/>
  <c r="AC67" i="11" s="1"/>
  <c r="S66" i="11"/>
  <c r="Y66" i="11" s="1"/>
  <c r="AC66" i="11" s="1"/>
  <c r="S65" i="11"/>
  <c r="Y65" i="11" s="1"/>
  <c r="AC65" i="11" s="1"/>
  <c r="S64" i="11"/>
  <c r="Y64" i="11" s="1"/>
  <c r="AC64" i="11" s="1"/>
  <c r="S63" i="11"/>
  <c r="Y63" i="11" s="1"/>
  <c r="AC63" i="11" s="1"/>
  <c r="S62" i="11"/>
  <c r="Y62" i="11" s="1"/>
  <c r="AC62" i="11" s="1"/>
  <c r="S61" i="11"/>
  <c r="Y61" i="11" s="1"/>
  <c r="AC61" i="11" s="1"/>
  <c r="S60" i="11"/>
  <c r="Y60" i="11" s="1"/>
  <c r="AC60" i="11" s="1"/>
  <c r="S59" i="11"/>
  <c r="Y59" i="11" s="1"/>
  <c r="AC59" i="11" s="1"/>
  <c r="S58" i="11"/>
  <c r="Y58" i="11" s="1"/>
  <c r="AC58" i="11" s="1"/>
  <c r="S57" i="11"/>
  <c r="Y57" i="11" s="1"/>
  <c r="AC57" i="11" s="1"/>
  <c r="S56" i="11"/>
  <c r="Y56" i="11" s="1"/>
  <c r="AC56" i="11" s="1"/>
  <c r="S55" i="11"/>
  <c r="Y55" i="11" s="1"/>
  <c r="AC55" i="11" s="1"/>
  <c r="S54" i="11"/>
  <c r="Y54" i="11" s="1"/>
  <c r="AC54" i="11" s="1"/>
  <c r="S53" i="11"/>
  <c r="Y53" i="11" s="1"/>
  <c r="AC53" i="11" s="1"/>
  <c r="S52" i="11"/>
  <c r="Y52" i="11" s="1"/>
  <c r="AC52" i="11" s="1"/>
  <c r="S51" i="11"/>
  <c r="Y51" i="11" s="1"/>
  <c r="AC51" i="11" s="1"/>
  <c r="S50" i="11"/>
  <c r="Y50" i="11" s="1"/>
  <c r="AC50" i="11" s="1"/>
  <c r="S49" i="11"/>
  <c r="Y49" i="11" s="1"/>
  <c r="AC49" i="11" s="1"/>
  <c r="S48" i="11"/>
  <c r="Y48" i="11" s="1"/>
  <c r="AC48" i="11" s="1"/>
  <c r="S47" i="11"/>
  <c r="Y47" i="11" s="1"/>
  <c r="AC47" i="11" s="1"/>
  <c r="S46" i="11"/>
  <c r="Y46" i="11" s="1"/>
  <c r="AC46" i="11" s="1"/>
  <c r="S45" i="11"/>
  <c r="Y45" i="11" s="1"/>
  <c r="AC45" i="11" s="1"/>
  <c r="S44" i="11"/>
  <c r="Y44" i="11" s="1"/>
  <c r="AC44" i="11" s="1"/>
  <c r="S43" i="11"/>
  <c r="Y43" i="11" s="1"/>
  <c r="AC43" i="11" s="1"/>
  <c r="S42" i="11"/>
  <c r="Y42" i="11" s="1"/>
  <c r="AC42" i="11" s="1"/>
  <c r="S41" i="11"/>
  <c r="Y41" i="11" s="1"/>
  <c r="AC41" i="11" s="1"/>
  <c r="S40" i="11"/>
  <c r="Y40" i="11" s="1"/>
  <c r="AC40" i="11" s="1"/>
  <c r="S39" i="11"/>
  <c r="Y39" i="11" s="1"/>
  <c r="AC39" i="11" s="1"/>
  <c r="S38" i="11"/>
  <c r="Y38" i="11" s="1"/>
  <c r="AC38" i="11" s="1"/>
  <c r="S37" i="11"/>
  <c r="Y37" i="11" s="1"/>
  <c r="AC37" i="11" s="1"/>
  <c r="S36" i="11"/>
  <c r="Y36" i="11" s="1"/>
  <c r="AC36" i="11" s="1"/>
  <c r="S35" i="11"/>
  <c r="Y35" i="11" s="1"/>
  <c r="AC35" i="11" s="1"/>
  <c r="S34" i="11"/>
  <c r="Y34" i="11" s="1"/>
  <c r="AC34" i="11" s="1"/>
  <c r="S33" i="11"/>
  <c r="Y33" i="11" s="1"/>
  <c r="AC33" i="11" s="1"/>
  <c r="S32" i="11"/>
  <c r="Y32" i="11" s="1"/>
  <c r="AC32" i="11" s="1"/>
  <c r="S31" i="11"/>
  <c r="Y31" i="11" s="1"/>
  <c r="AC31" i="11" s="1"/>
  <c r="S30" i="11"/>
  <c r="Y30" i="11" s="1"/>
  <c r="AC30" i="11" s="1"/>
  <c r="S29" i="11"/>
  <c r="Y29" i="11" s="1"/>
  <c r="AC29" i="11" s="1"/>
  <c r="S28" i="11"/>
  <c r="Y28" i="11" s="1"/>
  <c r="AC28" i="11" s="1"/>
  <c r="S27" i="11"/>
  <c r="Y27" i="11" s="1"/>
  <c r="AC27" i="11" s="1"/>
  <c r="S26" i="11"/>
  <c r="Y26" i="11" s="1"/>
  <c r="AC26" i="11" s="1"/>
  <c r="S25" i="11"/>
  <c r="Y25" i="11" s="1"/>
  <c r="AC25" i="11" s="1"/>
  <c r="S24" i="11"/>
  <c r="Y24" i="11" s="1"/>
  <c r="AC24" i="11" s="1"/>
  <c r="S23" i="11"/>
  <c r="Y23" i="11" s="1"/>
  <c r="AC23" i="11" s="1"/>
  <c r="S22" i="11"/>
  <c r="Y22" i="11" s="1"/>
  <c r="AC22" i="11" s="1"/>
  <c r="S21" i="11"/>
  <c r="Y21" i="11" s="1"/>
  <c r="AC21" i="11" s="1"/>
  <c r="S20" i="11"/>
  <c r="Y20" i="11" s="1"/>
  <c r="AC20" i="11" s="1"/>
  <c r="S19" i="11"/>
  <c r="Y19" i="11" s="1"/>
  <c r="AC19" i="11" s="1"/>
  <c r="S18" i="11"/>
  <c r="Y18" i="11" s="1"/>
  <c r="AC18" i="11" s="1"/>
  <c r="S17" i="11"/>
  <c r="Y17" i="11" s="1"/>
  <c r="AC17" i="11" s="1"/>
  <c r="S16" i="11"/>
  <c r="Y16" i="11" s="1"/>
  <c r="AC16" i="11" s="1"/>
  <c r="S15" i="11"/>
  <c r="Y15" i="11" s="1"/>
  <c r="AC15" i="11" s="1"/>
  <c r="S14" i="11"/>
  <c r="Y14" i="11" s="1"/>
  <c r="AC14" i="11" s="1"/>
  <c r="S13" i="11"/>
  <c r="Y13" i="11" s="1"/>
  <c r="AC13" i="11" s="1"/>
  <c r="S12" i="11"/>
  <c r="Y12" i="11" s="1"/>
  <c r="AC12" i="11" s="1"/>
  <c r="S11" i="11"/>
  <c r="Y11" i="11" s="1"/>
  <c r="AC11" i="11" s="1"/>
  <c r="L73" i="11"/>
  <c r="R73" i="11" s="1"/>
  <c r="L72" i="11"/>
  <c r="R72" i="11" s="1"/>
  <c r="L71" i="11"/>
  <c r="R71" i="11" s="1"/>
  <c r="L70" i="11"/>
  <c r="R70" i="11" s="1"/>
  <c r="L69" i="11"/>
  <c r="R69" i="11" s="1"/>
  <c r="L68" i="11"/>
  <c r="R68" i="11" s="1"/>
  <c r="L67" i="11"/>
  <c r="R67" i="11" s="1"/>
  <c r="L66" i="11"/>
  <c r="R66" i="11" s="1"/>
  <c r="L65" i="11"/>
  <c r="R65" i="11" s="1"/>
  <c r="L64" i="11"/>
  <c r="R64" i="11" s="1"/>
  <c r="L63" i="11"/>
  <c r="R63" i="11" s="1"/>
  <c r="L62" i="11"/>
  <c r="R62" i="11" s="1"/>
  <c r="L61" i="11"/>
  <c r="R61" i="11" s="1"/>
  <c r="L60" i="11"/>
  <c r="R60" i="11" s="1"/>
  <c r="L59" i="11"/>
  <c r="R59" i="11" s="1"/>
  <c r="L58" i="11"/>
  <c r="R58" i="11" s="1"/>
  <c r="L57" i="11"/>
  <c r="R57" i="11" s="1"/>
  <c r="L56" i="11"/>
  <c r="R56" i="11" s="1"/>
  <c r="L55" i="11"/>
  <c r="R55" i="11" s="1"/>
  <c r="L54" i="11"/>
  <c r="R54" i="11" s="1"/>
  <c r="L53" i="11"/>
  <c r="R53" i="11" s="1"/>
  <c r="L52" i="11"/>
  <c r="R52" i="11" s="1"/>
  <c r="L51" i="11"/>
  <c r="R51" i="11" s="1"/>
  <c r="L50" i="11"/>
  <c r="R50" i="11" s="1"/>
  <c r="L49" i="11"/>
  <c r="R49" i="11" s="1"/>
  <c r="L48" i="11"/>
  <c r="R48" i="11" s="1"/>
  <c r="L47" i="11"/>
  <c r="R47" i="11" s="1"/>
  <c r="L46" i="11"/>
  <c r="R46" i="11" s="1"/>
  <c r="L45" i="11"/>
  <c r="R45" i="11" s="1"/>
  <c r="L44" i="11"/>
  <c r="R44" i="11" s="1"/>
  <c r="L43" i="11"/>
  <c r="R43" i="11" s="1"/>
  <c r="L42" i="11"/>
  <c r="R42" i="11" s="1"/>
  <c r="L41" i="11"/>
  <c r="R41" i="11" s="1"/>
  <c r="L40" i="11"/>
  <c r="R40" i="11" s="1"/>
  <c r="L39" i="11"/>
  <c r="R39" i="11" s="1"/>
  <c r="L38" i="11"/>
  <c r="R38" i="11" s="1"/>
  <c r="L37" i="11"/>
  <c r="R37" i="11" s="1"/>
  <c r="L36" i="11"/>
  <c r="R36" i="11" s="1"/>
  <c r="L35" i="11"/>
  <c r="R35" i="11" s="1"/>
  <c r="L34" i="11"/>
  <c r="R34" i="11" s="1"/>
  <c r="L33" i="11"/>
  <c r="R33" i="11" s="1"/>
  <c r="L32" i="11"/>
  <c r="R32" i="11" s="1"/>
  <c r="L31" i="11"/>
  <c r="R31" i="11" s="1"/>
  <c r="L30" i="11"/>
  <c r="R30" i="11" s="1"/>
  <c r="L29" i="11"/>
  <c r="R29" i="11" s="1"/>
  <c r="L28" i="11"/>
  <c r="R28" i="11" s="1"/>
  <c r="L27" i="11"/>
  <c r="R27" i="11" s="1"/>
  <c r="L26" i="11"/>
  <c r="R26" i="11" s="1"/>
  <c r="L25" i="11"/>
  <c r="R25" i="11" s="1"/>
  <c r="L24" i="11"/>
  <c r="R24" i="11" s="1"/>
  <c r="L23" i="11"/>
  <c r="R23" i="11" s="1"/>
  <c r="L22" i="11"/>
  <c r="R22" i="11" s="1"/>
  <c r="L21" i="11"/>
  <c r="R21" i="11" s="1"/>
  <c r="L20" i="11"/>
  <c r="R20" i="11" s="1"/>
  <c r="L19" i="11"/>
  <c r="R19" i="11" s="1"/>
  <c r="L18" i="11"/>
  <c r="R18" i="11" s="1"/>
  <c r="L17" i="11"/>
  <c r="R17" i="11" s="1"/>
  <c r="L16" i="11"/>
  <c r="R16" i="11" s="1"/>
  <c r="L15" i="11"/>
  <c r="R15" i="11" s="1"/>
  <c r="L14" i="11"/>
  <c r="R14" i="11" s="1"/>
  <c r="L13" i="11"/>
  <c r="R13" i="11" s="1"/>
  <c r="L12" i="11"/>
  <c r="R12" i="11" s="1"/>
  <c r="L11" i="11"/>
  <c r="R11" i="11" s="1"/>
  <c r="G700" i="10" l="1"/>
  <c r="H700" i="10"/>
  <c r="I700" i="10"/>
  <c r="K700" i="10"/>
  <c r="M700" i="10"/>
  <c r="N700" i="10"/>
  <c r="O700" i="10"/>
  <c r="S700" i="10"/>
  <c r="T700" i="10"/>
  <c r="U700" i="10"/>
  <c r="Q700" i="10" l="1"/>
  <c r="J700" i="10"/>
  <c r="E39" i="6" l="1"/>
  <c r="C39" i="6"/>
  <c r="B39" i="6"/>
  <c r="B38" i="6"/>
  <c r="AF12" i="2"/>
  <c r="AE12" i="2"/>
  <c r="V12" i="2"/>
  <c r="R12" i="2" s="1"/>
  <c r="AD12" i="2" s="1"/>
  <c r="AH12" i="2" s="1"/>
  <c r="L184" i="10" l="1"/>
  <c r="P184" i="10" s="1"/>
  <c r="L183" i="10"/>
  <c r="P183" i="10" s="1"/>
  <c r="L182" i="10"/>
  <c r="P182" i="10" s="1"/>
  <c r="L181" i="10"/>
  <c r="P181" i="10" s="1"/>
  <c r="L180" i="10"/>
  <c r="P180" i="10" s="1"/>
  <c r="L179" i="10"/>
  <c r="P179" i="10" s="1"/>
  <c r="L178" i="10"/>
  <c r="P178" i="10" s="1"/>
  <c r="L700" i="10" l="1"/>
  <c r="P700" i="10" s="1"/>
  <c r="E38" i="6" l="1"/>
  <c r="C38" i="6"/>
  <c r="B37" i="6"/>
  <c r="C37" i="6"/>
  <c r="E37" i="6"/>
  <c r="Q9" i="10" l="1"/>
  <c r="P9" i="10"/>
  <c r="S10" i="11" l="1"/>
  <c r="Y10" i="11" s="1"/>
  <c r="AC10" i="11" s="1"/>
  <c r="L10" i="11"/>
  <c r="R10" i="11" s="1"/>
  <c r="N4" i="13"/>
  <c r="AC55" i="2" l="1"/>
  <c r="D30" i="6" s="1"/>
  <c r="AB55" i="2"/>
  <c r="D29" i="6" s="1"/>
  <c r="AA55" i="2"/>
  <c r="D28" i="6" s="1"/>
  <c r="Z55" i="2"/>
  <c r="D27" i="6" s="1"/>
  <c r="AH100" i="11"/>
  <c r="AG55" i="2" l="1"/>
  <c r="AF55" i="2"/>
  <c r="S55" i="2"/>
  <c r="D20" i="6" s="1"/>
  <c r="P55" i="2"/>
  <c r="O55" i="2"/>
  <c r="N55" i="2"/>
  <c r="M55" i="2"/>
  <c r="L55" i="2"/>
  <c r="J55" i="2"/>
  <c r="I55" i="2"/>
  <c r="H55" i="2"/>
  <c r="F37" i="6"/>
  <c r="AB100" i="11"/>
  <c r="AA100" i="11"/>
  <c r="Z100" i="11"/>
  <c r="M100" i="11"/>
  <c r="N100" i="11"/>
  <c r="O100" i="11"/>
  <c r="P100" i="11"/>
  <c r="Q100" i="11"/>
  <c r="I100" i="11"/>
  <c r="AL55" i="2" l="1"/>
  <c r="AJ55" i="2" l="1"/>
  <c r="AI55" i="2"/>
  <c r="AE100" i="11"/>
  <c r="AD100" i="11"/>
  <c r="U100" i="11"/>
  <c r="H21" i="6" s="1"/>
  <c r="V100" i="11"/>
  <c r="H22" i="6" s="1"/>
  <c r="W100" i="11"/>
  <c r="H23" i="6" s="1"/>
  <c r="X100" i="11"/>
  <c r="H24" i="6" s="1"/>
  <c r="T100" i="11"/>
  <c r="H20" i="6" s="1"/>
  <c r="AG100" i="11"/>
  <c r="K100" i="11"/>
  <c r="J100" i="11"/>
  <c r="AC100" i="11" l="1"/>
  <c r="Y100" i="11"/>
  <c r="S100" i="11"/>
  <c r="T9" i="11" s="1"/>
  <c r="L100" i="11"/>
  <c r="O9" i="11" l="1"/>
  <c r="R100" i="11"/>
  <c r="AA9" i="11"/>
  <c r="X9" i="11"/>
  <c r="W9" i="11"/>
  <c r="V9" i="11"/>
  <c r="U9" i="11"/>
  <c r="P9" i="11"/>
  <c r="N9" i="11"/>
  <c r="K9" i="11"/>
  <c r="Q9" i="11"/>
  <c r="M9" i="11"/>
  <c r="I9" i="11"/>
  <c r="J9" i="11"/>
  <c r="AM55" i="2"/>
  <c r="D37" i="6"/>
  <c r="D38" i="6"/>
  <c r="D39" i="6"/>
  <c r="D40" i="6"/>
  <c r="AB9" i="11" l="1"/>
  <c r="AD9" i="11"/>
  <c r="AE9" i="11"/>
  <c r="Z9" i="11"/>
  <c r="M8" i="10"/>
  <c r="K55" i="2"/>
  <c r="D12" i="6" s="1"/>
  <c r="Q55" i="2" l="1"/>
  <c r="M8" i="2"/>
  <c r="N8" i="2"/>
  <c r="N8" i="10"/>
  <c r="L8" i="10"/>
  <c r="G8" i="10"/>
  <c r="O8" i="10"/>
  <c r="H8" i="10"/>
  <c r="K8" i="10"/>
  <c r="I8" i="10"/>
  <c r="F38" i="6"/>
  <c r="F39" i="6"/>
  <c r="F40" i="6"/>
  <c r="H8" i="2"/>
  <c r="I8" i="2"/>
  <c r="J8" i="2"/>
  <c r="L8" i="2"/>
  <c r="O8" i="2"/>
  <c r="P8" i="2"/>
  <c r="T55" i="2"/>
  <c r="D21" i="6" s="1"/>
  <c r="U55" i="2"/>
  <c r="D22" i="6" s="1"/>
  <c r="V55" i="2"/>
  <c r="D23" i="6" s="1"/>
  <c r="W55" i="2"/>
  <c r="D24" i="6" s="1"/>
  <c r="X55" i="2"/>
  <c r="D25" i="6" s="1"/>
  <c r="AE55" i="2"/>
  <c r="Y55" i="2" l="1"/>
  <c r="D26" i="6" s="1"/>
  <c r="R55" i="2" l="1"/>
  <c r="AA8" i="2" l="1"/>
  <c r="AB8" i="2"/>
  <c r="D11" i="6"/>
  <c r="D14" i="6" s="1"/>
  <c r="Z8" i="2"/>
  <c r="U8" i="2"/>
  <c r="AI8" i="2"/>
  <c r="V8" i="2"/>
  <c r="Y8" i="2"/>
  <c r="AE8" i="2"/>
  <c r="AD55" i="2"/>
  <c r="AH55" i="2" s="1"/>
  <c r="AJ8" i="2"/>
  <c r="S8" i="2"/>
  <c r="AC8" i="2"/>
  <c r="AF8" i="2"/>
  <c r="T8" i="2"/>
  <c r="X8" i="2"/>
  <c r="AG8" i="2"/>
  <c r="W8" i="2"/>
  <c r="D13" i="6" l="1"/>
</calcChain>
</file>

<file path=xl/sharedStrings.xml><?xml version="1.0" encoding="utf-8"?>
<sst xmlns="http://schemas.openxmlformats.org/spreadsheetml/2006/main" count="4373" uniqueCount="1040">
  <si>
    <t>INFORMES TRIMESTRALES DEL SUCADES</t>
  </si>
  <si>
    <t>1. INSTITUCIÓN:</t>
  </si>
  <si>
    <t>Ministerio de Educación Pública (MEP)</t>
  </si>
  <si>
    <t>2. TRIMESTRE:</t>
  </si>
  <si>
    <t>I</t>
  </si>
  <si>
    <t>3. AÑO:</t>
  </si>
  <si>
    <t>5. RESPONSABLES:</t>
  </si>
  <si>
    <t>Total funcionarios capacitados en el período:</t>
  </si>
  <si>
    <t>Horas acumuladas de capacitación:</t>
  </si>
  <si>
    <t>Horas por funcionario recibidas:</t>
  </si>
  <si>
    <t>% Funcionarios de la institución capacitados:</t>
  </si>
  <si>
    <t>TRIMESTRE</t>
  </si>
  <si>
    <t xml:space="preserve">Total Institución </t>
  </si>
  <si>
    <t>Capacitación</t>
  </si>
  <si>
    <t>Proporción %</t>
  </si>
  <si>
    <t>TOTAL</t>
  </si>
  <si>
    <t>Monto en ¢</t>
  </si>
  <si>
    <t>Observaciones</t>
  </si>
  <si>
    <t>(Corresponde al monto total anual del presupuesto de la institución del año actual, por favor anote el monto  en la siguiente línea)</t>
  </si>
  <si>
    <t>(Corresponde al monto total anual del presupuesto de capacitación del año actual, por favor anote el monto en la siguiente línea)</t>
  </si>
  <si>
    <t>(Corresponde al monto de ejecución de capacitación por trimestre)</t>
  </si>
  <si>
    <t>II</t>
  </si>
  <si>
    <t>III</t>
  </si>
  <si>
    <t>IV</t>
  </si>
  <si>
    <t>Instituciones</t>
  </si>
  <si>
    <t>Agencia de Protección de Datos de los Habitantes  (PRODHAB)</t>
  </si>
  <si>
    <t>Comisión Nacional de Prevención de Riesgos y Atención de Emergencias (CNE)</t>
  </si>
  <si>
    <t>Consejo de Seguridad Vial (COSEVI)</t>
  </si>
  <si>
    <t>Consejo de Transporte Público (CTP)</t>
  </si>
  <si>
    <t>Consejo Nacional de Concesiones (CNC)</t>
  </si>
  <si>
    <t>Consejo Nacional de la Persona Adulta Mayor (CONAPAM)</t>
  </si>
  <si>
    <t>Consejo Nacional de Personas con Discapacidad (CONAPDIS)</t>
  </si>
  <si>
    <t>Consejo Nacional de Vialidad (CONAVI)</t>
  </si>
  <si>
    <t>Dirección General de Aviación Civil</t>
  </si>
  <si>
    <t>Dirección General de Migración y Extranjería</t>
  </si>
  <si>
    <t>Dirección General de Servicio Civil (DGSC)</t>
  </si>
  <si>
    <t>Dirección Nacional de Desarrollo de la Comunidad (DINADECO)</t>
  </si>
  <si>
    <t>Dirección Nacional de Notariado (DNN)</t>
  </si>
  <si>
    <t>Escuela de Capacitación Penitenciaria (ECP)</t>
  </si>
  <si>
    <t>Imprenta Nacional</t>
  </si>
  <si>
    <t>Instituto Costarricense de Investigación y Enseñanza en Nutrición y Salud (INCIENSA)</t>
  </si>
  <si>
    <t>Instituto Costarricense sobre Drogas (ICD)</t>
  </si>
  <si>
    <t>Ministerio de Agricultura y Ganadería (MAG)</t>
  </si>
  <si>
    <t>Ministerio de Ambiente y Energía (MINAE)</t>
  </si>
  <si>
    <t>Ministerio de Comercio Exterior</t>
  </si>
  <si>
    <t>Ministerio de Cultura y Juventud</t>
  </si>
  <si>
    <t>Ministerio de Economía, Industria y Comercio (MEIC)</t>
  </si>
  <si>
    <t>Ministerio de Gobernación y Policía</t>
  </si>
  <si>
    <t>Ministerio de Hacienda</t>
  </si>
  <si>
    <t>Ministerio de Justicia y Paz</t>
  </si>
  <si>
    <t>Ministerio de la Presidencia</t>
  </si>
  <si>
    <t>Ministerio de Obras Públicas y Transportes (MOPT)</t>
  </si>
  <si>
    <t>Ministerio de Planificación Nacional y Política Económica (MIDEPLAN)</t>
  </si>
  <si>
    <t>Ministerio de Relaciones Exteriores y Culto</t>
  </si>
  <si>
    <t>Ministerio de Salud</t>
  </si>
  <si>
    <t>Ministerio de Seguridad Pública</t>
  </si>
  <si>
    <t>Ministerio de Trabajo y Seguridad Social</t>
  </si>
  <si>
    <t>Ministerio de Vivienda y Asentamientos Humanos (MIVAH)</t>
  </si>
  <si>
    <t>Procuraduría General de la República</t>
  </si>
  <si>
    <t>Registro Nacional</t>
  </si>
  <si>
    <t>Sistema Nacional de Áreas de Conservación (SINAC)</t>
  </si>
  <si>
    <t>TOTALES (requisito obligatorio)</t>
  </si>
  <si>
    <t>Mujeres</t>
  </si>
  <si>
    <t>Hombres</t>
  </si>
  <si>
    <t>Total de participantes</t>
  </si>
  <si>
    <t>A distancia</t>
  </si>
  <si>
    <t>Presencial</t>
  </si>
  <si>
    <t>Part.</t>
  </si>
  <si>
    <t>Aprov.</t>
  </si>
  <si>
    <t>Asist.</t>
  </si>
  <si>
    <t>Docente</t>
  </si>
  <si>
    <t>Técnico</t>
  </si>
  <si>
    <t>Calificado</t>
  </si>
  <si>
    <t>Operativo</t>
  </si>
  <si>
    <t>Total general</t>
  </si>
  <si>
    <t>Certificado</t>
  </si>
  <si>
    <t>Trasnformación Curricular</t>
  </si>
  <si>
    <t>Equidad e Inclusión Social Digital</t>
  </si>
  <si>
    <t>Ciudadanía Planetaria e Identidad Nacional</t>
  </si>
  <si>
    <t>Educación para el desarrollo Sostenible</t>
  </si>
  <si>
    <t>No Certificado</t>
  </si>
  <si>
    <t>Equidad e inclusión social digital</t>
  </si>
  <si>
    <t>Educación para el desarrollo sostenible</t>
  </si>
  <si>
    <t>3. Nombre de actividad de Capacitación</t>
  </si>
  <si>
    <t>5. Fecha de inicio</t>
  </si>
  <si>
    <t>6. Fecha de finalización</t>
  </si>
  <si>
    <t>2. Dependencia (para el IDP-MEP únicamente)</t>
  </si>
  <si>
    <t>4. PIC DE REFERENCIA (Número de oficio con aprobación):</t>
  </si>
  <si>
    <t>8. Cantidad de horas por modalidad y estrategia metodológica</t>
  </si>
  <si>
    <t>TOTALES</t>
  </si>
  <si>
    <t>1. Actividad</t>
  </si>
  <si>
    <t>Autocapacitación</t>
  </si>
  <si>
    <t>No presencial</t>
  </si>
  <si>
    <t>Virtual (E-learning)</t>
  </si>
  <si>
    <t>Auto-Capacitación</t>
  </si>
  <si>
    <t>Virtual (E learning)</t>
  </si>
  <si>
    <t xml:space="preserve">6.1. Cantidad de personas externas que llevaron alguna actividad de capacitación </t>
  </si>
  <si>
    <t>6. Total funcionarios en la institución
 (Anote el total de los funcionarios de la institución):</t>
  </si>
  <si>
    <t>8.2. S/ estrategia metodológica</t>
  </si>
  <si>
    <t>8.1. Según la modalidad</t>
  </si>
  <si>
    <t>Instituto sobre Alcoholismo y Farmacodependencia (IAFA)</t>
  </si>
  <si>
    <t>Dirección Nacional de CEN-CINAI</t>
  </si>
  <si>
    <t>Profesional Jefatura</t>
  </si>
  <si>
    <t>Gerentes</t>
  </si>
  <si>
    <t>Técnico Docente Jefatura</t>
  </si>
  <si>
    <t xml:space="preserve">Administrativo docente Jefatura </t>
  </si>
  <si>
    <t xml:space="preserve">Artístico Jefatura </t>
  </si>
  <si>
    <t>Profesional Ejecutor</t>
  </si>
  <si>
    <t>Técnico docente ejecutor</t>
  </si>
  <si>
    <t>Administrativo docente ejecutor</t>
  </si>
  <si>
    <t>Artístico ejecutor</t>
  </si>
  <si>
    <t>4. Eje del Programa Modular                       (Módulo 2, 3 o 4)</t>
  </si>
  <si>
    <t>Aprobados</t>
  </si>
  <si>
    <t>Reprobados</t>
  </si>
  <si>
    <t>9.1 Por estrato</t>
  </si>
  <si>
    <t>9.3 Según resultado final del participante</t>
  </si>
  <si>
    <t>MATRIZ 3: ACTIVIDADES DE CAPACITACIÓN AUTORIZADA</t>
  </si>
  <si>
    <t>MATRIZ 4: ACTIVIDADES DE CAPACITACIÓN EXTERNA</t>
  </si>
  <si>
    <t>Mixta (combinación de presencial + no presencial)</t>
  </si>
  <si>
    <t>NO presencial</t>
  </si>
  <si>
    <t>MATRIZ 2: ACTIVIDADES DIRIGIDAS AL FORTALECIMIENTO DE LA FUNCIÓN DIRECTIVA</t>
  </si>
  <si>
    <t>Autorizada</t>
  </si>
  <si>
    <t>Externa</t>
  </si>
  <si>
    <t>7. Trimestre (I,II,III,IV)</t>
  </si>
  <si>
    <t>10. Calificación obtenida de la actividad</t>
  </si>
  <si>
    <t>12. Cupos perdidos</t>
  </si>
  <si>
    <t>Realizada con recursos propios del SUCADES</t>
  </si>
  <si>
    <t>Realizada mediante contratación de servicios</t>
  </si>
  <si>
    <t>Realizada mediante cooperación</t>
  </si>
  <si>
    <t>11. Cupos cedidos al SUCADES</t>
  </si>
  <si>
    <t>9.2 Por sexo registral</t>
  </si>
  <si>
    <t>Intersex</t>
  </si>
  <si>
    <t>Profesional ejecutor</t>
  </si>
  <si>
    <t xml:space="preserve">7. Participantes por estrato </t>
  </si>
  <si>
    <t>9. Cantidad de participantes por estrato, sexo registral y resultado final del participante</t>
  </si>
  <si>
    <t>Centro de Capacitación y Desarrollo (CECADES)</t>
  </si>
  <si>
    <t>Ministerio de Ciencia, Tecnología y Telecomunicaciones (MICITT)</t>
  </si>
  <si>
    <t>7. 1 Ápice Directivo</t>
  </si>
  <si>
    <t>Administrativo docente Jefatura</t>
  </si>
  <si>
    <t>Artístico Jefatura</t>
  </si>
  <si>
    <t>8. GESTIÓN PRESUPUESTARIA</t>
  </si>
  <si>
    <t>NO Presencial</t>
  </si>
  <si>
    <t>MATRIZ 5:  SEGUIMIENTO Y CONTROL DE LA EJECUCIÓN DEL PIC</t>
  </si>
  <si>
    <t>Sí</t>
  </si>
  <si>
    <t>No</t>
  </si>
  <si>
    <t>6. Fecha de inicio</t>
  </si>
  <si>
    <t>7. Fecha de finalización</t>
  </si>
  <si>
    <t>8. Trimestre  (I, II, III, IV)</t>
  </si>
  <si>
    <t>9. Cantidad de horas por modalidad y estrategia metodológica</t>
  </si>
  <si>
    <t>9.1. Según la modalidad</t>
  </si>
  <si>
    <t>9.2. S/ estrategia metodológica</t>
  </si>
  <si>
    <t>10. Cantidad de participantes por estrato, sexo registral y resultado final del participante</t>
  </si>
  <si>
    <t>10.1 Por estrato</t>
  </si>
  <si>
    <t>10.2 Por sexo registral</t>
  </si>
  <si>
    <t>10.3 Según resultado final del participante</t>
  </si>
  <si>
    <t>11. Calificación obtenida de la actividad</t>
  </si>
  <si>
    <t>12. Cupos cedidos al SUCADES</t>
  </si>
  <si>
    <t>5. Origen de recursos (recursos propios del SUCADES, contratación de servicios o cooperación)</t>
  </si>
  <si>
    <t>Recursos propios del SUCADES</t>
  </si>
  <si>
    <t>Contratación de servicios</t>
  </si>
  <si>
    <t>Cooperación</t>
  </si>
  <si>
    <t>13. Cupos perdidos</t>
  </si>
  <si>
    <t>Tribunal de Servicio Civil</t>
  </si>
  <si>
    <t>Fondo Nacional de Financiamiento Forestal (FONAFIFO)</t>
  </si>
  <si>
    <t>8.1 PRESUPUESTO DEL AÑO ACTUAL</t>
  </si>
  <si>
    <t>8.2 EJECUCIÓN DE PRESUPUESTO DE CAPACITACIÓN</t>
  </si>
  <si>
    <t>4. Origen de los recursos ( realizada con recursos propios del SUCADES, mediante contratación de servicios o cooperación)</t>
  </si>
  <si>
    <t xml:space="preserve">1. Organismo certificador </t>
  </si>
  <si>
    <t>3. Nombre o conocido como (si lo considera necesario) de la persona participante</t>
  </si>
  <si>
    <t>4. Número de cédula</t>
  </si>
  <si>
    <t>5. Nombre de actividad de Capacitación</t>
  </si>
  <si>
    <t>6. Trimestre en que se presenta el reconocimiento</t>
  </si>
  <si>
    <t>7. Cantidad de horas por modalidad y estrategia metodológica</t>
  </si>
  <si>
    <t>7.1. Según la modalidad</t>
  </si>
  <si>
    <t>7.2. S/ estrategia metodológica</t>
  </si>
  <si>
    <t>8. Participantes por estrato y sexo registral</t>
  </si>
  <si>
    <t>8. 1 Estrato</t>
  </si>
  <si>
    <t>8.2 Por sexo registral</t>
  </si>
  <si>
    <t>Inspector Aeronáutico</t>
  </si>
  <si>
    <t>ATC</t>
  </si>
  <si>
    <t xml:space="preserve">6.2. Funcionarios externos al RSC que llevaron alguna actividad de capacitación </t>
  </si>
  <si>
    <t>Otros estratos (arts. 3,4,5 ESC)</t>
  </si>
  <si>
    <t>MATRIZ 1: PRESUPUESTO ACUMULADO  GD-FO-041 versión 8 (febrero de 2021)</t>
  </si>
  <si>
    <t>GD-FO-041 versión 8 (febrero de 2021)</t>
  </si>
  <si>
    <t>Ejecutada</t>
  </si>
  <si>
    <t>Trimestre en que se realizará</t>
  </si>
  <si>
    <t>Dirección de correo electrónico</t>
  </si>
  <si>
    <t>6. Nombre de la persona encargada de capacitación</t>
  </si>
  <si>
    <t>7. Correo electrónico Institucional de la persona encargada de capacitación (asegúrese de ingresarlo correctamente)</t>
  </si>
  <si>
    <t>Institución</t>
  </si>
  <si>
    <t>Observaciones generales</t>
  </si>
  <si>
    <r>
      <t>1.1 Si respondió "</t>
    </r>
    <r>
      <rPr>
        <b/>
        <sz val="10"/>
        <color theme="1"/>
        <rFont val="Calibri"/>
        <family val="2"/>
        <scheme val="minor"/>
      </rPr>
      <t>NO</t>
    </r>
    <r>
      <rPr>
        <sz val="10"/>
        <color theme="1"/>
        <rFont val="Calibri"/>
        <family val="2"/>
        <scheme val="minor"/>
      </rPr>
      <t>" justifique la no entrega</t>
    </r>
  </si>
  <si>
    <r>
      <t>3.1 Si respondió "</t>
    </r>
    <r>
      <rPr>
        <b/>
        <sz val="10"/>
        <color theme="1"/>
        <rFont val="Calibri"/>
        <family val="2"/>
        <scheme val="minor"/>
      </rPr>
      <t>NO</t>
    </r>
    <r>
      <rPr>
        <sz val="10"/>
        <color theme="1"/>
        <rFont val="Calibri"/>
        <family val="2"/>
        <scheme val="minor"/>
      </rPr>
      <t>" justifique la no implementación.</t>
    </r>
  </si>
  <si>
    <t>4. ¿Cuántos funcionarios directivos posee su institución? (digitar en números)</t>
  </si>
  <si>
    <t>Nombre de la actividad del PIC Inicial</t>
  </si>
  <si>
    <t>Número de actividad en el PIC</t>
  </si>
  <si>
    <t>Justificación si no se ejecutó</t>
  </si>
  <si>
    <t>Nombre de la actividad incluida en el PIC</t>
  </si>
  <si>
    <t>Número de actividad con que se incluyó en el PIC</t>
  </si>
  <si>
    <t>Justificación en caso de no ejecutarse</t>
  </si>
  <si>
    <t>Curso Semi-Intensivo de Ingles</t>
  </si>
  <si>
    <t>Promoción de la agricultura orientada al mercado para los países de América Latina (Planificación y Gestión), como parte del Programa de Co-creación de Conocimientos (enfoque grupal y regional)</t>
  </si>
  <si>
    <t>Deber de probidad: guía para un desempeño correcto en la gestión pública</t>
  </si>
  <si>
    <t>Estándares de Sostenibilidad</t>
  </si>
  <si>
    <t>Instituto Meteorológico Nacional</t>
  </si>
  <si>
    <t>Ureña Mena Rosario</t>
  </si>
  <si>
    <t>SINAMECC. - Registro de acciones de adaptación</t>
  </si>
  <si>
    <t>Instituto Nacional de Estadísticas y Censos</t>
  </si>
  <si>
    <t>Presentación Adecuada de Información Estadística</t>
  </si>
  <si>
    <t>Villalobos Chacón Tatiana</t>
  </si>
  <si>
    <t>Salazar Chacón Christian</t>
  </si>
  <si>
    <t>Fernández Amador Grettel</t>
  </si>
  <si>
    <t>Benavides Chavarría Dayana</t>
  </si>
  <si>
    <t>Soto Barquero Rocío</t>
  </si>
  <si>
    <t>Zeledón García Priscila</t>
  </si>
  <si>
    <t>Coto Méndez M° Fernanda</t>
  </si>
  <si>
    <t>Jornadas de Capacitación: Promoviendo el Estado de Derecho y una Cultura de Probidad en el Sector Público</t>
  </si>
  <si>
    <t xml:space="preserve"> </t>
  </si>
  <si>
    <t>Campos Soto José Rafael</t>
  </si>
  <si>
    <t>Camacho Calvo Luis Antonio</t>
  </si>
  <si>
    <t>Castro Gómez Fernanda</t>
  </si>
  <si>
    <t>Navarro Sandí María Elvira</t>
  </si>
  <si>
    <t>Sánchez López Bertha Ligia</t>
  </si>
  <si>
    <t>Retana Pérez Lincey Stephani</t>
  </si>
  <si>
    <t>Fontagro</t>
  </si>
  <si>
    <t>Badilla Fallas Ingrid María</t>
  </si>
  <si>
    <t>Curso sobre preparación de proyectos de Investigación</t>
  </si>
  <si>
    <t>Delgado Morales Adriana</t>
  </si>
  <si>
    <t>Calderón Rivera Marianela</t>
  </si>
  <si>
    <t>Bolaños Retana Alejandra</t>
  </si>
  <si>
    <t>Gómez Alpízar Jorge</t>
  </si>
  <si>
    <t>Mora Sandí Dahianna</t>
  </si>
  <si>
    <t>Sánchez Quesada Otto</t>
  </si>
  <si>
    <t>López Méndez Raquel</t>
  </si>
  <si>
    <t>Ramírez Orozco Raquel</t>
  </si>
  <si>
    <t>Mayorga González Andrea</t>
  </si>
  <si>
    <t>Colegio de Profesionales en Psicología de Costa Rica</t>
  </si>
  <si>
    <t>López Mora Diana</t>
  </si>
  <si>
    <t>Foro Nacional de Salud Mental de la Secretaría Técnica de Salud Mental</t>
  </si>
  <si>
    <t>Mesén Solís Natalia</t>
  </si>
  <si>
    <t>Solano Solano Teresita</t>
  </si>
  <si>
    <t>Ramírez Salas Rocío</t>
  </si>
  <si>
    <t>Chacón Torres Mónica</t>
  </si>
  <si>
    <t>Mora Montero Ingrid</t>
  </si>
  <si>
    <t>Validación de métodos de cromatografía líquida y espectrometría de masas (LC-MS)</t>
  </si>
  <si>
    <t>Adiestramiento sobre Aseguramiento de Calidad en Ensayos BPL</t>
  </si>
  <si>
    <t>Alfaro Alpízar Carolina</t>
  </si>
  <si>
    <t>Araya Soto Susan</t>
  </si>
  <si>
    <t>Bonilla Abarca Nayid</t>
  </si>
  <si>
    <t>Morera Vargas Lidieth</t>
  </si>
  <si>
    <t>Rodríguez Ruiz Glen</t>
  </si>
  <si>
    <t>Barrantes Solano Andrés</t>
  </si>
  <si>
    <t>Gómez Sandi Juan Carlos</t>
  </si>
  <si>
    <t>Hernández Chaves María Gabriela</t>
  </si>
  <si>
    <t>Hernández Murillo Javier Francisco</t>
  </si>
  <si>
    <t>Jiménez Morera José Javier</t>
  </si>
  <si>
    <t>Morera Rodríguez Ivannia</t>
  </si>
  <si>
    <t>Quirós Barrantes Tyrone</t>
  </si>
  <si>
    <t>Rodríguez González Lisandro</t>
  </si>
  <si>
    <t>Ugalde Monge Berlioth</t>
  </si>
  <si>
    <t>Vásquez Morera Tatiana</t>
  </si>
  <si>
    <t>Calvo Cavallini Mariana</t>
  </si>
  <si>
    <t>López Núñez Elvis Steven</t>
  </si>
  <si>
    <t>Umaña Tercero Paula</t>
  </si>
  <si>
    <t>Vargas Blanco Ana Patricia</t>
  </si>
  <si>
    <t>Capacitación en protección radiológica</t>
  </si>
  <si>
    <t>Capacitación en la conducción de ensayos de campo supervisados, para el establecimiento de limites máximo de residuos, ante el Codex Alimentarius</t>
  </si>
  <si>
    <t xml:space="preserve">Deber de probidad: guía para un desempeño correcto en la gestión pública </t>
  </si>
  <si>
    <t xml:space="preserve">University of Tartu, Institute of Chemistry Ravila </t>
  </si>
  <si>
    <t>CICANUM-UCR</t>
  </si>
  <si>
    <t>Fundación de Uso menor</t>
  </si>
  <si>
    <t>PGR</t>
  </si>
  <si>
    <t>Curso Regional Formador de instructores en las Normas y Directrices para intervenciones ganaderas en emergencias</t>
  </si>
  <si>
    <t>Taller virtual regional de actualización y reforzamiento en el diagnóstico, control y prevención de la Influenza Aviar de Alta Patogenicidad</t>
  </si>
  <si>
    <t>Taller Nacional sobre Legislación en Materia de Seguridad de la Biotecnología</t>
  </si>
  <si>
    <t>Centro de Coordinación para la Prevención de los Desastres en América Central y República Dominicana (CEPREDENAC)</t>
  </si>
  <si>
    <t>Carlos Eduardo Ibarra Cerdas</t>
  </si>
  <si>
    <t>Laura Jackeline Alvarado Palacios</t>
  </si>
  <si>
    <t>Joseph Andrés Chinchilla Alvarado</t>
  </si>
  <si>
    <t>Cámara Costarricense de la Salud (CCS)</t>
  </si>
  <si>
    <t>Jorge Fabio Zamora Marín</t>
  </si>
  <si>
    <t xml:space="preserve">Congreso Veterinario De León Costa Rica </t>
  </si>
  <si>
    <t>Universidad Estatal de Kansas, Manhattan</t>
  </si>
  <si>
    <t>Bernal León Rodríguez</t>
  </si>
  <si>
    <t>Taller de Peste Porcina Africana 2025 para las Américas</t>
  </si>
  <si>
    <t>Susana Ureña Rivera</t>
  </si>
  <si>
    <t>CCD-OF-684-2024</t>
  </si>
  <si>
    <t>Susana Araya Zamora</t>
  </si>
  <si>
    <t>MAG</t>
  </si>
  <si>
    <t>saraya@mag.go.cr</t>
  </si>
  <si>
    <t>sí</t>
  </si>
  <si>
    <r>
      <t xml:space="preserve">2. ¿En cuál de los siguientes </t>
    </r>
    <r>
      <rPr>
        <b/>
        <sz val="11"/>
        <color theme="1"/>
        <rFont val="Calibri"/>
        <family val="2"/>
        <scheme val="minor"/>
      </rPr>
      <t>PIC: 2024 o 2025</t>
    </r>
    <r>
      <rPr>
        <sz val="10"/>
        <color theme="1"/>
        <rFont val="Calibri"/>
        <family val="2"/>
        <scheme val="minor"/>
      </rPr>
      <t xml:space="preserve"> incluyó el Módulo IV?</t>
    </r>
  </si>
  <si>
    <t>Luis Alberto Fernández Trejos</t>
  </si>
  <si>
    <t>Organización de las Naciones Unidas para la Alimentación y la Agricultura (FAO)</t>
  </si>
  <si>
    <t>Ronaldo Chaves Ledezma</t>
  </si>
  <si>
    <t>Juan Carlos Murillo García</t>
  </si>
  <si>
    <t>Silvia Ruíz Blard</t>
  </si>
  <si>
    <t>Ética en la función pública</t>
  </si>
  <si>
    <t>Protección de datos personales e información confidencial en la gestión de la administración pública</t>
  </si>
  <si>
    <t>INTRANET-MAG, Inducción Inicial, SHAREPOINT, ONE DRIVE</t>
  </si>
  <si>
    <t>13° Congreso Nacional de Gestión y Fiscalización de la Hacienda Pública</t>
  </si>
  <si>
    <t>Conflictos de Intereses en el Sector Público, Estrategias de Prevención y Solución</t>
  </si>
  <si>
    <t>Diseño de experimentos en la agricultura y su análisis</t>
  </si>
  <si>
    <t>Módulo de Salud Ocupacional: Salud Ocupacional, aspectos básicos y estrategias de prevención.</t>
  </si>
  <si>
    <t>Charla Motivación a las finanzas saludables</t>
  </si>
  <si>
    <t>Curso Virtual de Control Interno</t>
  </si>
  <si>
    <t>FAO</t>
  </si>
  <si>
    <t>CABI PLANTS</t>
  </si>
  <si>
    <t>SFE</t>
  </si>
  <si>
    <t>CGR</t>
  </si>
  <si>
    <t>Hernández Agüero Luis Antonio</t>
  </si>
  <si>
    <t>Taller subregional teórico-práctico para vigilancia epidemiológica, con apoyo de las herramientas de la inteligencia artificial, frente a moscas de la fruta no nativas de importancia cuarentenaria</t>
  </si>
  <si>
    <t>Lobo Umaña Dora</t>
  </si>
  <si>
    <t>¿Cómo y dónde denunciar actos de corrupción y obtener protección si soy denunciante o testigo?</t>
  </si>
  <si>
    <t>Salazar Cascante María Bernardita</t>
  </si>
  <si>
    <t xml:space="preserve">Sesión de trabajo “Reconocimiento de Ácaros de Interés Agrícola”
</t>
  </si>
  <si>
    <t>Guzmán Mora Luz Marina</t>
  </si>
  <si>
    <t>Curso de Formación en Buenas Prácticas Agrícolas Enfocado a la Inocuidad de los Productos Agrícolas a Productores, Empacadores, Comercializadores, Exportadores de Vegetales Frescos no Procesados y Profesionales en Ciencias Agrícolas y Afines</t>
  </si>
  <si>
    <t>Hernández Villalobos Silvia Mariel</t>
  </si>
  <si>
    <t>Romero González Jorge</t>
  </si>
  <si>
    <t>Palacio Ramírez Faride</t>
  </si>
  <si>
    <t>Sonia Abarca Monge</t>
  </si>
  <si>
    <t>Descripción y aplicación de la Comunicación y la asertividad en la atención al usuario difícil o conflictivo (interno o externo)</t>
  </si>
  <si>
    <t>Comunicación y trabajo en equipo</t>
  </si>
  <si>
    <t>Optimización de presentaciones en Power Point</t>
  </si>
  <si>
    <t>Consejos para voceros</t>
  </si>
  <si>
    <t>Mejorando el Servicio al usuario</t>
  </si>
  <si>
    <t>Intranet - MAG, Inducción Inicial, SharePoint, OneDrive</t>
  </si>
  <si>
    <t>Charla Motivación a las Finanzas Saludables</t>
  </si>
  <si>
    <t>Ética en la Función Pública</t>
  </si>
  <si>
    <t>Programa de Gestión Ambiental Institucional (PGAI)</t>
  </si>
  <si>
    <t>Katherine Fernández Blanco</t>
  </si>
  <si>
    <t>Módulo de Salud Ocupacional: Salud Ocupacional, aspectos básicos y estrategias de prevención</t>
  </si>
  <si>
    <t>Jadwisia Ramírez Rodríguez</t>
  </si>
  <si>
    <t>Jennifer Blanco Calderón</t>
  </si>
  <si>
    <t>Instituto Interamericano de Cooperación para la Agricultura (IICA)</t>
  </si>
  <si>
    <t xml:space="preserve">Osvaldo Barrantes Granados </t>
  </si>
  <si>
    <t>Curso Regional La Inteligencia Artificial para fortalecer las estrategias de capacitación y comunicación para enfrentar el Gusano Barrenador del Ganado (GBC)</t>
  </si>
  <si>
    <t>NSF Euro Consultants</t>
  </si>
  <si>
    <t>Heiner Vásquez Alvarado</t>
  </si>
  <si>
    <t>Entrenamiento en muestreo y análisis (Residuos de productos de medicamentos veterinarios)</t>
  </si>
  <si>
    <t>Instituto Interamericano de Cooperación para la Agricultura (IICA) y el Organismo Internacional Regional de Sanidad Agropecuaria (OIRSA)</t>
  </si>
  <si>
    <t>Karla Esquivel Rodríguez</t>
  </si>
  <si>
    <t>Curso Regional Aplicación de lineamientos técnicos para fortalecer el diseño y la implementación de programas nacionales basados en riesgo para la vigilancia de residuos y contaminantes en la leche</t>
  </si>
  <si>
    <t>Adriana Villalobos Blanco</t>
  </si>
  <si>
    <t>Valery Jiménez Murillo</t>
  </si>
  <si>
    <t xml:space="preserve">Ministerio de Agricultura y Ganadería de Brasil </t>
  </si>
  <si>
    <t>Curso Internacional de capacitación sobre Evaluaciónes de Riesgos de Organismos Vivos Modificados</t>
  </si>
  <si>
    <t>Universidad de Costa Rica</t>
  </si>
  <si>
    <t>Mariela Valverde Alvarado</t>
  </si>
  <si>
    <t>Curso HACCP para carnes, pollo y derivados</t>
  </si>
  <si>
    <t>Rafael Ángel Alfaro Rojas</t>
  </si>
  <si>
    <t>Una sola salud, FONDS EQUIPE FRANCE (FEF)</t>
  </si>
  <si>
    <t>Taller Regional Una Sola Salud</t>
  </si>
  <si>
    <t>Fundamentos de la vigilancia microbiológica basada en riesgo en alimentos</t>
  </si>
  <si>
    <t>Marjorie Guerrero Jiménez</t>
  </si>
  <si>
    <t>Dannia Solano Gómez</t>
  </si>
  <si>
    <t>Laura Villalobos Chaves</t>
  </si>
  <si>
    <t>Gustavo Araya Rodríguez</t>
  </si>
  <si>
    <t>Rafael Ángel Alfaro</t>
  </si>
  <si>
    <t>Cristian Sánchez Hernández</t>
  </si>
  <si>
    <t>José Pablo Solano Rodríguez</t>
  </si>
  <si>
    <t>Margarita Alfaro Cascante</t>
  </si>
  <si>
    <t>Ileana Vanessa Soto Blanco</t>
  </si>
  <si>
    <t xml:space="preserve">Jessica Abarca Hernández </t>
  </si>
  <si>
    <t>Yajaira Salazar Chacón</t>
  </si>
  <si>
    <t xml:space="preserve">Cristhian Benavides Quirós </t>
  </si>
  <si>
    <t>Juan Carlos Jiménez Marichal</t>
  </si>
  <si>
    <t>Scarlett Romero Vargas</t>
  </si>
  <si>
    <t>Jorge Eduardo Rebelo Gaitán</t>
  </si>
  <si>
    <t>María Xarixaba Granados Bolaños</t>
  </si>
  <si>
    <t>Siasky Blanco Chaves</t>
  </si>
  <si>
    <t>Tercer Simposio Nacional de Lechería Tropical</t>
  </si>
  <si>
    <t>Salas Orozco Olga Tatiana</t>
  </si>
  <si>
    <t>Cámara Nacional de Productores de Leche</t>
  </si>
  <si>
    <t>Universidad de Gante (UGent) y el Instituto de Investigación Agrícola, Pesquera y Alimentaria (ILVO)</t>
  </si>
  <si>
    <t>Wendy Sabrina Barrantes Chaverri</t>
  </si>
  <si>
    <t>Residuos de sustancias farmacológicamente activas en alimentos, piensos y medio ambiente, en el marco del concepto de Una Salud</t>
  </si>
  <si>
    <t>Unidad de Seguridad Alimentaria y Sistemas Alimentarios UNIDO</t>
  </si>
  <si>
    <t>Luis Alberto Matamoros Cortés</t>
  </si>
  <si>
    <t>Foro de Seguridad Alimentaria de Viena 2025</t>
  </si>
  <si>
    <t>X</t>
  </si>
  <si>
    <t>Se ejecutó de acuerdo con lo programado</t>
  </si>
  <si>
    <t xml:space="preserve">Conflictos de intereses en el sector público: Estrategias de prevención y solución </t>
  </si>
  <si>
    <t>Taller Detección de Necesidades de Capacitación por Competencias</t>
  </si>
  <si>
    <t>14/05/2025</t>
  </si>
  <si>
    <t>17/06/2025</t>
  </si>
  <si>
    <t>25/06/2025</t>
  </si>
  <si>
    <t xml:space="preserve">Promoviendo el Estado de Derecho y una Cultura de Probidad en el Sector Público </t>
  </si>
  <si>
    <t>15/05/2025</t>
  </si>
  <si>
    <t>Plan General Contable NICSP1 Estados Fiancieros, NICSP2 Estados de Flujo de Efectivo, Estandares de Sostenibilidad</t>
  </si>
  <si>
    <t>20/05/2025</t>
  </si>
  <si>
    <t>Estandares de Sostenibilidad</t>
  </si>
  <si>
    <t>22/05/2025</t>
  </si>
  <si>
    <t xml:space="preserve">Protección de datos personales e Información confidencial en la gestión de la administración Pública </t>
  </si>
  <si>
    <t>Webinar: Plan General Contable, NICSP 3- Políticas Contables Cambios en las estimaciones contables y errores, NICSP 5- Costos por prestamos Estándares de Sostenibilidad</t>
  </si>
  <si>
    <t xml:space="preserve">Camacho Calvo Luis Antonio </t>
  </si>
  <si>
    <t xml:space="preserve">Campos Soto José Rafael </t>
  </si>
  <si>
    <t xml:space="preserve">Castro Gómez Fernanda </t>
  </si>
  <si>
    <t xml:space="preserve">Navarro Sandí María Elvira </t>
  </si>
  <si>
    <t xml:space="preserve">Retana Pérez Lincey Sthephani </t>
  </si>
  <si>
    <t xml:space="preserve">Sánchez López Bertha Ligia </t>
  </si>
  <si>
    <t xml:space="preserve">Gómez Alpízar Jorge </t>
  </si>
  <si>
    <t xml:space="preserve">Delgado Morales Adriana </t>
  </si>
  <si>
    <t xml:space="preserve">Calderón Rivera Marianela </t>
  </si>
  <si>
    <t xml:space="preserve">Sánchez Montero Andrea </t>
  </si>
  <si>
    <t xml:space="preserve">Mora Sandí Dahianna </t>
  </si>
  <si>
    <t xml:space="preserve">Ramirez Eduarte Gabriela </t>
  </si>
  <si>
    <t xml:space="preserve">Brenes Noboa Mirna </t>
  </si>
  <si>
    <t xml:space="preserve">Bolaños Retana Alejandra </t>
  </si>
  <si>
    <t>Valverde Alpizar Máximo</t>
  </si>
  <si>
    <t>Villegas Rodríguez Paula</t>
  </si>
  <si>
    <t>Thomas Rodríguez Karen</t>
  </si>
  <si>
    <t>Valverde Abarca Yeimmy</t>
  </si>
  <si>
    <t>Ramírez Moreira Silvia</t>
  </si>
  <si>
    <t>Meza Mora Estela</t>
  </si>
  <si>
    <t>León Avecilla Gilberto</t>
  </si>
  <si>
    <t>Marenco Guevara Andrey</t>
  </si>
  <si>
    <t>Quirós Harthey Daniel</t>
  </si>
  <si>
    <t xml:space="preserve">Ministerio de Hacienda Dirección General de contabilidad </t>
  </si>
  <si>
    <t>Arce Cubillo Andrés</t>
  </si>
  <si>
    <t>Canales Chaves Yisley</t>
  </si>
  <si>
    <t>Zúñiga Madrigal Laura</t>
  </si>
  <si>
    <t xml:space="preserve">Retana Pérez Lincey Stephani </t>
  </si>
  <si>
    <t xml:space="preserve">Donato Calderón Ana </t>
  </si>
  <si>
    <t xml:space="preserve">Thorpe Rodríguez Wilder </t>
  </si>
  <si>
    <t xml:space="preserve">Ramírez Eduarte Gabriela </t>
  </si>
  <si>
    <t xml:space="preserve">Brenes Noboa Myrna </t>
  </si>
  <si>
    <t xml:space="preserve">Bastos Cavallini Andrés </t>
  </si>
  <si>
    <t xml:space="preserve">Barrantes Sánchez Charles </t>
  </si>
  <si>
    <t xml:space="preserve">Rodríguez González Dennis </t>
  </si>
  <si>
    <t xml:space="preserve">Artavia Vindas César </t>
  </si>
  <si>
    <t>Mesen Solís Natalia</t>
  </si>
  <si>
    <t xml:space="preserve">Zúñiga Madrigal Laura </t>
  </si>
  <si>
    <t xml:space="preserve">Solano Solano Teresita </t>
  </si>
  <si>
    <t xml:space="preserve">Chaves Canales Yisley </t>
  </si>
  <si>
    <t xml:space="preserve">Cubillo Arce Andrés </t>
  </si>
  <si>
    <t xml:space="preserve">Chacón Torres Mónica </t>
  </si>
  <si>
    <t xml:space="preserve">Ramírez Salas Rocío </t>
  </si>
  <si>
    <t>Inducción General al Persona de Nuevo Ingreso, reubicado o trasladado al Ministerio de Agricultura y Ganadería y sus órganos Adscritos</t>
  </si>
  <si>
    <t>Conferencia Magistral sobre, Cultivando la resilencia, edición genética, mini cursos, el roll de la tecnoogía en la producción agrícola</t>
  </si>
  <si>
    <t>Modulo de Salud Ocupacional, aspectos básicos y estrategias de prevención</t>
  </si>
  <si>
    <t>Espinoza Baltodano Amelia Verónica</t>
  </si>
  <si>
    <t>Conflicto de Interes en el Sector Público, Estrategias de prevención y solución</t>
  </si>
  <si>
    <t>Alvarado Rodríguez Ana Argerie</t>
  </si>
  <si>
    <t>Romero Ordoñez Rosa María</t>
  </si>
  <si>
    <t>Rugana González Joseghine</t>
  </si>
  <si>
    <t>Carranza Villarreal Jéssica</t>
  </si>
  <si>
    <t>PCCMCA</t>
  </si>
  <si>
    <t>Ramírez Matarrita Roberto</t>
  </si>
  <si>
    <t>Conferencia Magistral: sobre, Cultivando la resilencia, Edición Genética, Mini cursos, El roll de la tecnología en la producción agrícola, Mini cursos, Metodología ZARC</t>
  </si>
  <si>
    <t>Hernández Fonseca Juan Carlos</t>
  </si>
  <si>
    <t>INIA Uruguay</t>
  </si>
  <si>
    <t xml:space="preserve">Ureña Sánchez Alejandro </t>
  </si>
  <si>
    <t xml:space="preserve">III taller de trabajo: Modelos de simulación para determinación de stock de carbono en suelos. </t>
  </si>
  <si>
    <t xml:space="preserve">Retana Sánchez Kenneth </t>
  </si>
  <si>
    <t xml:space="preserve">Arguedas Acuña Francisco José </t>
  </si>
  <si>
    <t>Adaptación al Cambio Climático en el Sector Agropecuario</t>
  </si>
  <si>
    <t>Sesión de trabajo “Reconocimiento de Ácaros de Interés Agrícola</t>
  </si>
  <si>
    <t xml:space="preserve">Procuraduría General de la 
República </t>
  </si>
  <si>
    <t xml:space="preserve">Gutiérrez Aoki Mauricio </t>
  </si>
  <si>
    <t xml:space="preserve">Conflictos de intereses en el sector público: 
Estrategias de prevención y solución </t>
  </si>
  <si>
    <t>Flores Fioravanti María 
Mercede</t>
  </si>
  <si>
    <t xml:space="preserve"> Plataforma Latinoamericana de Cambio Climático</t>
  </si>
  <si>
    <t>Fallas Rojas Teresita</t>
  </si>
  <si>
    <t xml:space="preserve"> Adaptación al Cambio Climático en el Sector Agropecuario</t>
  </si>
  <si>
    <t>Salazar Soto Juan Diego</t>
  </si>
  <si>
    <t xml:space="preserve">Vega Bendaña Carolina </t>
  </si>
  <si>
    <t>Guerrero Huertas Antonio</t>
  </si>
  <si>
    <t>Campos Víquez Dinia</t>
  </si>
  <si>
    <t xml:space="preserve">Madrigal Boza Aurora </t>
  </si>
  <si>
    <t xml:space="preserve">Rojas Miranda Zamia </t>
  </si>
  <si>
    <t xml:space="preserve">Granados Marín Cynthia </t>
  </si>
  <si>
    <t>Fletes Villalta Javier</t>
  </si>
  <si>
    <t>Sequeira Ávalos Roberth</t>
  </si>
  <si>
    <t>Patricia Artavia Varela Patricia</t>
  </si>
  <si>
    <t>Dávila Saborío Yoset</t>
  </si>
  <si>
    <t>Zúñiga Gutiérrez Róger</t>
  </si>
  <si>
    <t>Valverde Rodríguez Efrén</t>
  </si>
  <si>
    <t>Vargas Segura César</t>
  </si>
  <si>
    <t>Espinoza Hernández Raúl</t>
  </si>
  <si>
    <t>Rojas Bravo Alberto</t>
  </si>
  <si>
    <t>Cordero Aguilar Sara</t>
  </si>
  <si>
    <t xml:space="preserve">Rodríguez Agüero Gretel </t>
  </si>
  <si>
    <t>Rivera Montiel Víctor</t>
  </si>
  <si>
    <t>Corrales Corrales Noe</t>
  </si>
  <si>
    <t>Gamboa Solano Kimberly</t>
  </si>
  <si>
    <t>Vargas Solis Silvia</t>
  </si>
  <si>
    <t>Corrales Valverde Daniel</t>
  </si>
  <si>
    <t>Fernández Mora Alexis</t>
  </si>
  <si>
    <t>Valle Hidalgo Arturo</t>
  </si>
  <si>
    <t>Arias Hernández Tatiana</t>
  </si>
  <si>
    <t>Parra Rodriguez Arlette</t>
  </si>
  <si>
    <t>Moya Arguedas Minor</t>
  </si>
  <si>
    <t>Villalobos Ramírez Dayana Lucía</t>
  </si>
  <si>
    <t xml:space="preserve">Villegas Barrantes Javier Antonio </t>
  </si>
  <si>
    <t xml:space="preserve"> Ruíz Cerdas María Fernanda</t>
  </si>
  <si>
    <t>Gutiérrez Hernández José Andrés</t>
  </si>
  <si>
    <t>Arroyo Marchena Melvin</t>
  </si>
  <si>
    <t>Montano Montero Jose Rolando</t>
  </si>
  <si>
    <t xml:space="preserve">Calderón Flores Juan </t>
  </si>
  <si>
    <t>Argueta García Luis</t>
  </si>
  <si>
    <t>Herrera Castro Mauricio</t>
  </si>
  <si>
    <t>Loaiciga Arias Julio</t>
  </si>
  <si>
    <t>Muñoz Fonseca Juan Pablo</t>
  </si>
  <si>
    <t>Montoya Chacón Alexis Mauricio</t>
  </si>
  <si>
    <t>Brais Gómez Abdalab</t>
  </si>
  <si>
    <t>Cordero Picado Carlos</t>
  </si>
  <si>
    <t>Vásquez Morum Freddy</t>
  </si>
  <si>
    <t>Carvajal Suarez Isaac</t>
  </si>
  <si>
    <t>Rosales Castro Orvin</t>
  </si>
  <si>
    <t>Vargas Viquez Claudio</t>
  </si>
  <si>
    <t>Céspedes Barrios Nadia Valezka</t>
  </si>
  <si>
    <t>Salazar Moreno Marvin</t>
  </si>
  <si>
    <t>Chaves Varela Ludovyka</t>
  </si>
  <si>
    <t>Sánchez Rodríguez Jordy</t>
  </si>
  <si>
    <t>Cubillo Paniagua Braulio</t>
  </si>
  <si>
    <t>Arguedas Arce Valeria</t>
  </si>
  <si>
    <t>Lopez Miranda Giannina</t>
  </si>
  <si>
    <t>Quirós Gómez Haylin</t>
  </si>
  <si>
    <t>Marín Ramírez Javier</t>
  </si>
  <si>
    <t>Elizondo Guzmán José Oswaldo</t>
  </si>
  <si>
    <t>Zúñiga Solís Paola Elena</t>
  </si>
  <si>
    <t>Moreno Morales Eduardo</t>
  </si>
  <si>
    <t>Briceño Mora Jose Miguel</t>
  </si>
  <si>
    <t>Sibaja Rodríguez Marco Vinicio</t>
  </si>
  <si>
    <t>Alpízar Solórzano Carlos</t>
  </si>
  <si>
    <t>Fallas Trejos María Eugenia</t>
  </si>
  <si>
    <t>Salas Calderón Sergio</t>
  </si>
  <si>
    <t>Arias Gamboa Luis Mauricio</t>
  </si>
  <si>
    <t>Lázaro Rojas Wendy</t>
  </si>
  <si>
    <t>Umaña Picado Kevin</t>
  </si>
  <si>
    <t>Picado Sánchez Marco Antonio</t>
  </si>
  <si>
    <t>Guido Batres María Elizabeth</t>
  </si>
  <si>
    <t>Morales Cordero Emmanuel</t>
  </si>
  <si>
    <t>De la Mata Montero Laura</t>
  </si>
  <si>
    <t>Picado Salmerón Johan</t>
  </si>
  <si>
    <t>Vargas Badilla José Antonio</t>
  </si>
  <si>
    <t>Bermúdez Granados Paula Francini</t>
  </si>
  <si>
    <t>Villegas Vargas Loreanneth</t>
  </si>
  <si>
    <t>Rodriguez Arias Steven</t>
  </si>
  <si>
    <t>Pereira Camacho Randall</t>
  </si>
  <si>
    <t>Pereira Leiva María Laura</t>
  </si>
  <si>
    <t>Somarribas Jones Omar</t>
  </si>
  <si>
    <t>Tencio Camacho Rolando</t>
  </si>
  <si>
    <t>Orozco Cárdenas Luis</t>
  </si>
  <si>
    <t>Solís Alfaro Néstor</t>
  </si>
  <si>
    <t>Salas Castro Josué</t>
  </si>
  <si>
    <t>Zamora Quirós Luis</t>
  </si>
  <si>
    <t xml:space="preserve">CATIE
</t>
  </si>
  <si>
    <t>Alvarado Múñoz Carlos</t>
  </si>
  <si>
    <t>Métodos estadísticos para el análisis de ensayos agroforestales en café y cacao</t>
  </si>
  <si>
    <t>COOPEAGROPAL R.L</t>
  </si>
  <si>
    <t>Madrigal Valverde Ángel</t>
  </si>
  <si>
    <t>Congreso Nacional de Productores y Extractoras de Palma Aceitera</t>
  </si>
  <si>
    <t>Moya García Levar Anyelo</t>
  </si>
  <si>
    <t>AVER - Asociación Valle Escondido para la Regeneración</t>
  </si>
  <si>
    <t>López Miranda Giannina</t>
  </si>
  <si>
    <t>Curso intensivo de agricultura orgánica, bioinsumos y cromatografía</t>
  </si>
  <si>
    <t>Universidad Técnica Nacional (UTN)</t>
  </si>
  <si>
    <t>Berrocal Solís Álvaro</t>
  </si>
  <si>
    <t>Inseminación artificial bovinos</t>
  </si>
  <si>
    <t>ASEMAG</t>
  </si>
  <si>
    <t>Leiva Sanabria Daniel</t>
  </si>
  <si>
    <t xml:space="preserve">Pérez Rojas Allan </t>
  </si>
  <si>
    <t>3 Simposio Nacional de Lechería Tropical</t>
  </si>
  <si>
    <t xml:space="preserve">Alfaro Montero Marilyn </t>
  </si>
  <si>
    <t>Artavia Alvarez Carlos</t>
  </si>
  <si>
    <t>Chávez Cubero Marianela</t>
  </si>
  <si>
    <t>Castillo Carrillo Ezequiel Ernesto</t>
  </si>
  <si>
    <t>Espinoza Hernández Raúl Bernardo</t>
  </si>
  <si>
    <t xml:space="preserve">Conejo Elizondo Ana María  </t>
  </si>
  <si>
    <t>Chacón Hernández Pablo Andrés</t>
  </si>
  <si>
    <t>Valverde Araya Alban</t>
  </si>
  <si>
    <t>Corrales Porras Beatriz</t>
  </si>
  <si>
    <t>Fallas Salas Rocío</t>
  </si>
  <si>
    <t>Ministerio de Economía, Industria y Comercio</t>
  </si>
  <si>
    <t>Mora Picado Lorena</t>
  </si>
  <si>
    <t>Jornada Empresarial: Contratación Pública y Talento Humano</t>
  </si>
  <si>
    <t>Chavarría Salas Joselyn</t>
  </si>
  <si>
    <t>Sesión de trabajo “Reconocimiento de Ácaros de Interés Agrícola”</t>
  </si>
  <si>
    <t xml:space="preserve">Ministerio de Hacienda Dirección General de Contabilidad </t>
  </si>
  <si>
    <t>Diseño de Experimentos en la Agricultura y su Análisis. </t>
  </si>
  <si>
    <t>Diversidad Sexual (boletín)</t>
  </si>
  <si>
    <t xml:space="preserve">Curso del SEVRIMAG (Sistema Específico de Valoración del Riesgo Institucional del MAG </t>
  </si>
  <si>
    <t>Se ejecutó a través de boletín institucional</t>
  </si>
  <si>
    <t>Curso de Inglés Semi- Intensivo del INTA</t>
  </si>
  <si>
    <t>Módulo de Salud Ocupacional:  Salud Ocupacional, aspectos básicos y estrategias de prevención.  </t>
  </si>
  <si>
    <t>Jurisprudencia en Contratación Pública 2024</t>
  </si>
  <si>
    <t>Programa Especializado en Normas Internacional de Contabilidad para el Sector Público (NICSP)</t>
  </si>
  <si>
    <t>Consejos para Voceros</t>
  </si>
  <si>
    <t>Descripción y Aplicación de la Comunicación y la Asertividad en la Atención al Usuario Difícil o Conflicto (interno o externo)</t>
  </si>
  <si>
    <t>Comunicación y Trabajo en Equipo</t>
  </si>
  <si>
    <t>Optimización de Presentaciones en Power Point</t>
  </si>
  <si>
    <t>Mejorando el Servicio al Usuario</t>
  </si>
  <si>
    <t>Especialización en Contratación Pública</t>
  </si>
  <si>
    <t>Charla de Motivación a las Finanzas Saludables</t>
  </si>
  <si>
    <t>I, II, II y IV</t>
  </si>
  <si>
    <t>II, II y IV</t>
  </si>
  <si>
    <r>
      <t xml:space="preserve">1. ¿Su institución entregó al CECADES los documentos referentes al Módulo IV en el año 2024 o 2025? (responder </t>
    </r>
    <r>
      <rPr>
        <b/>
        <sz val="10"/>
        <color theme="1"/>
        <rFont val="Calibri"/>
        <family val="2"/>
        <scheme val="minor"/>
      </rPr>
      <t>Si o N</t>
    </r>
    <r>
      <rPr>
        <b/>
        <sz val="12"/>
        <color theme="1"/>
        <rFont val="Calibri"/>
        <family val="2"/>
        <scheme val="minor"/>
      </rPr>
      <t>o</t>
    </r>
    <r>
      <rPr>
        <sz val="10"/>
        <color theme="1"/>
        <rFont val="Calibri"/>
        <family val="2"/>
        <scheme val="minor"/>
      </rPr>
      <t>)</t>
    </r>
  </si>
  <si>
    <r>
      <t xml:space="preserve">5.1 Indicar la cantidad de </t>
    </r>
    <r>
      <rPr>
        <b/>
        <sz val="12"/>
        <color theme="1"/>
        <rFont val="Calibri"/>
        <family val="2"/>
        <scheme val="minor"/>
      </rPr>
      <t>mujeres</t>
    </r>
    <r>
      <rPr>
        <sz val="10"/>
        <color theme="1"/>
        <rFont val="Calibri"/>
        <family val="2"/>
        <scheme val="minor"/>
      </rPr>
      <t xml:space="preserve"> que realizaron el Módulo IV al  III Trimestre 2024 (digitar en números). Si no se ha implementado en su institución indicar 0 (cero).</t>
    </r>
  </si>
  <si>
    <r>
      <t xml:space="preserve">5.2 Indicar la cantidad de </t>
    </r>
    <r>
      <rPr>
        <b/>
        <sz val="12"/>
        <color theme="1"/>
        <rFont val="Calibri"/>
        <family val="2"/>
        <scheme val="minor"/>
      </rPr>
      <t>hombres</t>
    </r>
    <r>
      <rPr>
        <b/>
        <sz val="10"/>
        <color theme="1"/>
        <rFont val="Calibri"/>
        <family val="2"/>
        <scheme val="minor"/>
      </rPr>
      <t xml:space="preserve"> </t>
    </r>
    <r>
      <rPr>
        <sz val="10"/>
        <color theme="1"/>
        <rFont val="Calibri"/>
        <family val="2"/>
        <scheme val="minor"/>
      </rPr>
      <t>que realizaron el Módulo IV al  III Trimestre 2025 (digitar en números). Si no se ha implementado en su institución indicar 0 (cero).</t>
    </r>
  </si>
  <si>
    <r>
      <t>5.3 Indicar la cantidad de</t>
    </r>
    <r>
      <rPr>
        <b/>
        <sz val="12"/>
        <color theme="1"/>
        <rFont val="Calibri"/>
        <family val="2"/>
        <scheme val="minor"/>
      </rPr>
      <t xml:space="preserve"> intersex </t>
    </r>
    <r>
      <rPr>
        <sz val="10"/>
        <color theme="1"/>
        <rFont val="Calibri"/>
        <family val="2"/>
        <scheme val="minor"/>
      </rPr>
      <t>que realizaron el Módulo IV al  III Trimestre 2025 (digitar en números). Si no se ha implementado en su institución indicar 0 (cero).</t>
    </r>
  </si>
  <si>
    <t>Inteligencia artificial en la administración pública</t>
  </si>
  <si>
    <t>Webinar Función consultiva de la PGR características de una consulta admisible</t>
  </si>
  <si>
    <t>Webinar para potenciar la función de la Auditoría Interna</t>
  </si>
  <si>
    <t>MOOC I Orientación para el Ingreso y ejercicio de puestos de dirección pública</t>
  </si>
  <si>
    <t>MOOC II Estado abierto, integridad pública y derechos humanos</t>
  </si>
  <si>
    <t>MOOC IIII Gestión del cambio con enfoque en resultados</t>
  </si>
  <si>
    <t>MOOC IV Innovación, gestión digital y redes colaborativas</t>
  </si>
  <si>
    <t>SEVRIMAG (Sistema Específico de Valoración del Riesgo Institucional del MAG)</t>
  </si>
  <si>
    <t>III Entrenamiento del Centro de Excelencia en Ciencias de Plaguicidas para América Latina y el Caribe- Taller Aseguramiento de la calidad en los ensayos de campo</t>
  </si>
  <si>
    <t>III Entrenamiento del Centro de Excelencia en Ciencias de Plaguicidas para América Latina y el Caribe- Taller Aseguramiento de la calidad en los ensayos de laboratorio</t>
  </si>
  <si>
    <t>Curso teórico Evaluación y cumplimiento de Buenas prácticas de laboratorio (OCDE)</t>
  </si>
  <si>
    <t xml:space="preserve">Simposio Técnico sobre Agrupamiento de Cultivos y Comité del Codex sobre Residuos de Plaguicidas </t>
  </si>
  <si>
    <t>International Meeting followed by a symposium on Enabling Technologies for resistance and management of Banana Fusarium Wilt (TropicalRace TR4)</t>
  </si>
  <si>
    <r>
      <t xml:space="preserve">Taller de vigilancia y diagnóstico del </t>
    </r>
    <r>
      <rPr>
        <i/>
        <sz val="10"/>
        <color theme="1"/>
        <rFont val="HendersonSansW00-BasicLight"/>
      </rPr>
      <t xml:space="preserve">Banana Bunchu Top Virus </t>
    </r>
    <r>
      <rPr>
        <sz val="10"/>
        <color theme="1"/>
        <rFont val="HendersonSansW00-BasicLight"/>
      </rPr>
      <t>(BBTV)</t>
    </r>
  </si>
  <si>
    <t>Conferencia: responsabilidad penal de los funcionarios públicos (malversación de fondos públicos, corrupción, presentación de la denuncia)</t>
  </si>
  <si>
    <t>Entomología básica</t>
  </si>
  <si>
    <t>Sexto Curso de Edición Génica para la Agricultura Tropical</t>
  </si>
  <si>
    <t>IICA</t>
  </si>
  <si>
    <t>Bolaños Bolaños Andrea</t>
  </si>
  <si>
    <t>Alfaro Sandi Jaime</t>
  </si>
  <si>
    <t>Delgado Carmona Juan José</t>
  </si>
  <si>
    <t xml:space="preserve">Salazar Gutiérrez Estefany </t>
  </si>
  <si>
    <t>Rodríguez Arias Zeidy</t>
  </si>
  <si>
    <t>UCR-MICITT</t>
  </si>
  <si>
    <t>Delgado Granados Silvia</t>
  </si>
  <si>
    <t>González Hernández Xiomara Raquel</t>
  </si>
  <si>
    <t>Agencia Internacional de Energía Atómica – AIEA</t>
  </si>
  <si>
    <t>Oviedo Quirós Juan José</t>
  </si>
  <si>
    <t>Agricultura y Ganadería-Honduras</t>
  </si>
  <si>
    <t>Aguilar Ulloa Wendy</t>
  </si>
  <si>
    <t>CECADES</t>
  </si>
  <si>
    <t>Soto Portillo Laura</t>
  </si>
  <si>
    <t>Museo Nacional</t>
  </si>
  <si>
    <t xml:space="preserve">Gutiérrez García Nelson </t>
  </si>
  <si>
    <t>Congreso Internacional de Plátano del CATIE,2025</t>
  </si>
  <si>
    <t>Congreso Nacional Agroalimentario Ganadería Bufalina</t>
  </si>
  <si>
    <t>Congreso Panamericano de Caña de Azúcar y Alcohol, Costa Rica 2025</t>
  </si>
  <si>
    <t>CABI</t>
  </si>
  <si>
    <t>Arias Gamboa Mauricio</t>
  </si>
  <si>
    <t>Tecnologías de Aplicación de Pesticidas Químicos y Biológicos</t>
  </si>
  <si>
    <t>Fallas Monge María Eugenia</t>
  </si>
  <si>
    <t>Corrales Alfaro Carlos</t>
  </si>
  <si>
    <t>CAC/UICN/SICA/</t>
  </si>
  <si>
    <t>Gutiérrez Aoki Mauricio</t>
  </si>
  <si>
    <t>Taller de Intercambio Regional sobre las Mesas Técnicas Agroclimáticas en la Región del SICA</t>
  </si>
  <si>
    <t>Valerín Román José</t>
  </si>
  <si>
    <t>CATIE/INTA</t>
  </si>
  <si>
    <t>Rojas Sanabria Patricio</t>
  </si>
  <si>
    <t>Guevara Jiménez Hugo Erasmo</t>
  </si>
  <si>
    <t>Universidad Técnica Nacional</t>
  </si>
  <si>
    <t>Herrera Álvarez Kimberley</t>
  </si>
  <si>
    <t>Bermúdez Granados Nikool Dayana</t>
  </si>
  <si>
    <t>Godínez Garro Jeremy Josué</t>
  </si>
  <si>
    <t>Wong Rivas María José</t>
  </si>
  <si>
    <t>Varela Hudson Krissely</t>
  </si>
  <si>
    <t>Villalobos Jiménez Jairo Josué</t>
  </si>
  <si>
    <t>Artavia Alvarez Carlos José</t>
  </si>
  <si>
    <t>Ramírez Ruiz José Armando</t>
  </si>
  <si>
    <t>UNED</t>
  </si>
  <si>
    <t>Nuñez León Monica</t>
  </si>
  <si>
    <t>Curso Lesco Nivel 2</t>
  </si>
  <si>
    <t>Mora Sánchez Cristina</t>
  </si>
  <si>
    <t>Redondo Rodriguez Ana Cristina</t>
  </si>
  <si>
    <t>Marin Sánchez Jacqueline</t>
  </si>
  <si>
    <t>Charla Deber de Probidad</t>
  </si>
  <si>
    <t>Asociación de Profesionales Promotores de Ciencias Aviarias (APPCA)</t>
  </si>
  <si>
    <t>XVI Jornada Avícola Nacional Avicultura Innovadora y Sostenible</t>
  </si>
  <si>
    <t>I Congreso de Centroamérica y el Caribe sobre Polinizadores</t>
  </si>
  <si>
    <t>Auros Formación Empresarial</t>
  </si>
  <si>
    <t>Carol Magali Cordero Marín</t>
  </si>
  <si>
    <t>Comunicación Asertiva para Auditores</t>
  </si>
  <si>
    <t>Organismo Internacional Regional de Sanidad Agropecuaria (OIRSA) y la Comunidad Andina (CAN)</t>
  </si>
  <si>
    <t>Brenes Villalta Cindy</t>
  </si>
  <si>
    <t>Entrenamiento de campo en vigilancia y respuesta de la Peste Porcina Africana (PPA)</t>
  </si>
  <si>
    <t>Hernández Soto Manrique</t>
  </si>
  <si>
    <t>Carolina Elizondo Ovares</t>
  </si>
  <si>
    <t>Taller Presencial 1: Curso Básico de Epidemiología Frontline con enfoque una sola salud</t>
  </si>
  <si>
    <t xml:space="preserve">Luis Mariano Arroyo Sánchez </t>
  </si>
  <si>
    <t>Taller Regional Formación de Formadores en Gusano Barrenador del Ganado (GBG)</t>
  </si>
  <si>
    <t>Yuan Longping High-tech Agriculture Co Ltd.</t>
  </si>
  <si>
    <t xml:space="preserve">José Martí Rojas Valladares </t>
  </si>
  <si>
    <t>Seminario sobre la Supervisión, Inspección y Cuarentena de la Importación y Exportación 
de Productos Agrícolas entre China y los Países de América Latina</t>
  </si>
  <si>
    <t>Viviana Herrera Camacho</t>
  </si>
  <si>
    <t>Organismo Internacional de Energía Atómica (OIEA)</t>
  </si>
  <si>
    <t>Idania Chacón González</t>
  </si>
  <si>
    <t>Taller Regional sobre Diagnóstico de Laboratorio de Influenza Zoonótica</t>
  </si>
  <si>
    <t>Aenor Conocimiento, Slu</t>
  </si>
  <si>
    <t>Byron Gurdián García</t>
  </si>
  <si>
    <t>Seminario Regional sobre los requisitos y controles de importación sobre alimentos de origen animal de la Unión Europea</t>
  </si>
  <si>
    <t>Alejandra Jiménez Picado</t>
  </si>
  <si>
    <t xml:space="preserve">Heylin Fernández Carvajal </t>
  </si>
  <si>
    <t>Mauricio González Zeledón</t>
  </si>
  <si>
    <t>Olivet Cruz Vásquez</t>
  </si>
  <si>
    <t>Sergio Mauricio Abarca Ramírez</t>
  </si>
  <si>
    <t>Centro Nacional de Alta Tecnología (CENAT)</t>
  </si>
  <si>
    <t>Taller Proyecto ZOE Emergencia de Zoonosis en Ecosistemas Forestales Degradados y Restaurados</t>
  </si>
  <si>
    <t xml:space="preserve">CECADES, Dirección General de Servicio Civil-Procuraduría </t>
  </si>
  <si>
    <t>José Alfredo Sequeira Ávalos</t>
  </si>
  <si>
    <t>Conferencia: Responsabilidad Penal de los funcionarios Públicos (malversación de fondos públicos, corrupción, presentación de la denuncia)</t>
  </si>
  <si>
    <t>Jorge David González Elizondo</t>
  </si>
  <si>
    <t>Departamento de Agricultura de los Estados Unidos (USDA) y la Administración de Alimentos y Medicamentos (FDA)</t>
  </si>
  <si>
    <t xml:space="preserve">Dulce Tania Lobaina Abiaguez </t>
  </si>
  <si>
    <t>Taller del Consejo de Exportación de Lácteos de los Estados Unidos (USDEC) para Centroamérica y República Dominicana sobre los Sistemas Regulatorios Lácteos de EE. UU.</t>
  </si>
  <si>
    <t>Daniella Auxiliadora Gamboa Vargas</t>
  </si>
  <si>
    <t>Liderazgo</t>
  </si>
  <si>
    <t>Publicación de resultados de investigación</t>
  </si>
  <si>
    <t>Congreso Nacional Agroalimentario, Ganadería Bufalina</t>
  </si>
  <si>
    <t>Congreso Internacional de control biológico: Hacia una agrícultura regenerativa y sostenible del CATIE</t>
  </si>
  <si>
    <t>Congreso Internacional de Plátano del CATIE</t>
  </si>
  <si>
    <t>Congreso Internacional de Control Biológico: Hacia una agricultura regenativa y sostenible del CATIE</t>
  </si>
  <si>
    <t>FONTAGRO-BID-IICA</t>
  </si>
  <si>
    <t>Cruz Castillo Jéssica</t>
  </si>
  <si>
    <t>Publicación de Resultados de Investigación</t>
  </si>
  <si>
    <t>Estrada Gamboa Joyce</t>
  </si>
  <si>
    <t xml:space="preserve">Lacayo Vega José Carlos </t>
  </si>
  <si>
    <t>503690094 </t>
  </si>
  <si>
    <t xml:space="preserve">Torres Briones Daniela </t>
  </si>
  <si>
    <t xml:space="preserve">Vásquez Cerdas Hannia </t>
  </si>
  <si>
    <t>SI</t>
  </si>
  <si>
    <t>Deber de Probidad</t>
  </si>
  <si>
    <t>Webinar: Sicopre y Análisis de Impacto Regulatorio</t>
  </si>
  <si>
    <t xml:space="preserve">Acceso a la Información y Protección de Datos </t>
  </si>
  <si>
    <t>Webinar: Procedimiento Administrativo y Órganos Colegiados</t>
  </si>
  <si>
    <t>Webinar: Repaso de requerimientos cierre junio 2025, estandares de sostenibilidad</t>
  </si>
  <si>
    <t>Intranet MAG, inducción inicial SharePoint y One Drive</t>
  </si>
  <si>
    <t xml:space="preserve">Webinar: Función consultiva de la PGR características de una consulta admisible </t>
  </si>
  <si>
    <t>“Planes de mejora Regulatoria 2026” </t>
  </si>
  <si>
    <t>Webinar: NICSP Avatar Fiscalía Colegio de Contadores Privados de Costa Rica</t>
  </si>
  <si>
    <t xml:space="preserve">Webinar: Otro Resultado Integral Cuentas Recíprocas Jurisdicción de la Dirección General de Contabilidad Nacional en cuanto a directrices y reglamentación </t>
  </si>
  <si>
    <t>Conferencia Responzabilidad penal de los funcionario públicos (malversación de fondos públicos, corrupción, presentación de denuncia</t>
  </si>
  <si>
    <t>9(9/2025</t>
  </si>
  <si>
    <t>Abuso sexual y mobbing laboral: normativa y tratamiento jurisprudencial</t>
  </si>
  <si>
    <t xml:space="preserve">Webinar: NIIF: Nic 37. Provisiones, pasivos contingentes y compromisos.NIIF 16. Arrendamientos y concesiones.NIIF 9. Clasificación de inversiones y garantías de cumplimiento </t>
  </si>
  <si>
    <t>NICSP: Estructuración de EEFF-Simplificación de presentación de EEFF entes contables del sector público</t>
  </si>
  <si>
    <t>Inducción General al personal de nuevo ingreso, reubicado o trasladado al Ministerio de Agricultura y sus Organos Adscritos</t>
  </si>
  <si>
    <t>25 Congreso de Auditoría Interna</t>
  </si>
  <si>
    <t>Elaboración de informes trimestrales de capacitación, según normativa vigente del CECADES</t>
  </si>
  <si>
    <t xml:space="preserve">La Escuela Judicial” Lic. Édgar Cervantes Villalta” y la Comisión de protección de Datos del Poder Judicial </t>
  </si>
  <si>
    <t xml:space="preserve">Montenegro Rivera Kimberly </t>
  </si>
  <si>
    <t xml:space="preserve">Chinchilla Mora Diana </t>
  </si>
  <si>
    <t>Mena Campos David</t>
  </si>
  <si>
    <t>Ajustes razonables para personas trabajadoras con discapacidad</t>
  </si>
  <si>
    <t>Thorpe Rodríguez Wilder</t>
  </si>
  <si>
    <t>Montenegro Rivera Kimberly</t>
  </si>
  <si>
    <t>Ramírez Eduarte Gabriela</t>
  </si>
  <si>
    <t>Mora Sandí Dahiana</t>
  </si>
  <si>
    <t>Artavia Vindas Cesar</t>
  </si>
  <si>
    <t>Ramírez Salas Rocio</t>
  </si>
  <si>
    <t>Webinar: NICS 20 Partes relacionadas, NICS 28-29-30 Instrumetos Financieros y su relación con la NICSP 41</t>
  </si>
  <si>
    <t>Webinar: NICS 20 Partes relacionadas, NICS 28-29-30 Instrumetos Financieros y su relación con la NICSP 42</t>
  </si>
  <si>
    <t>Webinar: NICS 20 Partes relacionadas, NICS 28-29-30 Instrumetos Financieros y su relación con la NICSP 43</t>
  </si>
  <si>
    <t>Webinar: NICS 20 Partes relacionadas, NICS 28-29-30 Instrumetos Financieros y su relación con la NICSP 44</t>
  </si>
  <si>
    <t>Webinar: NICS 20 Partes relacionadas, NICS 28-29-30 Instrumetos Financieros y su relación con la NICSP 45</t>
  </si>
  <si>
    <t>Webinar: NICS 20 Partes relacionadas, NICS 28-29-30 Instrumetos Financieros y su relación con la NICSP 46</t>
  </si>
  <si>
    <t>Webinar: NICS 20 Partes relacionadas, NICS 28-29-30 Instrumetos Financieros y su relación con la NICSP 47</t>
  </si>
  <si>
    <t>SICOP</t>
  </si>
  <si>
    <t>Rodríguez Ruiz Alvaro José</t>
  </si>
  <si>
    <t>Curso Contratos según demanda, Convenio Marco</t>
  </si>
  <si>
    <t>Camacho Calvo Luis Antonio  </t>
  </si>
  <si>
    <t xml:space="preserve">Webinar: Procedimiento Administrativo y Órganos Colegiados </t>
  </si>
  <si>
    <t xml:space="preserve">Campos Soto José Rafael  </t>
  </si>
  <si>
    <t>109270126 </t>
  </si>
  <si>
    <t xml:space="preserve">Castro Gómez Fernanda  </t>
  </si>
  <si>
    <t xml:space="preserve">Retana Pérez Lincey Stephani  </t>
  </si>
  <si>
    <t xml:space="preserve">Navarro Sandi María Elvira </t>
  </si>
  <si>
    <t>Bolaños Torres Rolando</t>
  </si>
  <si>
    <t xml:space="preserve"> Mena Campos David</t>
  </si>
  <si>
    <t>207410285 </t>
  </si>
  <si>
    <t>Baltodano Morales Carolina</t>
  </si>
  <si>
    <t>Webinar: Orientación al resultado en la Contratación pública costarricense, Sesión 1 y Sesión 2</t>
  </si>
  <si>
    <t>Archivo Nacional de Costa Rica</t>
  </si>
  <si>
    <t>Calderón Torres Stephanie</t>
  </si>
  <si>
    <t>" XXXVII Congreso Archivístico Nacional  "Del presente al futuro: innovación para la preservación documental"</t>
  </si>
  <si>
    <t>Saénz Fernández Juan Pablo</t>
  </si>
  <si>
    <t>Guillen Marin Yanssi</t>
  </si>
  <si>
    <t>Donato Calderón Ana</t>
  </si>
  <si>
    <t>Gómez Alpízar Jorge </t>
  </si>
  <si>
    <t xml:space="preserve">Artavia Vindas Cesar </t>
  </si>
  <si>
    <t xml:space="preserve">Carrasco Sánchez Daniel </t>
  </si>
  <si>
    <t>MEIC</t>
  </si>
  <si>
    <t xml:space="preserve">Rodriguez Gonzalez Dennis </t>
  </si>
  <si>
    <t>119870520 </t>
  </si>
  <si>
    <t>CENFOTEC</t>
  </si>
  <si>
    <t>Ruiz Díaz Claudia</t>
  </si>
  <si>
    <t xml:space="preserve">Inteligencia Artificial, aplicada a la inversión pública </t>
  </si>
  <si>
    <t>Natalia Mesén Solís</t>
  </si>
  <si>
    <t>Teresita Solano Solano</t>
  </si>
  <si>
    <t>Rocío Ramírez Salas</t>
  </si>
  <si>
    <t>Mónica Chacón Torres</t>
  </si>
  <si>
    <t>Webinar: Otro Resultado Integral Cuentas Recíprocas Jurisdicción de la Dirección General de Contabilidad Nacional en cuanto a directrices y reglamentación</t>
  </si>
  <si>
    <t>Arroyo Carvajal Tatiana Sharloth</t>
  </si>
  <si>
    <t>Curso Unidades Usuarias Básico</t>
  </si>
  <si>
    <t xml:space="preserve">Procuraduría General de la República </t>
  </si>
  <si>
    <t xml:space="preserve">Camacho Calvo Luis Antonio  </t>
  </si>
  <si>
    <t xml:space="preserve"> “Abuso sexual y mobbing laboral: normativa y tratamiento jurisprudencial”</t>
  </si>
  <si>
    <t>Retana Pérez Lincey Stephani  </t>
  </si>
  <si>
    <t>112180471 </t>
  </si>
  <si>
    <t>Sánchez López Bertha Ligia </t>
  </si>
  <si>
    <t>800650900 </t>
  </si>
  <si>
    <t>Thorpe Rodríguez Wlder</t>
  </si>
  <si>
    <t>Gómez Alpizar Jorge</t>
  </si>
  <si>
    <t>Rodríguez González Dennis</t>
  </si>
  <si>
    <t>Bejarano Alfaro Andrea</t>
  </si>
  <si>
    <t xml:space="preserve">Arce Cubillo Andrés </t>
  </si>
  <si>
    <t xml:space="preserve"> Ramírez Salas Rocío</t>
  </si>
  <si>
    <t>Chacón Torres  Mónica</t>
  </si>
  <si>
    <t xml:space="preserve">Canales Chaves Yisley </t>
  </si>
  <si>
    <t xml:space="preserve">Se refiere a las Jefaturas del MAG </t>
  </si>
  <si>
    <t>Planes de mejora Regulatoria 2026</t>
  </si>
  <si>
    <t>Ministerio de Hacienda, Dirección General de Contabilidad Nacional</t>
  </si>
  <si>
    <t xml:space="preserve">Ministerio de Trabajo y Seguridad Social </t>
  </si>
  <si>
    <t>se ejecutó de acuerdo a la modificación solicitada</t>
  </si>
  <si>
    <t>El facilitador no logró dar la actividad, por atender asuntos personales.</t>
  </si>
  <si>
    <t>Autoevaluación</t>
  </si>
  <si>
    <t>no se completó el cupo mínimo para impartir la actividad</t>
  </si>
  <si>
    <t>Indigenísmo (boletín institucional)</t>
  </si>
  <si>
    <t>Afrodescendientes (boletín institucional)</t>
  </si>
  <si>
    <t>Trabajo en equipo</t>
  </si>
  <si>
    <t>Curso Control Interno</t>
  </si>
  <si>
    <t>Código de ética y conducta</t>
  </si>
  <si>
    <t>Derechos humanos (boletín institucional)</t>
  </si>
  <si>
    <t>Curso Básico Virtual de Control Interno</t>
  </si>
  <si>
    <t>Propuesta de Fortalecimiento de Capacidades Mediante Encuentro Técnicos en SIG1</t>
  </si>
  <si>
    <t>Congreso de Centroamérica y el Caribe sobre Polinizadores</t>
  </si>
  <si>
    <r>
      <t>Pasantía Identificación morfológica de los principales nemátodos fitoparásitos asociados a cultivos de importancia agrícola</t>
    </r>
    <r>
      <rPr>
        <sz val="10"/>
        <color rgb="FF000000"/>
        <rFont val="Calibri"/>
        <family val="2"/>
        <scheme val="minor"/>
      </rPr>
      <t xml:space="preserve"> </t>
    </r>
  </si>
  <si>
    <r>
      <t>Congreso Nacional Agroalimentario, Ganadería Bufalina.</t>
    </r>
    <r>
      <rPr>
        <sz val="10"/>
        <color rgb="FF000000"/>
        <rFont val="Calibri"/>
        <family val="2"/>
        <scheme val="minor"/>
      </rPr>
      <t xml:space="preserve"> </t>
    </r>
  </si>
  <si>
    <r>
      <t>Congreso Internacional de Control Biológico, hacia una Agricultura Renegerativa y Sostenible del CATIE.</t>
    </r>
    <r>
      <rPr>
        <sz val="10"/>
        <color rgb="FF000000"/>
        <rFont val="Calibri"/>
        <family val="2"/>
        <scheme val="minor"/>
      </rPr>
      <t xml:space="preserve"> </t>
    </r>
  </si>
  <si>
    <t>Código de Ética y Conducta</t>
  </si>
  <si>
    <t>Cursos virtuales Habilidades Blandas</t>
  </si>
  <si>
    <t>El deber de probidad en Costa Rica como antídoto contra la corrupción</t>
  </si>
  <si>
    <t>Fortaleciendo la Citricultura de las Américas, IV Foro Internacional de Cítricos.</t>
  </si>
  <si>
    <t>ISO/IEC 17025:2017 - Sistemas de Gestión de Laboratorio</t>
  </si>
  <si>
    <t>Liderazgo e Innovación</t>
  </si>
  <si>
    <t>Taller Regional de Capacitación de la FAO-Especificaciones de plaguicidas de la FAO - Evaluación de riesgos de residuos de plaguicidas y establecimiento de LMR. Sección 1: Análisis de Laboratorio</t>
  </si>
  <si>
    <t xml:space="preserve">Taller Regional de Capacitación de la FAO-Especificaciones de plaguicidas de la FAO - Evaluación de riesgos de residuos de plaguicidas y establecimiento de LMR. Sección 3: Especificación de plaguicidas  </t>
  </si>
  <si>
    <t>Ahorro de Agua, Electricidad y Papel</t>
  </si>
  <si>
    <t>Pasantía Identificación morfológica de los principales nemátodos fitoparásitos asociados a cultivos de importancia agrícola</t>
  </si>
  <si>
    <t>Universidad de la República Uruguay-OIEA</t>
  </si>
  <si>
    <t>Ramírez Leiva Ailyn Margoth</t>
  </si>
  <si>
    <t>Métodos de Validación e Incertidumbre para Residuos de Plaguicidas</t>
  </si>
  <si>
    <t>Alison</t>
  </si>
  <si>
    <t>Aguilar Padilla María José</t>
  </si>
  <si>
    <t>Bolaños Arrieta Edgar</t>
  </si>
  <si>
    <t xml:space="preserve">Burgos Alonso Priscilla </t>
  </si>
  <si>
    <t xml:space="preserve">Carvajal Aguilar Sergio </t>
  </si>
  <si>
    <t>Delgado Alvarado Salvador Alexander</t>
  </si>
  <si>
    <t>Herrera Sánchez Rafael</t>
  </si>
  <si>
    <t>Jiménez Álvarez Brayan</t>
  </si>
  <si>
    <t>Ledezma Zamora Kimberly</t>
  </si>
  <si>
    <t>Mora Berrocal Adriana</t>
  </si>
  <si>
    <t>Murillo González Juan Carlos</t>
  </si>
  <si>
    <t>Vásquez Quirós Oscar Eduardo</t>
  </si>
  <si>
    <t>Venegas Bolaños Joseph</t>
  </si>
  <si>
    <t>Morales Alpízar José David</t>
  </si>
  <si>
    <t>Araya Mattey Jorge Alberto</t>
  </si>
  <si>
    <t>Boniche Villalobos Mariela</t>
  </si>
  <si>
    <t>Montero Rojas María Margoth</t>
  </si>
  <si>
    <t>Rojas Ballestero Nancy Fabiola</t>
  </si>
  <si>
    <t xml:space="preserve">Morales Alpízar José David </t>
  </si>
  <si>
    <t>Acuña Corrales José Vinicio</t>
  </si>
  <si>
    <t>Arce Campos José Antonio</t>
  </si>
  <si>
    <t>Gutiérrez Alfaro Andrey</t>
  </si>
  <si>
    <t>Molina León Oscar Mario</t>
  </si>
  <si>
    <t>Monge Madriz Laura</t>
  </si>
  <si>
    <t>Mendoza Pérez David</t>
  </si>
  <si>
    <t>Morales Kelly Grettel</t>
  </si>
  <si>
    <t>Salas Rojas Carolina</t>
  </si>
  <si>
    <t>Vázquez Morera Tatiana</t>
  </si>
  <si>
    <t>Taller Regional de Capacitación de la FAO-Especificaciones de plaguicidas de la FAO - Evaluación de riesgos de residuos de plaguicidas y establecimiento de LMR. Sección 3: Evaluación de riesgo y establecimiento de LMR</t>
  </si>
  <si>
    <t>Taller Regional de Capacitación de la FAO-Especificaciones de plaguicidas de la FAO - Evaluación de riesgos de residuos de plaguicidas y establecimiento de LMR. Sección 2: Especificación de plaguicidas y Sección 3: Evaluación de riesgo y establecimiento de LMR</t>
  </si>
  <si>
    <t>Pérez Salas Ricardo Alexis</t>
  </si>
  <si>
    <t>Anderson Zamora Jacqueline</t>
  </si>
  <si>
    <t>Sánchez Oviedo Fanny</t>
  </si>
  <si>
    <t>OIRSA</t>
  </si>
  <si>
    <t>Zúñiga Zamora Alejandro</t>
  </si>
  <si>
    <t xml:space="preserve">Diplomado Internacional en Entomología Aplicada a la Fitosanidad </t>
  </si>
  <si>
    <t>OIRSA, MIDA Y FAO</t>
  </si>
  <si>
    <t>Monge Méndez Andrea</t>
  </si>
  <si>
    <t>UC Davis e IICA</t>
  </si>
  <si>
    <t>Argueta García Marvin</t>
  </si>
  <si>
    <t>17º Simposio Internacional sobre Investigación en Bioseguridad (ISBR-17) y el Sexto Taller Internacional sobre Enfoques Regulatorios para las Aplicaciones Agrícolas de las Biotecnologías Animales (IWRAAAB-6)</t>
  </si>
  <si>
    <r>
      <t>International Atomic Energy Agency</t>
    </r>
    <r>
      <rPr>
        <b/>
        <sz val="10"/>
        <color theme="1"/>
        <rFont val="Calibri Light"/>
        <family val="2"/>
      </rPr>
      <t xml:space="preserve"> </t>
    </r>
    <r>
      <rPr>
        <sz val="10"/>
        <color theme="1"/>
        <rFont val="Calibri Light"/>
        <family val="2"/>
      </rPr>
      <t>(IAEA)</t>
    </r>
  </si>
  <si>
    <r>
      <t>Sesión complementaria sobre la aplicabilidad y la viabilidad de la tecnología de irradiación con fines de cuarentena</t>
    </r>
    <r>
      <rPr>
        <b/>
        <sz val="10"/>
        <color theme="1"/>
        <rFont val="Calibri Light"/>
        <family val="2"/>
      </rPr>
      <t xml:space="preserve"> </t>
    </r>
  </si>
  <si>
    <t>FAO-OIRSA-Gobierno de la República Dominicana-Agricultura</t>
  </si>
  <si>
    <t xml:space="preserve">Calderón Marín Cindy Daniela </t>
  </si>
  <si>
    <t>Taller regional y simulacro de respuesta a la moniliasis del cacao, enfermedad cuarentenaria ausente en la República Dominicana</t>
  </si>
  <si>
    <t>IPSA-OIRSA</t>
  </si>
  <si>
    <t>Herrera Méndez Warner</t>
  </si>
  <si>
    <t>Taller Regional de Certificación Electrónica Fitosanitaria (e-Phyto)</t>
  </si>
  <si>
    <t>IICA, CIPF, COSAVE y SAG</t>
  </si>
  <si>
    <t>Rojas Herrera Vanessa</t>
  </si>
  <si>
    <t>Taller Global sobre Enfoque de Sistemas: Avanzar en la comprensión y la aplicación de medidas integradas para la gestión del riesgo de plagas</t>
  </si>
  <si>
    <t>MOOC III Gestión del cambio con enfoque en resultados</t>
  </si>
  <si>
    <t>V Simposio de Manejo del Cultivo de la Pitahaya</t>
  </si>
  <si>
    <t>Técnicas y Metodologías para Extensión Agropecuaria</t>
  </si>
  <si>
    <t>Actualización en Redacción y Ortografía 2025</t>
  </si>
  <si>
    <t>SICA</t>
  </si>
  <si>
    <t>Chacón Navarro Mauricio</t>
  </si>
  <si>
    <t>Metodologías de Estimación de Emisiones del Sector Agricultura de los Inventarios Nacionales de Gases de
Efecto Invernadero</t>
  </si>
  <si>
    <t>Programa Especializado Fideicomisos Públicos</t>
  </si>
  <si>
    <t>Congreso Internacional de Cacao.</t>
  </si>
  <si>
    <t>V Simposio de Manejo de Cultivo de Pitahaya.</t>
  </si>
  <si>
    <t>La Razonabilidad del Precio en Contratación Pública.</t>
  </si>
  <si>
    <t>I Congreso Internacional de Normas Contables y Transferencia Gubernamental</t>
  </si>
  <si>
    <t>Manejo Fitosanitario de Chile</t>
  </si>
  <si>
    <t xml:space="preserve">Actualización en Redacción y Ortografía 2025. </t>
  </si>
  <si>
    <t>Liderazgo Estratégico: Domina el arte de alinear mentalidad, emociones y equipos para dirigir con claridad</t>
  </si>
  <si>
    <t>la persona funcionaria seleccionada, por razones personales, no logró participar</t>
  </si>
  <si>
    <t>x</t>
  </si>
  <si>
    <t>Curso Semi-Intensivo de Inglés</t>
  </si>
  <si>
    <t>3er Foro Panamericano de Bioinsumos</t>
  </si>
  <si>
    <t>Preparación de Proyectos de Investigación</t>
  </si>
  <si>
    <t>MOOC I Orientación para el Ingreso y Ejecución de puestos publicos</t>
  </si>
  <si>
    <t>MOOC II Estado Abierto, Integridad Pública y Derechos Humanos</t>
  </si>
  <si>
    <t>MOOC IV Innovación, Gestión Documental y Redes Colaborativas</t>
  </si>
  <si>
    <t>Congreso Internacional de Cacao, innovación, diversidad y agroforesteria para una producción sostenible y resiliente</t>
  </si>
  <si>
    <t>INIA, Perú</t>
  </si>
  <si>
    <t>Mora Mora Gabriela</t>
  </si>
  <si>
    <t xml:space="preserve">I Simposio Internacional en tecnología e innovación para una agricultura resiliente </t>
  </si>
  <si>
    <t>Guerrero Guzmán Gidgeth</t>
  </si>
  <si>
    <t>Curso de Lesco II</t>
  </si>
  <si>
    <t>KolFACI</t>
  </si>
  <si>
    <t>Investigación en la tolerancia a la sequía de frijol común (Phaseolus vulgaris) en América Latina para hacer frente al cambio climático</t>
  </si>
  <si>
    <t>Ureña Sánchez Alejandro</t>
  </si>
  <si>
    <t>Metodologías de Estimación de Emisiones del Sector Agricultura de los Inventarios Nacionales de Gases de efecto invernadero</t>
  </si>
  <si>
    <t>Ruiz Campos Catalina</t>
  </si>
  <si>
    <t>IV Foro Internacional de Cítricos</t>
  </si>
  <si>
    <t>Universidad de Missouri</t>
  </si>
  <si>
    <t>Castro Vásquez Ruth Mayela</t>
  </si>
  <si>
    <t>"Afrontar la amenaza de marchitez por Fusarium en el banano mediante estrategias de control biológico con Trichoderma en Costa Rica				"</t>
  </si>
  <si>
    <t>FONTAGRO</t>
  </si>
  <si>
    <t>De Diego Salas Gil Eduardo</t>
  </si>
  <si>
    <t>Salazar Medina Noé</t>
  </si>
  <si>
    <t>Retana Sánchez Keneth</t>
  </si>
  <si>
    <t>Zúñiga Rivera María Fernánda</t>
  </si>
  <si>
    <t xml:space="preserve">Aguilar Bonilla Teresa </t>
  </si>
  <si>
    <t>Publicación de Resultados de Investigación STA FONTAGRO, 2025</t>
  </si>
  <si>
    <t>Arguedas Acuña Francisco José</t>
  </si>
  <si>
    <t>Publicación de Resultados de Investigación STA FONTAGRO, 2026</t>
  </si>
  <si>
    <t xml:space="preserve">Bonilla Mora Katherine </t>
  </si>
  <si>
    <t>Publicación de Resultados de Investigación STA FONTAGRO, 2027</t>
  </si>
  <si>
    <t>Noguera Peñaranda Ricardo</t>
  </si>
  <si>
    <t>Publicación de Resultados de Investigación STA FONTAGRO, 2028</t>
  </si>
  <si>
    <t>Retana Sánchez Kenneth</t>
  </si>
  <si>
    <t>Publicación de Resultados de Investigación STA FONTAGRO, 2029</t>
  </si>
  <si>
    <t>Publicación de Resultados de Investigación STA FONTAGRO, 2030</t>
  </si>
  <si>
    <t>Zúñiga Rivera María Fernanda</t>
  </si>
  <si>
    <t>Publicación de Resultados de Investigación STA FONTAGRO, 2031</t>
  </si>
  <si>
    <t>Universidad de la República de Paraguay</t>
  </si>
  <si>
    <t>Karla María Rojas Arrieta</t>
  </si>
  <si>
    <t>Capacitación en métodos de validación e incertidumbre para residuos de plaguicidas</t>
  </si>
  <si>
    <t>José Manuel Corrales Venegas</t>
  </si>
  <si>
    <t>María Luisa Campos Guerrero</t>
  </si>
  <si>
    <t>Taller Presencial 2: Curso Básico de Epidemiología Frontline con enfoque una sola salud</t>
  </si>
  <si>
    <t>Instituto de Protección y Sanidad Agropecuaria (IPSA)</t>
  </si>
  <si>
    <t>José Andrés Cartín Ovares</t>
  </si>
  <si>
    <t>Encuentro de Sanidad Bovina</t>
  </si>
  <si>
    <t xml:space="preserve">Sergio Vásquez Longoria </t>
  </si>
  <si>
    <t>Servicio Nacional de Calidad y Salud Animal (SENACSA)</t>
  </si>
  <si>
    <t>Experiencias vinculadas al proceso de habilitación de exportaciones de productos pecuarios al mercado de la Unión Europea</t>
  </si>
  <si>
    <t>Organización de las Naciones Unidas para la alimentación y la Agricultura (FAO)</t>
  </si>
  <si>
    <t>Flor Emilia Barquero Vargas</t>
  </si>
  <si>
    <t>Taller Regional Avanzando en la Respuesta a la RAM en los sistemas agroalimentarios de América Latina y el Caribe: reflexiones y desafíos de la FAO</t>
  </si>
  <si>
    <t>Heilyn Fernández Carvajal</t>
  </si>
  <si>
    <t>Olga Tatiana Salas Orozco</t>
  </si>
  <si>
    <t>30° Congreso Nacional Lechero 2025</t>
  </si>
  <si>
    <t>Taller Presencial 3: Curso Básico de Epidemiología Frontline con Enfoque una Sola Salud</t>
  </si>
  <si>
    <t>Centro de Investigación en Nutrición Animal (CINA), Universidad de Costa Rica</t>
  </si>
  <si>
    <t>Carlos Mauricio Rojas Navarro</t>
  </si>
  <si>
    <t>Jornadas de Nutrición Animal</t>
  </si>
  <si>
    <t>María Eugenia Vargas Camacho</t>
  </si>
  <si>
    <t>Juan Luis Picado Retana</t>
  </si>
  <si>
    <t>Instituto Interamericano de Cooperación para la Agricultura (IICA) y el Departamento de Agricultura de los Estados Unidos (USDA)</t>
  </si>
  <si>
    <t>Laura Loaiza Chacón</t>
  </si>
  <si>
    <t>Primer entrenamiento regional sobre vigilancia e inspección para la gestión de riesgos biológicos en relación con la PPA</t>
  </si>
  <si>
    <t>Organización Mundial de Sanidad Animal (OMSA)</t>
  </si>
  <si>
    <t>Taller Regional utilización de las normas de la OMSA para garantizar y facilitar el comercio internacional seguro de mercancías de animales terrestres y acuáticos</t>
  </si>
  <si>
    <t>Taller Colaborativo para una Estrategia Regional de Bienestar Animal</t>
  </si>
  <si>
    <t>Centro Panamericano de Fiebre Aftosa y Salud Pública Veterinaria (PANAFTOSA) y la Universidad UCDavis de California</t>
  </si>
  <si>
    <t>Sabine Hutter</t>
  </si>
  <si>
    <t>104000006017</t>
  </si>
  <si>
    <t>Taller Presencial de Evaluación de Riesgos de Introducción de Fiebre Aftosa</t>
  </si>
  <si>
    <r>
      <t xml:space="preserve">3. ¿Su institución implementó el Módulo IV al IV Trimestre 2025? (responder </t>
    </r>
    <r>
      <rPr>
        <b/>
        <sz val="10"/>
        <color theme="1"/>
        <rFont val="Calibri"/>
        <family val="2"/>
        <scheme val="minor"/>
      </rPr>
      <t>Si o No</t>
    </r>
    <r>
      <rPr>
        <sz val="10"/>
        <color theme="1"/>
        <rFont val="Calibri"/>
        <family val="2"/>
        <scheme val="minor"/>
      </rPr>
      <t>)</t>
    </r>
  </si>
  <si>
    <t>5. ¿Cuántos funcionarios directivos ya realizaron el Módulo IV al IV Trimestre 2025? (digitar en números). Si no se ha implementado en su institución indicar 0 (cero).</t>
  </si>
  <si>
    <t>Normas Internacionales de Contabilidad para el sector Público (NISCP)</t>
  </si>
  <si>
    <t>Webinar: Tutela de la zona marítimo terrestre</t>
  </si>
  <si>
    <t>Organización del Estado: oportunidades y desafíos</t>
  </si>
  <si>
    <t>I Congreso Internacional de Normas Contables y Transparencia Gubernamental</t>
  </si>
  <si>
    <t>30/10/225</t>
  </si>
  <si>
    <t>Webinar: NIIF 15: Ingresos de contratos con clientes, NIIF 13/ NIC 36: Valor razonable y deterioro de activos, NIIF 5: Activos no corrientes mantenidos para la venta y operaciones descontinuadas.</t>
  </si>
  <si>
    <t>Webinar: Cambios en el Formato de Notas Contables al Cierre Diciembre 2025</t>
  </si>
  <si>
    <t>Webinar: El Deber de Probidad en Costa Rica como Antídoto Contra la Corrupción </t>
  </si>
  <si>
    <t>Ministerio de Cultura de España</t>
  </si>
  <si>
    <t>Prácticas formativas para profesionales Iberoamericanos del sector cultural, específicamente en la Subdirección General de Archivos Estatales.</t>
  </si>
  <si>
    <t>SICOP,sistema integrado de compras públicas</t>
  </si>
  <si>
    <t>Arroyo Carvajal Tatiana Sharlot</t>
  </si>
  <si>
    <t>Curso Contratos según denmanda-Convenio Marco</t>
  </si>
  <si>
    <t>Curso Provedurias- Unidades Compradoras</t>
  </si>
  <si>
    <t>Araya Ugalde Jesica Vanessa</t>
  </si>
  <si>
    <t>Lesco II</t>
  </si>
  <si>
    <t>Hidalgo Granados Oscar Esteban</t>
  </si>
  <si>
    <t>Rocha Bermudez Thiana</t>
  </si>
  <si>
    <t>Webinar:Tutela de la zona maritimo terrestre</t>
  </si>
  <si>
    <t>Navarro Sandi María Elvira</t>
  </si>
  <si>
    <t>Sánchez Montero Andrea</t>
  </si>
  <si>
    <t>Zapata Miranda Ivannia</t>
  </si>
  <si>
    <t>Ramirez Eduarte Gabriela</t>
  </si>
  <si>
    <t>Batos Cavallini Andrés</t>
  </si>
  <si>
    <t>Barrantes Sánchez Charles</t>
  </si>
  <si>
    <t>Gamboa Murillo Carlos</t>
  </si>
  <si>
    <t>Carrasco Sánchez Daniel</t>
  </si>
  <si>
    <t>Ministerio de Planificación Nacional y Política Económica</t>
  </si>
  <si>
    <t>Bastos Cavallini Andrés</t>
  </si>
  <si>
    <t>Colegio de Médicos Cirujanos de Costa Rica</t>
  </si>
  <si>
    <t>Hernández Fonseca Vladimir</t>
  </si>
  <si>
    <t>85° Congreso Médico Nacional</t>
  </si>
  <si>
    <t>Mideplan</t>
  </si>
  <si>
    <t>Ana Lorena Jimenez Carvajal</t>
  </si>
  <si>
    <t>Buenas Prácticas para un sistema de seguimiento</t>
  </si>
  <si>
    <t>Dayana Benavides Chavarría</t>
  </si>
  <si>
    <t>David Mena Campos</t>
  </si>
  <si>
    <t>Factores psicosociales que intervienen en las dinámicas laborales de las personas trabajadoras con discapacidad</t>
  </si>
  <si>
    <t>Ministerio de Hacienda y Dirección de Contabilidad</t>
  </si>
  <si>
    <t>Webinar: Cambios en el Formato de Notas Contables al Cierre Diciembre 2026</t>
  </si>
  <si>
    <t>Webinar: Cambios en el Formato de Notas Contables al Cierre Diciembre 2027</t>
  </si>
  <si>
    <t>Webinar: Cambios en el Formato de Notas Contables al Cierre Diciembre 2028</t>
  </si>
  <si>
    <t>Webinar: Cambios en el Formato de Notas Contables al Cierre Diciembre 2029</t>
  </si>
  <si>
    <t>Webinar: Cambios en el Formato de Notas Contables al Cierre Diciembre 2030</t>
  </si>
  <si>
    <t>Congreso internacional de cacao, innovación, Diversidad y agroforesteria para una producción sostenible y resiliente</t>
  </si>
  <si>
    <t>Congreso Internacional de Cacao</t>
  </si>
  <si>
    <t>La Razonabilidad del Precio en Contratación Pública</t>
  </si>
  <si>
    <t>Especialización de Contratación Pública</t>
  </si>
  <si>
    <t>Arguedas Solera Evelyn</t>
  </si>
  <si>
    <t>Creación y Adaptación de pruebas para personas en situación de discapacidad: Población sorda y con trastorno del espectro autista</t>
  </si>
  <si>
    <t>Corrales Jimenez Valeria</t>
  </si>
  <si>
    <t>Azofeifa Murillo Sandra</t>
  </si>
  <si>
    <t>I-II-III-IV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</si>
</sst>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
  </numFmts>
  <fonts count="70">
    <font>
      <sz val="11"/>
      <color theme="1"/>
      <name val="Calibri"/>
      <family val="2"/>
      <scheme val="minor"/>
    </font>
    <font>
      <b/>
      <sz val="18"/>
      <color indexed="8"/>
      <name val="Arial"/>
      <family val="2"/>
    </font>
    <font>
      <b/>
      <sz val="14"/>
      <color indexed="8"/>
      <name val="Arial"/>
      <family val="2"/>
    </font>
    <font>
      <b/>
      <sz val="12"/>
      <color indexed="8"/>
      <name val="Arial"/>
      <family val="2"/>
    </font>
    <font>
      <sz val="11"/>
      <color indexed="8"/>
      <name val="Calibri"/>
      <family val="2"/>
    </font>
    <font>
      <b/>
      <sz val="12"/>
      <color theme="1"/>
      <name val="Arial"/>
      <family val="2"/>
    </font>
    <font>
      <b/>
      <sz val="12"/>
      <color theme="0"/>
      <name val="Arial"/>
      <family val="2"/>
    </font>
    <font>
      <b/>
      <sz val="20"/>
      <color indexed="8"/>
      <name val="Arial"/>
      <family val="2"/>
    </font>
    <font>
      <b/>
      <u/>
      <sz val="14"/>
      <color indexed="8"/>
      <name val="Arial"/>
      <family val="2"/>
    </font>
    <font>
      <b/>
      <sz val="10"/>
      <color theme="1"/>
      <name val="Arial"/>
      <family val="2"/>
    </font>
    <font>
      <b/>
      <sz val="11"/>
      <color indexed="8"/>
      <name val="Arial"/>
      <family val="2"/>
    </font>
    <font>
      <b/>
      <sz val="11"/>
      <name val="Arial"/>
      <family val="2"/>
    </font>
    <font>
      <sz val="11"/>
      <color theme="1"/>
      <name val="Calibri"/>
      <family val="2"/>
      <scheme val="minor"/>
    </font>
    <font>
      <sz val="12"/>
      <color theme="0" tint="-0.34998626667073579"/>
      <name val="Arial"/>
      <family val="2"/>
    </font>
    <font>
      <sz val="11"/>
      <color theme="0"/>
      <name val="Arial"/>
      <family val="2"/>
    </font>
    <font>
      <b/>
      <sz val="11"/>
      <color theme="1"/>
      <name val="Arial"/>
      <family val="2"/>
    </font>
    <font>
      <b/>
      <sz val="12"/>
      <color theme="1"/>
      <name val="Arial Narrow"/>
      <family val="2"/>
    </font>
    <font>
      <sz val="12"/>
      <color theme="1"/>
      <name val="Arial"/>
      <family val="2"/>
    </font>
    <font>
      <sz val="12"/>
      <name val="Arial"/>
      <family val="2"/>
    </font>
    <font>
      <b/>
      <sz val="12"/>
      <name val="Arial"/>
      <family val="2"/>
    </font>
    <font>
      <i/>
      <sz val="12"/>
      <name val="Arial"/>
      <family val="2"/>
    </font>
    <font>
      <b/>
      <sz val="14"/>
      <color theme="1"/>
      <name val="Arial"/>
      <family val="2"/>
    </font>
    <font>
      <sz val="12"/>
      <color rgb="FFC00000"/>
      <name val="Arial"/>
      <family val="2"/>
    </font>
    <font>
      <b/>
      <sz val="12"/>
      <color rgb="FFC00000"/>
      <name val="Arial"/>
      <family val="2"/>
    </font>
    <font>
      <b/>
      <i/>
      <sz val="12"/>
      <color theme="1"/>
      <name val="Arial"/>
      <family val="2"/>
    </font>
    <font>
      <sz val="11"/>
      <color theme="1"/>
      <name val="Arial"/>
      <family val="2"/>
    </font>
    <font>
      <b/>
      <i/>
      <sz val="11"/>
      <color theme="1"/>
      <name val="Arial"/>
      <family val="2"/>
    </font>
    <font>
      <b/>
      <sz val="11"/>
      <color theme="1"/>
      <name val="Arial Narrow"/>
      <family val="2"/>
    </font>
    <font>
      <b/>
      <sz val="10"/>
      <color theme="1"/>
      <name val="Arial Narrow"/>
      <family val="2"/>
    </font>
    <font>
      <b/>
      <sz val="9"/>
      <color theme="1"/>
      <name val="Arial Narrow"/>
      <family val="2"/>
    </font>
    <font>
      <sz val="11"/>
      <color theme="1"/>
      <name val="Arial Narrow"/>
      <family val="2"/>
    </font>
    <font>
      <b/>
      <sz val="11"/>
      <color rgb="FFFF0000"/>
      <name val="Arial Narrow"/>
      <family val="2"/>
    </font>
    <font>
      <sz val="11"/>
      <color rgb="FF000000"/>
      <name val="Arial"/>
      <family val="2"/>
    </font>
    <font>
      <sz val="11"/>
      <name val="Arial"/>
      <family val="2"/>
    </font>
    <font>
      <sz val="8"/>
      <color theme="1"/>
      <name val="Arial"/>
      <family val="2"/>
    </font>
    <font>
      <sz val="8"/>
      <name val="Arial"/>
      <family val="2"/>
    </font>
    <font>
      <sz val="10"/>
      <color theme="0"/>
      <name val="Arial"/>
      <family val="2"/>
    </font>
    <font>
      <b/>
      <sz val="11"/>
      <color rgb="FF000000"/>
      <name val="Arial"/>
      <family val="2"/>
    </font>
    <font>
      <b/>
      <sz val="10.5"/>
      <color theme="1"/>
      <name val="Arial Narrow"/>
      <family val="2"/>
    </font>
    <font>
      <sz val="10"/>
      <color theme="1"/>
      <name val="Arial"/>
      <family val="2"/>
    </font>
    <font>
      <sz val="8"/>
      <color theme="0"/>
      <name val="Arial"/>
      <family val="2"/>
    </font>
    <font>
      <sz val="14"/>
      <color theme="1"/>
      <name val="Arial"/>
      <family val="2"/>
    </font>
    <font>
      <sz val="11"/>
      <color theme="0" tint="-4.9989318521683403E-2"/>
      <name val="Arial"/>
      <family val="2"/>
    </font>
    <font>
      <sz val="11"/>
      <color theme="6" tint="0.79998168889431442"/>
      <name val="Arial"/>
      <family val="2"/>
    </font>
    <font>
      <sz val="12"/>
      <color theme="6" tint="0.79998168889431442"/>
      <name val="Arial"/>
      <family val="2"/>
    </font>
    <font>
      <b/>
      <sz val="11"/>
      <name val="Arial Narrow"/>
      <family val="2"/>
    </font>
    <font>
      <sz val="12"/>
      <color theme="0" tint="-4.9989318521683403E-2"/>
      <name val="Arial"/>
      <family val="2"/>
    </font>
    <font>
      <b/>
      <sz val="11"/>
      <color theme="1"/>
      <name val="Calibri"/>
      <family val="2"/>
      <scheme val="minor"/>
    </font>
    <font>
      <sz val="10"/>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9"/>
      <color theme="1"/>
      <name val="HendersonSansW00-BasicLight"/>
    </font>
    <font>
      <sz val="10"/>
      <color theme="1"/>
      <name val="HendersonSansW00-BasicLight"/>
    </font>
    <font>
      <sz val="10"/>
      <color rgb="FF000000"/>
      <name val="HendersonSansW00-BasicLight"/>
    </font>
    <font>
      <b/>
      <sz val="10"/>
      <color theme="1"/>
      <name val="HendersonSansW00-BasicLight"/>
    </font>
    <font>
      <u/>
      <sz val="11"/>
      <color theme="10"/>
      <name val="Calibri"/>
      <family val="2"/>
      <scheme val="minor"/>
    </font>
    <font>
      <sz val="11"/>
      <color theme="1"/>
      <name val="Aptos ExtraBold"/>
      <family val="2"/>
    </font>
    <font>
      <b/>
      <sz val="11"/>
      <color theme="1"/>
      <name val="Aptos ExtraBold"/>
      <family val="2"/>
    </font>
    <font>
      <sz val="11"/>
      <name val="Aptos ExtraBold"/>
      <family val="2"/>
    </font>
    <font>
      <sz val="11"/>
      <color theme="0"/>
      <name val="Aptos ExtraBold"/>
      <family val="2"/>
    </font>
    <font>
      <i/>
      <sz val="10"/>
      <color theme="1"/>
      <name val="HendersonSansW00-BasicLight"/>
    </font>
    <font>
      <b/>
      <sz val="14"/>
      <color rgb="FFFF0000"/>
      <name val="Calibri Light"/>
      <family val="2"/>
      <scheme val="major"/>
    </font>
    <font>
      <sz val="14"/>
      <color rgb="FF000000"/>
      <name val="Calibri Light"/>
      <family val="2"/>
      <scheme val="major"/>
    </font>
    <font>
      <b/>
      <sz val="14"/>
      <color theme="1"/>
      <name val="Calibri Light"/>
      <family val="2"/>
      <scheme val="major"/>
    </font>
    <font>
      <sz val="14"/>
      <color theme="1"/>
      <name val="Calibri Light"/>
      <family val="2"/>
      <scheme val="major"/>
    </font>
    <font>
      <sz val="10"/>
      <color rgb="FF000000"/>
      <name val="Calibri"/>
      <family val="2"/>
      <scheme val="minor"/>
    </font>
    <font>
      <sz val="10"/>
      <color theme="1"/>
      <name val="Calibri Light"/>
      <family val="2"/>
    </font>
    <font>
      <b/>
      <sz val="10"/>
      <color theme="1"/>
      <name val="Calibri Light"/>
      <family val="2"/>
    </font>
    <font>
      <sz val="10"/>
      <name val="HendersonSansW00-BasicLight"/>
    </font>
  </fonts>
  <fills count="1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0" fontId="56" fillId="0" borderId="0" applyNumberFormat="0" applyFill="0" applyBorder="0" applyAlignment="0" applyProtection="0"/>
  </cellStyleXfs>
  <cellXfs count="346">
    <xf numFmtId="0" fontId="0" fillId="0" borderId="0" xfId="0"/>
    <xf numFmtId="0" fontId="1" fillId="2" borderId="0" xfId="0" applyFont="1" applyFill="1" applyAlignment="1">
      <alignment horizontal="left"/>
    </xf>
    <xf numFmtId="0" fontId="2" fillId="2" borderId="0" xfId="0" applyFont="1" applyFill="1" applyAlignment="1">
      <alignment horizontal="center"/>
    </xf>
    <xf numFmtId="0" fontId="1" fillId="2" borderId="0" xfId="0" applyFont="1" applyFill="1" applyAlignment="1">
      <alignment horizontal="center"/>
    </xf>
    <xf numFmtId="0" fontId="6" fillId="0" borderId="0" xfId="0" applyFont="1" applyAlignment="1" applyProtection="1">
      <alignment horizontal="center" vertical="top" wrapText="1"/>
      <protection locked="0"/>
    </xf>
    <xf numFmtId="0" fontId="8" fillId="2" borderId="0" xfId="0" applyFont="1" applyFill="1"/>
    <xf numFmtId="0" fontId="2" fillId="2" borderId="0" xfId="0" applyFont="1" applyFill="1"/>
    <xf numFmtId="0" fontId="5" fillId="2" borderId="0" xfId="0" applyFont="1" applyFill="1" applyAlignment="1">
      <alignment vertical="top"/>
    </xf>
    <xf numFmtId="0" fontId="3" fillId="2" borderId="0" xfId="0" applyFont="1" applyFill="1" applyAlignment="1" applyProtection="1">
      <alignment horizontal="left" vertical="top"/>
      <protection locked="0"/>
    </xf>
    <xf numFmtId="0" fontId="10" fillId="2" borderId="0" xfId="0" applyFont="1" applyFill="1" applyAlignment="1" applyProtection="1">
      <alignment horizontal="left" vertical="top" wrapText="1"/>
      <protection locked="0"/>
    </xf>
    <xf numFmtId="0" fontId="3" fillId="2" borderId="0" xfId="0" applyFont="1" applyFill="1" applyAlignment="1">
      <alignment horizontal="left" vertical="top"/>
    </xf>
    <xf numFmtId="0" fontId="2" fillId="2" borderId="0" xfId="0" applyFont="1" applyFill="1" applyAlignment="1" applyProtection="1">
      <alignment horizontal="left"/>
      <protection locked="0"/>
    </xf>
    <xf numFmtId="0" fontId="1" fillId="2" borderId="0" xfId="0" applyFont="1" applyFill="1" applyAlignment="1">
      <alignment horizontal="left" vertical="top"/>
    </xf>
    <xf numFmtId="0" fontId="2" fillId="2" borderId="0" xfId="0" applyFont="1" applyFill="1" applyAlignment="1">
      <alignment horizontal="left"/>
    </xf>
    <xf numFmtId="0" fontId="13" fillId="0" borderId="0" xfId="0" applyFont="1" applyProtection="1">
      <protection locked="0"/>
    </xf>
    <xf numFmtId="0" fontId="10" fillId="2" borderId="0" xfId="0" applyFont="1" applyFill="1" applyAlignment="1" applyProtection="1">
      <alignment horizontal="center"/>
      <protection locked="0"/>
    </xf>
    <xf numFmtId="0" fontId="15" fillId="2" borderId="0" xfId="0" applyFont="1" applyFill="1" applyAlignment="1" applyProtection="1">
      <alignment horizontal="center"/>
      <protection locked="0"/>
    </xf>
    <xf numFmtId="0" fontId="17" fillId="2" borderId="0" xfId="0" applyFont="1" applyFill="1" applyProtection="1">
      <protection locked="0"/>
    </xf>
    <xf numFmtId="0" fontId="5" fillId="2" borderId="0" xfId="0" applyFont="1" applyFill="1" applyAlignment="1" applyProtection="1">
      <alignment vertical="top" wrapText="1"/>
      <protection locked="0"/>
    </xf>
    <xf numFmtId="9" fontId="5" fillId="2" borderId="33" xfId="0" applyNumberFormat="1" applyFont="1" applyFill="1" applyBorder="1" applyAlignment="1" applyProtection="1">
      <alignment vertical="center"/>
      <protection locked="0"/>
    </xf>
    <xf numFmtId="1" fontId="5" fillId="2" borderId="0" xfId="0" applyNumberFormat="1" applyFont="1" applyFill="1" applyAlignment="1" applyProtection="1">
      <alignment horizontal="center"/>
      <protection locked="0"/>
    </xf>
    <xf numFmtId="0" fontId="5" fillId="2" borderId="0" xfId="0" applyFont="1" applyFill="1" applyProtection="1">
      <protection locked="0"/>
    </xf>
    <xf numFmtId="9" fontId="5" fillId="2" borderId="0" xfId="0" applyNumberFormat="1" applyFont="1" applyFill="1" applyAlignment="1" applyProtection="1">
      <alignment vertical="center"/>
      <protection locked="0"/>
    </xf>
    <xf numFmtId="0" fontId="20" fillId="2" borderId="0" xfId="0" applyFont="1" applyFill="1" applyAlignment="1" applyProtection="1">
      <alignment vertical="top" wrapText="1"/>
      <protection locked="0"/>
    </xf>
    <xf numFmtId="2" fontId="5" fillId="2" borderId="0" xfId="0" applyNumberFormat="1" applyFont="1" applyFill="1" applyAlignment="1" applyProtection="1">
      <alignment horizontal="center"/>
      <protection locked="0"/>
    </xf>
    <xf numFmtId="1" fontId="21" fillId="2" borderId="5" xfId="0" applyNumberFormat="1" applyFont="1" applyFill="1" applyBorder="1" applyAlignment="1" applyProtection="1">
      <alignment horizontal="center"/>
      <protection locked="0"/>
    </xf>
    <xf numFmtId="0" fontId="5" fillId="2" borderId="0" xfId="0" applyFont="1" applyFill="1" applyAlignment="1" applyProtection="1">
      <alignment horizontal="left" vertical="top"/>
      <protection locked="0"/>
    </xf>
    <xf numFmtId="0" fontId="5" fillId="2" borderId="0" xfId="0" applyFont="1" applyFill="1" applyAlignment="1" applyProtection="1">
      <alignment horizontal="right" vertical="center"/>
      <protection locked="0"/>
    </xf>
    <xf numFmtId="0" fontId="5" fillId="2" borderId="6" xfId="0" applyFont="1" applyFill="1" applyBorder="1" applyProtection="1">
      <protection locked="0"/>
    </xf>
    <xf numFmtId="1" fontId="5" fillId="2" borderId="5" xfId="0" applyNumberFormat="1" applyFont="1" applyFill="1" applyBorder="1" applyAlignment="1">
      <alignment horizontal="center" wrapText="1"/>
    </xf>
    <xf numFmtId="0" fontId="22" fillId="2" borderId="0" xfId="0" applyFont="1" applyFill="1" applyProtection="1">
      <protection locked="0"/>
    </xf>
    <xf numFmtId="0" fontId="20" fillId="2" borderId="0" xfId="0" applyFont="1" applyFill="1" applyAlignment="1" applyProtection="1">
      <alignment horizontal="left" vertical="center"/>
      <protection locked="0"/>
    </xf>
    <xf numFmtId="0" fontId="17" fillId="2" borderId="0" xfId="0" applyFont="1" applyFill="1" applyAlignment="1" applyProtection="1">
      <alignment horizontal="center" vertical="center"/>
      <protection locked="0"/>
    </xf>
    <xf numFmtId="0" fontId="5" fillId="2" borderId="8" xfId="0" applyFont="1" applyFill="1" applyBorder="1" applyAlignment="1" applyProtection="1">
      <alignment horizontal="left" wrapText="1"/>
      <protection locked="0"/>
    </xf>
    <xf numFmtId="0" fontId="5" fillId="2" borderId="9" xfId="0" applyFont="1" applyFill="1" applyBorder="1" applyAlignment="1" applyProtection="1">
      <alignment horizontal="left" wrapText="1"/>
      <protection locked="0"/>
    </xf>
    <xf numFmtId="0" fontId="23" fillId="2" borderId="0" xfId="0" applyFont="1" applyFill="1" applyAlignment="1" applyProtection="1">
      <alignment horizontal="left" vertical="top"/>
      <protection locked="0"/>
    </xf>
    <xf numFmtId="1" fontId="5" fillId="2" borderId="0" xfId="0" applyNumberFormat="1" applyFont="1" applyFill="1" applyAlignment="1" applyProtection="1">
      <alignment horizontal="left" vertical="top" wrapText="1"/>
      <protection locked="0"/>
    </xf>
    <xf numFmtId="0" fontId="5" fillId="2" borderId="8" xfId="0" applyFont="1" applyFill="1" applyBorder="1" applyProtection="1">
      <protection locked="0"/>
    </xf>
    <xf numFmtId="0" fontId="5" fillId="2" borderId="9" xfId="0" applyFont="1" applyFill="1" applyBorder="1" applyProtection="1">
      <protection locked="0"/>
    </xf>
    <xf numFmtId="165" fontId="5" fillId="2" borderId="5" xfId="0" applyNumberFormat="1" applyFont="1" applyFill="1" applyBorder="1" applyAlignment="1">
      <alignment horizontal="center"/>
    </xf>
    <xf numFmtId="1" fontId="5" fillId="2" borderId="0" xfId="0" applyNumberFormat="1" applyFont="1" applyFill="1" applyAlignment="1" applyProtection="1">
      <alignment horizontal="justify" vertical="justify" wrapText="1"/>
      <protection locked="0"/>
    </xf>
    <xf numFmtId="1" fontId="5" fillId="2" borderId="0" xfId="0" applyNumberFormat="1" applyFont="1" applyFill="1" applyAlignment="1" applyProtection="1">
      <alignment horizontal="center" wrapText="1"/>
      <protection locked="0"/>
    </xf>
    <xf numFmtId="9" fontId="24" fillId="2" borderId="5" xfId="2" applyFont="1" applyFill="1" applyBorder="1" applyAlignment="1">
      <alignment horizontal="center" vertical="top"/>
    </xf>
    <xf numFmtId="0" fontId="5" fillId="2" borderId="0" xfId="0" applyFont="1" applyFill="1" applyAlignment="1" applyProtection="1">
      <alignment vertical="top"/>
      <protection locked="0"/>
    </xf>
    <xf numFmtId="3" fontId="5" fillId="2" borderId="0" xfId="2" applyNumberFormat="1" applyFont="1" applyFill="1" applyAlignment="1">
      <alignment horizontal="center"/>
    </xf>
    <xf numFmtId="0" fontId="17" fillId="2" borderId="0" xfId="0" applyFont="1" applyFill="1" applyAlignment="1" applyProtection="1">
      <alignment vertical="top" wrapText="1"/>
      <protection locked="0"/>
    </xf>
    <xf numFmtId="0" fontId="5" fillId="2" borderId="0" xfId="0" applyFont="1" applyFill="1" applyAlignment="1" applyProtection="1">
      <alignment horizontal="justify" vertical="top" wrapText="1"/>
      <protection locked="0"/>
    </xf>
    <xf numFmtId="0" fontId="18" fillId="2" borderId="0" xfId="0" applyFont="1" applyFill="1" applyAlignment="1" applyProtection="1">
      <alignment vertical="top" wrapText="1"/>
      <protection locked="0"/>
    </xf>
    <xf numFmtId="0" fontId="13" fillId="2" borderId="0" xfId="0" applyFont="1" applyFill="1" applyProtection="1">
      <protection locked="0"/>
    </xf>
    <xf numFmtId="0" fontId="18" fillId="2" borderId="0" xfId="0" applyFont="1" applyFill="1" applyProtection="1">
      <protection locked="0"/>
    </xf>
    <xf numFmtId="0" fontId="5" fillId="2" borderId="0" xfId="0" applyFont="1" applyFill="1" applyAlignment="1" applyProtection="1">
      <alignment horizontal="left"/>
      <protection locked="0"/>
    </xf>
    <xf numFmtId="0" fontId="19" fillId="7" borderId="17" xfId="0" applyFont="1" applyFill="1" applyBorder="1" applyAlignment="1" applyProtection="1">
      <alignment horizontal="center" vertical="center"/>
      <protection locked="0" hidden="1"/>
    </xf>
    <xf numFmtId="3" fontId="5" fillId="9" borderId="11" xfId="2" applyNumberFormat="1" applyFont="1" applyFill="1" applyBorder="1" applyAlignment="1">
      <alignment horizontal="center"/>
    </xf>
    <xf numFmtId="0" fontId="5" fillId="11" borderId="5" xfId="0" applyFont="1" applyFill="1" applyBorder="1" applyAlignment="1" applyProtection="1">
      <alignment horizontal="center" vertical="center"/>
      <protection locked="0"/>
    </xf>
    <xf numFmtId="0" fontId="24" fillId="11" borderId="5" xfId="0" applyFont="1" applyFill="1" applyBorder="1" applyAlignment="1" applyProtection="1">
      <alignment horizontal="center" vertical="center"/>
      <protection locked="0"/>
    </xf>
    <xf numFmtId="0" fontId="5" fillId="11" borderId="5" xfId="0" applyFont="1" applyFill="1" applyBorder="1" applyAlignment="1" applyProtection="1">
      <alignment horizontal="center"/>
      <protection locked="0"/>
    </xf>
    <xf numFmtId="0" fontId="5" fillId="11" borderId="5" xfId="0" applyFont="1" applyFill="1" applyBorder="1" applyAlignment="1" applyProtection="1">
      <alignment horizontal="center" vertical="top"/>
      <protection locked="0"/>
    </xf>
    <xf numFmtId="0" fontId="24" fillId="11" borderId="5" xfId="0" applyFont="1" applyFill="1" applyBorder="1" applyAlignment="1" applyProtection="1">
      <alignment horizontal="center" vertical="top"/>
      <protection locked="0"/>
    </xf>
    <xf numFmtId="0" fontId="25" fillId="2" borderId="0" xfId="0" applyFont="1" applyFill="1" applyAlignment="1">
      <alignment horizontal="center"/>
    </xf>
    <xf numFmtId="0" fontId="25" fillId="2" borderId="0" xfId="0" applyFont="1" applyFill="1"/>
    <xf numFmtId="0" fontId="25" fillId="0" borderId="0" xfId="0" applyFont="1"/>
    <xf numFmtId="0" fontId="26" fillId="2" borderId="0" xfId="0" applyFont="1" applyFill="1" applyAlignment="1">
      <alignment horizontal="center"/>
    </xf>
    <xf numFmtId="0" fontId="14" fillId="0" borderId="0" xfId="0" applyFont="1"/>
    <xf numFmtId="9" fontId="31" fillId="13" borderId="5" xfId="2" applyFont="1" applyFill="1" applyBorder="1" applyAlignment="1">
      <alignment horizontal="center" vertical="center"/>
    </xf>
    <xf numFmtId="9" fontId="31" fillId="13" borderId="11" xfId="3" applyFont="1" applyFill="1" applyBorder="1" applyAlignment="1">
      <alignment horizontal="center" vertical="center" wrapText="1"/>
    </xf>
    <xf numFmtId="0" fontId="32" fillId="5" borderId="5" xfId="0" applyFont="1" applyFill="1" applyBorder="1" applyAlignment="1">
      <alignment horizontal="center" vertical="top" wrapText="1"/>
    </xf>
    <xf numFmtId="0" fontId="15" fillId="5" borderId="5" xfId="1" applyNumberFormat="1" applyFont="1" applyFill="1" applyBorder="1" applyAlignment="1">
      <alignment horizontal="center" vertical="top" wrapText="1"/>
    </xf>
    <xf numFmtId="0" fontId="25" fillId="0" borderId="5" xfId="1" applyNumberFormat="1" applyFont="1" applyBorder="1" applyAlignment="1" applyProtection="1">
      <alignment horizontal="center" vertical="top" wrapText="1"/>
      <protection locked="0"/>
    </xf>
    <xf numFmtId="0" fontId="14" fillId="2" borderId="0" xfId="0" applyFont="1" applyFill="1"/>
    <xf numFmtId="0" fontId="33" fillId="2" borderId="0" xfId="0" applyFont="1" applyFill="1"/>
    <xf numFmtId="0" fontId="25" fillId="2" borderId="0" xfId="0" applyFont="1" applyFill="1" applyProtection="1">
      <protection locked="0"/>
    </xf>
    <xf numFmtId="0" fontId="33" fillId="2" borderId="0" xfId="0" applyFont="1" applyFill="1" applyProtection="1">
      <protection locked="0"/>
    </xf>
    <xf numFmtId="0" fontId="34" fillId="0" borderId="0" xfId="0" applyFont="1" applyProtection="1">
      <protection locked="0"/>
    </xf>
    <xf numFmtId="0" fontId="35" fillId="0" borderId="0" xfId="0" applyFont="1" applyProtection="1">
      <protection locked="0"/>
    </xf>
    <xf numFmtId="0" fontId="35" fillId="0" borderId="0" xfId="0" applyFont="1"/>
    <xf numFmtId="0" fontId="34" fillId="0" borderId="0" xfId="0" applyFont="1"/>
    <xf numFmtId="0" fontId="17" fillId="0" borderId="0" xfId="0" applyFont="1" applyAlignment="1">
      <alignment horizontal="left" vertical="top" wrapText="1"/>
    </xf>
    <xf numFmtId="0" fontId="17" fillId="2" borderId="0" xfId="0" applyFont="1" applyFill="1" applyAlignment="1">
      <alignment horizontal="center"/>
    </xf>
    <xf numFmtId="0" fontId="17" fillId="2" borderId="0" xfId="0" applyFont="1" applyFill="1"/>
    <xf numFmtId="0" fontId="32" fillId="3" borderId="5" xfId="0" applyFont="1" applyFill="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25" fillId="0" borderId="0" xfId="0" applyFont="1" applyAlignment="1">
      <alignment horizontal="left" vertical="top" wrapText="1"/>
    </xf>
    <xf numFmtId="0" fontId="33" fillId="0" borderId="0" xfId="0" applyFont="1" applyAlignment="1">
      <alignment horizontal="left" vertical="top" wrapText="1"/>
    </xf>
    <xf numFmtId="0" fontId="14" fillId="2" borderId="0" xfId="0" applyFont="1" applyFill="1" applyAlignment="1" applyProtection="1">
      <alignment horizontal="justify" vertical="justify" wrapText="1"/>
      <protection locked="0"/>
    </xf>
    <xf numFmtId="0" fontId="14" fillId="2" borderId="0" xfId="0" applyFont="1" applyFill="1" applyAlignment="1" applyProtection="1">
      <alignment horizontal="justify" wrapText="1"/>
      <protection locked="0"/>
    </xf>
    <xf numFmtId="0" fontId="29" fillId="14" borderId="11" xfId="0" applyFont="1" applyFill="1" applyBorder="1" applyAlignment="1">
      <alignment horizontal="center" vertical="center"/>
    </xf>
    <xf numFmtId="0" fontId="29" fillId="14" borderId="11" xfId="0" applyFont="1" applyFill="1" applyBorder="1" applyAlignment="1">
      <alignment horizontal="center"/>
    </xf>
    <xf numFmtId="9" fontId="31" fillId="13" borderId="11" xfId="2" applyFont="1" applyFill="1" applyBorder="1" applyAlignment="1">
      <alignment horizontal="center" vertical="center"/>
    </xf>
    <xf numFmtId="0" fontId="28" fillId="14" borderId="5" xfId="0" applyFont="1" applyFill="1" applyBorder="1" applyAlignment="1">
      <alignment horizontal="center" vertical="center" wrapText="1"/>
    </xf>
    <xf numFmtId="0" fontId="28" fillId="14" borderId="10" xfId="0" applyFont="1" applyFill="1" applyBorder="1" applyAlignment="1">
      <alignment horizontal="center" vertical="center"/>
    </xf>
    <xf numFmtId="1" fontId="15" fillId="6" borderId="5" xfId="1" applyNumberFormat="1" applyFont="1" applyFill="1" applyBorder="1" applyAlignment="1">
      <alignment horizontal="center" vertical="top" wrapText="1"/>
    </xf>
    <xf numFmtId="1" fontId="15" fillId="5" borderId="5" xfId="1" applyNumberFormat="1" applyFont="1" applyFill="1" applyBorder="1" applyAlignment="1">
      <alignment horizontal="center" vertical="top" wrapText="1"/>
    </xf>
    <xf numFmtId="0" fontId="28" fillId="14" borderId="11" xfId="0" applyFont="1" applyFill="1" applyBorder="1" applyAlignment="1">
      <alignment horizontal="center" vertical="center"/>
    </xf>
    <xf numFmtId="0" fontId="15" fillId="6" borderId="5" xfId="1" applyNumberFormat="1" applyFont="1" applyFill="1" applyBorder="1" applyAlignment="1">
      <alignment horizontal="center" vertical="top" wrapText="1"/>
    </xf>
    <xf numFmtId="0" fontId="39" fillId="0" borderId="0" xfId="0" applyFont="1"/>
    <xf numFmtId="0" fontId="40" fillId="2" borderId="0" xfId="0" applyFont="1" applyFill="1"/>
    <xf numFmtId="0" fontId="36" fillId="2" borderId="0" xfId="0" applyFont="1" applyFill="1"/>
    <xf numFmtId="0" fontId="25" fillId="0" borderId="0" xfId="0" applyFont="1" applyAlignment="1">
      <alignment horizontal="center"/>
    </xf>
    <xf numFmtId="0" fontId="42" fillId="0" borderId="0" xfId="0" applyFont="1"/>
    <xf numFmtId="0" fontId="42" fillId="2" borderId="0" xfId="0" applyFont="1" applyFill="1"/>
    <xf numFmtId="0" fontId="39" fillId="2" borderId="0" xfId="0" applyFont="1" applyFill="1"/>
    <xf numFmtId="0" fontId="1" fillId="2" borderId="0" xfId="0" applyFont="1" applyFill="1" applyAlignment="1">
      <alignment horizontal="left" vertical="justify" wrapText="1"/>
    </xf>
    <xf numFmtId="0" fontId="8" fillId="2" borderId="0" xfId="0" applyFont="1" applyFill="1" applyAlignment="1">
      <alignment horizontal="left" vertical="center" wrapText="1"/>
    </xf>
    <xf numFmtId="0" fontId="25" fillId="2" borderId="0" xfId="0" applyFont="1" applyFill="1" applyAlignment="1">
      <alignment horizontal="left"/>
    </xf>
    <xf numFmtId="0" fontId="25" fillId="0" borderId="5" xfId="0" applyFont="1" applyBorder="1"/>
    <xf numFmtId="0" fontId="17" fillId="0" borderId="0" xfId="0" applyFont="1" applyAlignment="1" applyProtection="1">
      <alignment vertical="top" wrapText="1"/>
      <protection locked="0"/>
    </xf>
    <xf numFmtId="0" fontId="43" fillId="0" borderId="0" xfId="0" applyFont="1" applyAlignment="1" applyProtection="1">
      <alignment vertical="top" wrapText="1"/>
      <protection locked="0"/>
    </xf>
    <xf numFmtId="0" fontId="44" fillId="2" borderId="0" xfId="0" applyFont="1" applyFill="1" applyAlignment="1" applyProtection="1">
      <alignment vertical="top" wrapText="1"/>
      <protection locked="0"/>
    </xf>
    <xf numFmtId="0" fontId="30" fillId="0" borderId="5" xfId="0" applyFont="1" applyBorder="1" applyAlignment="1">
      <alignment horizontal="center"/>
    </xf>
    <xf numFmtId="0" fontId="15" fillId="9" borderId="8" xfId="0" applyFont="1" applyFill="1" applyBorder="1" applyAlignment="1" applyProtection="1">
      <alignment horizontal="left" vertical="justify" wrapText="1"/>
      <protection locked="0"/>
    </xf>
    <xf numFmtId="0" fontId="37" fillId="6" borderId="9" xfId="0" applyFont="1" applyFill="1" applyBorder="1" applyAlignment="1">
      <alignment horizontal="center" vertical="top" wrapText="1"/>
    </xf>
    <xf numFmtId="0" fontId="9" fillId="11" borderId="5" xfId="0" applyFont="1" applyFill="1" applyBorder="1" applyAlignment="1" applyProtection="1">
      <alignment horizontal="left" vertical="top" wrapText="1"/>
      <protection locked="0"/>
    </xf>
    <xf numFmtId="3" fontId="5" fillId="2" borderId="0" xfId="2" applyNumberFormat="1" applyFont="1" applyFill="1" applyBorder="1" applyAlignment="1">
      <alignment horizontal="center"/>
    </xf>
    <xf numFmtId="0" fontId="15" fillId="2" borderId="0" xfId="0" applyFont="1" applyFill="1" applyAlignment="1" applyProtection="1">
      <alignment horizontal="left" vertical="justify" wrapText="1"/>
      <protection locked="0"/>
    </xf>
    <xf numFmtId="0" fontId="32" fillId="4" borderId="5" xfId="0" applyFont="1" applyFill="1" applyBorder="1" applyAlignment="1" applyProtection="1">
      <alignment horizontal="left" vertical="top" wrapText="1"/>
      <protection locked="0"/>
    </xf>
    <xf numFmtId="0" fontId="15" fillId="2" borderId="5" xfId="1" applyNumberFormat="1" applyFont="1" applyFill="1" applyBorder="1" applyAlignment="1" applyProtection="1">
      <alignment horizontal="center" wrapText="1"/>
      <protection locked="0"/>
    </xf>
    <xf numFmtId="0" fontId="15" fillId="2" borderId="13" xfId="0" applyFont="1" applyFill="1" applyBorder="1" applyAlignment="1" applyProtection="1">
      <alignment horizontal="center" vertical="top" wrapText="1"/>
      <protection locked="0"/>
    </xf>
    <xf numFmtId="164" fontId="25" fillId="2" borderId="5" xfId="1" applyFont="1" applyFill="1" applyBorder="1" applyAlignment="1" applyProtection="1">
      <alignment horizontal="center" vertical="center"/>
      <protection locked="0"/>
    </xf>
    <xf numFmtId="10" fontId="25" fillId="2" borderId="5" xfId="2" applyNumberFormat="1" applyFont="1" applyFill="1" applyBorder="1" applyAlignment="1">
      <alignment horizontal="center" vertical="top" wrapText="1"/>
    </xf>
    <xf numFmtId="164" fontId="25" fillId="2" borderId="5" xfId="1" applyFont="1" applyFill="1" applyBorder="1" applyAlignment="1" applyProtection="1">
      <alignment horizontal="center" vertical="top" wrapText="1"/>
      <protection locked="0"/>
    </xf>
    <xf numFmtId="0" fontId="25" fillId="2" borderId="5" xfId="2" applyNumberFormat="1" applyFont="1" applyFill="1" applyBorder="1" applyAlignment="1">
      <alignment horizontal="center" vertical="top" wrapText="1"/>
    </xf>
    <xf numFmtId="164" fontId="25" fillId="2" borderId="5" xfId="1" applyFont="1" applyFill="1" applyBorder="1" applyAlignment="1" applyProtection="1">
      <alignment horizontal="center" vertical="center" wrapText="1"/>
      <protection locked="0"/>
    </xf>
    <xf numFmtId="0" fontId="15" fillId="2" borderId="20" xfId="0" applyFont="1" applyFill="1" applyBorder="1" applyAlignment="1" applyProtection="1">
      <alignment horizontal="center" vertical="top" wrapText="1"/>
      <protection locked="0"/>
    </xf>
    <xf numFmtId="164" fontId="25" fillId="2" borderId="14" xfId="1" applyFont="1" applyFill="1" applyBorder="1" applyAlignment="1" applyProtection="1">
      <alignment horizontal="center" vertical="center"/>
      <protection locked="0"/>
    </xf>
    <xf numFmtId="10" fontId="25" fillId="2" borderId="14" xfId="2" applyNumberFormat="1" applyFont="1" applyFill="1" applyBorder="1" applyAlignment="1">
      <alignment horizontal="center" vertical="top" wrapText="1"/>
    </xf>
    <xf numFmtId="164" fontId="25" fillId="2" borderId="14" xfId="1" applyFont="1" applyFill="1" applyBorder="1" applyAlignment="1" applyProtection="1">
      <alignment horizontal="center" vertical="top" wrapText="1"/>
      <protection locked="0"/>
    </xf>
    <xf numFmtId="0" fontId="30" fillId="0" borderId="5" xfId="0" applyFont="1" applyBorder="1" applyAlignment="1">
      <alignment horizontal="center" vertical="top"/>
    </xf>
    <xf numFmtId="0" fontId="46" fillId="2" borderId="0" xfId="0" applyFont="1" applyFill="1" applyProtection="1">
      <protection locked="0"/>
    </xf>
    <xf numFmtId="0" fontId="15" fillId="9" borderId="16" xfId="0" applyFont="1" applyFill="1" applyBorder="1" applyAlignment="1" applyProtection="1">
      <alignment horizontal="left" vertical="top"/>
      <protection locked="0"/>
    </xf>
    <xf numFmtId="0" fontId="15" fillId="9" borderId="36" xfId="0" applyFont="1" applyFill="1" applyBorder="1" applyAlignment="1" applyProtection="1">
      <alignment horizontal="left" vertical="top"/>
      <protection locked="0"/>
    </xf>
    <xf numFmtId="0" fontId="15" fillId="9" borderId="8" xfId="0" applyFont="1" applyFill="1" applyBorder="1" applyAlignment="1" applyProtection="1">
      <alignment horizontal="left" vertical="top"/>
      <protection locked="0"/>
    </xf>
    <xf numFmtId="0" fontId="15" fillId="9" borderId="10" xfId="0" applyFont="1" applyFill="1" applyBorder="1" applyAlignment="1" applyProtection="1">
      <alignment horizontal="left" vertical="top"/>
      <protection locked="0"/>
    </xf>
    <xf numFmtId="0" fontId="15" fillId="9" borderId="8" xfId="0" applyFont="1" applyFill="1" applyBorder="1" applyAlignment="1" applyProtection="1">
      <alignment horizontal="left" vertical="top" wrapText="1"/>
      <protection locked="0"/>
    </xf>
    <xf numFmtId="0" fontId="15" fillId="9" borderId="9" xfId="0" applyFont="1" applyFill="1" applyBorder="1" applyAlignment="1" applyProtection="1">
      <alignment horizontal="left" vertical="top" wrapText="1"/>
      <protection locked="0"/>
    </xf>
    <xf numFmtId="0" fontId="15" fillId="9" borderId="9" xfId="0" applyFont="1" applyFill="1" applyBorder="1" applyAlignment="1" applyProtection="1">
      <alignment horizontal="left" vertical="justify" wrapText="1"/>
      <protection locked="0"/>
    </xf>
    <xf numFmtId="0" fontId="11" fillId="12" borderId="30" xfId="0" applyFont="1" applyFill="1" applyBorder="1" applyAlignment="1" applyProtection="1">
      <alignment horizontal="center" vertical="justify" wrapText="1"/>
      <protection locked="0"/>
    </xf>
    <xf numFmtId="0" fontId="11" fillId="12" borderId="32" xfId="0" applyFont="1" applyFill="1" applyBorder="1" applyAlignment="1" applyProtection="1">
      <alignment horizontal="center" vertical="justify" wrapText="1"/>
      <protection locked="0"/>
    </xf>
    <xf numFmtId="0" fontId="11" fillId="12" borderId="31" xfId="0" applyFont="1" applyFill="1" applyBorder="1" applyAlignment="1" applyProtection="1">
      <alignment horizontal="center" vertical="justify" wrapText="1"/>
      <protection locked="0"/>
    </xf>
    <xf numFmtId="0" fontId="5" fillId="2" borderId="0" xfId="0" applyFont="1" applyFill="1" applyAlignment="1">
      <alignment horizontal="left"/>
    </xf>
    <xf numFmtId="0" fontId="30" fillId="0" borderId="0" xfId="0" applyFont="1"/>
    <xf numFmtId="0" fontId="30" fillId="0" borderId="5" xfId="0" applyFont="1" applyBorder="1" applyAlignment="1">
      <alignment vertical="top" wrapText="1"/>
    </xf>
    <xf numFmtId="0" fontId="30" fillId="0" borderId="0" xfId="0" applyFont="1" applyAlignment="1">
      <alignment vertical="top"/>
    </xf>
    <xf numFmtId="0" fontId="25" fillId="0" borderId="5" xfId="0" applyFont="1" applyBorder="1" applyAlignment="1">
      <alignment horizontal="center"/>
    </xf>
    <xf numFmtId="0" fontId="16" fillId="7" borderId="5" xfId="0" applyFont="1" applyFill="1" applyBorder="1" applyAlignment="1">
      <alignment horizontal="center" vertical="center"/>
    </xf>
    <xf numFmtId="0" fontId="16" fillId="15" borderId="5" xfId="0" applyFont="1" applyFill="1" applyBorder="1" applyAlignment="1">
      <alignment horizontal="center" vertical="top"/>
    </xf>
    <xf numFmtId="0" fontId="48" fillId="14" borderId="5" xfId="0" applyFont="1" applyFill="1" applyBorder="1" applyAlignment="1">
      <alignment horizontal="center" vertical="center" wrapText="1"/>
    </xf>
    <xf numFmtId="0" fontId="48" fillId="16" borderId="5" xfId="0" applyFont="1" applyFill="1" applyBorder="1" applyAlignment="1">
      <alignment horizontal="center" vertical="center" wrapText="1"/>
    </xf>
    <xf numFmtId="0" fontId="49" fillId="16" borderId="5"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0" fillId="0" borderId="0" xfId="0" applyAlignment="1">
      <alignment horizontal="center" vertical="center"/>
    </xf>
    <xf numFmtId="0" fontId="47" fillId="0" borderId="0" xfId="0" applyFont="1" applyAlignment="1">
      <alignment horizontal="center" vertical="center"/>
    </xf>
    <xf numFmtId="0" fontId="0" fillId="0" borderId="5" xfId="0" applyBorder="1" applyAlignment="1">
      <alignment horizontal="center" vertical="center"/>
    </xf>
    <xf numFmtId="0" fontId="47" fillId="0" borderId="5" xfId="0" applyFont="1" applyBorder="1" applyAlignment="1">
      <alignment horizontal="center" vertical="center"/>
    </xf>
    <xf numFmtId="14" fontId="52" fillId="0" borderId="5" xfId="0" applyNumberFormat="1" applyFont="1" applyBorder="1" applyAlignment="1">
      <alignment horizontal="center" vertical="center"/>
    </xf>
    <xf numFmtId="0" fontId="53" fillId="0" borderId="5" xfId="0" applyFont="1" applyBorder="1" applyAlignment="1">
      <alignment vertical="center" wrapText="1"/>
    </xf>
    <xf numFmtId="14" fontId="52" fillId="0" borderId="5" xfId="0" applyNumberFormat="1" applyFont="1" applyBorder="1" applyAlignment="1">
      <alignment horizontal="center" vertical="center" wrapText="1"/>
    </xf>
    <xf numFmtId="0" fontId="26" fillId="2" borderId="0" xfId="0" applyFont="1" applyFill="1" applyAlignment="1">
      <alignment horizontal="left"/>
    </xf>
    <xf numFmtId="0" fontId="17" fillId="2" borderId="0" xfId="0" applyFont="1" applyFill="1" applyAlignment="1">
      <alignment horizontal="left"/>
    </xf>
    <xf numFmtId="0" fontId="5" fillId="2" borderId="0" xfId="0" applyFont="1" applyFill="1" applyAlignment="1">
      <alignment horizontal="left" vertical="top"/>
    </xf>
    <xf numFmtId="0" fontId="53" fillId="0" borderId="5" xfId="0" applyFont="1" applyBorder="1" applyAlignment="1">
      <alignment horizontal="left" vertical="center" wrapText="1"/>
    </xf>
    <xf numFmtId="0" fontId="54" fillId="3" borderId="5" xfId="0" applyFont="1" applyFill="1" applyBorder="1" applyAlignment="1" applyProtection="1">
      <alignment horizontal="center" vertical="top" wrapText="1"/>
      <protection locked="0"/>
    </xf>
    <xf numFmtId="0" fontId="53" fillId="0" borderId="5" xfId="0" applyFont="1" applyBorder="1" applyAlignment="1">
      <alignment horizontal="center" vertical="center" wrapText="1"/>
    </xf>
    <xf numFmtId="0" fontId="53" fillId="0" borderId="5" xfId="0" applyFont="1" applyBorder="1" applyAlignment="1">
      <alignment horizontal="left" wrapText="1"/>
    </xf>
    <xf numFmtId="0" fontId="54" fillId="0" borderId="5" xfId="0" applyFont="1" applyBorder="1" applyAlignment="1" applyProtection="1">
      <alignment horizontal="center" vertical="top" wrapText="1"/>
      <protection locked="0"/>
    </xf>
    <xf numFmtId="0" fontId="53" fillId="0" borderId="5" xfId="1" applyNumberFormat="1" applyFont="1" applyBorder="1" applyAlignment="1" applyProtection="1">
      <alignment horizontal="center" vertical="top" wrapText="1"/>
      <protection locked="0"/>
    </xf>
    <xf numFmtId="0" fontId="55" fillId="5" borderId="5" xfId="1" applyNumberFormat="1" applyFont="1" applyFill="1" applyBorder="1" applyAlignment="1">
      <alignment horizontal="center" vertical="top" wrapText="1"/>
    </xf>
    <xf numFmtId="0" fontId="53" fillId="2" borderId="5" xfId="1" applyNumberFormat="1" applyFont="1" applyFill="1" applyBorder="1" applyAlignment="1" applyProtection="1">
      <alignment horizontal="center" vertical="top" wrapText="1"/>
      <protection locked="0"/>
    </xf>
    <xf numFmtId="0" fontId="53" fillId="0" borderId="0" xfId="0" applyFont="1" applyAlignment="1">
      <alignment horizontal="left" vertical="top" wrapText="1"/>
    </xf>
    <xf numFmtId="0" fontId="54" fillId="0" borderId="5" xfId="0" applyFont="1" applyBorder="1" applyAlignment="1" applyProtection="1">
      <alignment horizontal="center" vertical="center" wrapText="1"/>
      <protection locked="0"/>
    </xf>
    <xf numFmtId="0" fontId="53" fillId="0" borderId="5" xfId="1" applyNumberFormat="1" applyFont="1" applyBorder="1" applyAlignment="1" applyProtection="1">
      <alignment horizontal="center" vertical="center" wrapText="1"/>
      <protection locked="0"/>
    </xf>
    <xf numFmtId="0" fontId="55" fillId="5" borderId="5" xfId="1" applyNumberFormat="1" applyFont="1" applyFill="1" applyBorder="1" applyAlignment="1">
      <alignment horizontal="center" vertical="center" wrapText="1"/>
    </xf>
    <xf numFmtId="0" fontId="53" fillId="0" borderId="0" xfId="0" applyFont="1" applyAlignment="1">
      <alignment horizontal="center" vertical="center" wrapText="1"/>
    </xf>
    <xf numFmtId="0" fontId="53" fillId="0" borderId="5" xfId="0" applyFont="1" applyBorder="1" applyAlignment="1">
      <alignment horizontal="center" vertical="center"/>
    </xf>
    <xf numFmtId="0" fontId="53" fillId="0" borderId="5" xfId="0" applyFont="1" applyBorder="1" applyAlignment="1">
      <alignment horizontal="left" vertical="center"/>
    </xf>
    <xf numFmtId="0" fontId="1" fillId="2" borderId="0" xfId="0" applyFont="1" applyFill="1" applyAlignment="1">
      <alignment horizontal="center" vertical="top"/>
    </xf>
    <xf numFmtId="0" fontId="3" fillId="2" borderId="0" xfId="0" applyFont="1" applyFill="1" applyAlignment="1">
      <alignment horizontal="center" vertical="top"/>
    </xf>
    <xf numFmtId="9" fontId="31" fillId="13" borderId="4" xfId="2" applyFont="1" applyFill="1" applyBorder="1" applyAlignment="1">
      <alignment horizontal="center" vertical="center"/>
    </xf>
    <xf numFmtId="9" fontId="31" fillId="13" borderId="15" xfId="3" applyFont="1" applyFill="1" applyBorder="1" applyAlignment="1">
      <alignment horizontal="center" vertical="center"/>
    </xf>
    <xf numFmtId="0" fontId="53" fillId="0" borderId="0" xfId="0" applyFont="1" applyAlignment="1">
      <alignment horizontal="left" vertical="center"/>
    </xf>
    <xf numFmtId="0" fontId="56" fillId="0" borderId="5" xfId="4" applyBorder="1" applyAlignment="1">
      <alignment horizontal="center" vertical="center"/>
    </xf>
    <xf numFmtId="0" fontId="0" fillId="0" borderId="5" xfId="0" applyBorder="1" applyAlignment="1">
      <alignment horizontal="center" vertical="center" wrapText="1"/>
    </xf>
    <xf numFmtId="0" fontId="25" fillId="0" borderId="0" xfId="0" applyFont="1" applyAlignment="1">
      <alignment horizontal="center" vertical="center"/>
    </xf>
    <xf numFmtId="0" fontId="39" fillId="0" borderId="0" xfId="0" applyFont="1" applyAlignment="1">
      <alignment horizontal="center" vertical="center"/>
    </xf>
    <xf numFmtId="0" fontId="58" fillId="5" borderId="5" xfId="1" applyNumberFormat="1" applyFont="1" applyFill="1" applyBorder="1" applyAlignment="1">
      <alignment horizontal="center" vertical="top" wrapText="1"/>
    </xf>
    <xf numFmtId="0" fontId="57" fillId="0" borderId="5" xfId="1" applyNumberFormat="1" applyFont="1" applyBorder="1" applyAlignment="1" applyProtection="1">
      <alignment horizontal="center" vertical="top" wrapText="1"/>
      <protection locked="0"/>
    </xf>
    <xf numFmtId="0" fontId="58" fillId="2" borderId="5" xfId="1" applyNumberFormat="1" applyFont="1" applyFill="1" applyBorder="1" applyAlignment="1" applyProtection="1">
      <alignment horizontal="center" wrapText="1"/>
      <protection locked="0"/>
    </xf>
    <xf numFmtId="0" fontId="58" fillId="2" borderId="5" xfId="1" applyNumberFormat="1" applyFont="1" applyFill="1" applyBorder="1" applyAlignment="1" applyProtection="1">
      <alignment horizontal="center" vertical="top" wrapText="1"/>
      <protection locked="0"/>
    </xf>
    <xf numFmtId="0" fontId="57" fillId="0" borderId="0" xfId="0" applyFont="1" applyAlignment="1" applyProtection="1">
      <alignment horizontal="left" vertical="top" wrapText="1"/>
      <protection locked="0"/>
    </xf>
    <xf numFmtId="0" fontId="59" fillId="0" borderId="0" xfId="0" applyFont="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57" fillId="0" borderId="0" xfId="0" applyFont="1" applyAlignment="1">
      <alignment horizontal="left" vertical="top" wrapText="1"/>
    </xf>
    <xf numFmtId="0" fontId="59" fillId="0" borderId="0" xfId="0" applyFont="1" applyAlignment="1">
      <alignment horizontal="left" vertical="top" wrapText="1"/>
    </xf>
    <xf numFmtId="0" fontId="25" fillId="0" borderId="5" xfId="1" applyNumberFormat="1" applyFont="1" applyFill="1" applyBorder="1" applyAlignment="1" applyProtection="1">
      <alignment horizontal="center" vertical="top" wrapText="1"/>
      <protection locked="0"/>
    </xf>
    <xf numFmtId="0" fontId="27" fillId="0" borderId="11" xfId="0" applyFont="1" applyBorder="1" applyAlignment="1">
      <alignment horizontal="center" vertical="center"/>
    </xf>
    <xf numFmtId="9" fontId="25" fillId="0" borderId="5" xfId="1" applyNumberFormat="1" applyFont="1" applyBorder="1" applyAlignment="1" applyProtection="1">
      <alignment horizontal="center" vertical="top" wrapText="1"/>
      <protection locked="0"/>
    </xf>
    <xf numFmtId="14" fontId="53" fillId="0" borderId="5" xfId="0" applyNumberFormat="1" applyFont="1" applyBorder="1" applyAlignment="1">
      <alignment horizontal="center" vertical="center"/>
    </xf>
    <xf numFmtId="0" fontId="25" fillId="2" borderId="0" xfId="0" applyFont="1" applyFill="1" applyAlignment="1">
      <alignment vertical="center"/>
    </xf>
    <xf numFmtId="0" fontId="15" fillId="5" borderId="5" xfId="1" applyNumberFormat="1" applyFont="1" applyFill="1" applyBorder="1" applyAlignment="1">
      <alignment horizontal="center" vertical="center" wrapText="1"/>
    </xf>
    <xf numFmtId="0" fontId="58" fillId="5" borderId="5" xfId="1" applyNumberFormat="1" applyFont="1" applyFill="1" applyBorder="1" applyAlignment="1">
      <alignment horizontal="center" vertical="center" wrapText="1"/>
    </xf>
    <xf numFmtId="0" fontId="53" fillId="2" borderId="5" xfId="0" applyFont="1" applyFill="1" applyBorder="1" applyAlignment="1">
      <alignment horizontal="left" vertical="center" wrapText="1"/>
    </xf>
    <xf numFmtId="0" fontId="53" fillId="2" borderId="5" xfId="0" applyFont="1" applyFill="1" applyBorder="1" applyAlignment="1">
      <alignment horizontal="center" vertical="center"/>
    </xf>
    <xf numFmtId="1" fontId="55" fillId="5" borderId="5" xfId="1" applyNumberFormat="1" applyFont="1" applyFill="1" applyBorder="1" applyAlignment="1">
      <alignment horizontal="center" vertical="top" wrapText="1"/>
    </xf>
    <xf numFmtId="0" fontId="30" fillId="0" borderId="0" xfId="0" applyFont="1" applyAlignment="1">
      <alignment horizontal="center"/>
    </xf>
    <xf numFmtId="0" fontId="30" fillId="0" borderId="5" xfId="0" applyFont="1" applyBorder="1" applyAlignment="1">
      <alignment horizontal="center" vertical="center" wrapText="1"/>
    </xf>
    <xf numFmtId="0" fontId="64" fillId="2" borderId="0" xfId="0" applyFont="1" applyFill="1" applyAlignment="1">
      <alignment horizontal="center" wrapText="1"/>
    </xf>
    <xf numFmtId="0" fontId="64" fillId="2" borderId="0" xfId="0" applyFont="1" applyFill="1" applyAlignment="1">
      <alignment horizontal="center" vertical="center" wrapText="1"/>
    </xf>
    <xf numFmtId="0" fontId="63" fillId="2" borderId="0" xfId="0" applyFont="1" applyFill="1" applyAlignment="1">
      <alignment wrapText="1"/>
    </xf>
    <xf numFmtId="0" fontId="65" fillId="2" borderId="0" xfId="0" applyFont="1" applyFill="1" applyAlignment="1">
      <alignment vertical="center" wrapText="1"/>
    </xf>
    <xf numFmtId="0" fontId="62" fillId="2" borderId="0" xfId="0" applyFont="1" applyFill="1" applyAlignment="1">
      <alignment horizontal="center" vertical="center" wrapText="1"/>
    </xf>
    <xf numFmtId="0" fontId="53" fillId="0" borderId="0" xfId="0" applyFont="1" applyAlignment="1">
      <alignment vertical="center" wrapText="1"/>
    </xf>
    <xf numFmtId="0" fontId="53" fillId="2" borderId="5" xfId="0" applyFont="1" applyFill="1" applyBorder="1" applyAlignment="1">
      <alignment horizontal="center" vertical="center" wrapText="1"/>
    </xf>
    <xf numFmtId="0" fontId="30" fillId="2" borderId="5" xfId="0" applyFont="1" applyFill="1" applyBorder="1" applyAlignment="1">
      <alignment horizontal="center" vertical="top"/>
    </xf>
    <xf numFmtId="0" fontId="25" fillId="2" borderId="5" xfId="0" applyFont="1" applyFill="1" applyBorder="1" applyAlignment="1">
      <alignment horizontal="center"/>
    </xf>
    <xf numFmtId="0" fontId="69" fillId="2" borderId="5" xfId="0" applyFont="1" applyFill="1" applyBorder="1" applyAlignment="1">
      <alignment vertical="center" wrapText="1"/>
    </xf>
    <xf numFmtId="0" fontId="8" fillId="2" borderId="0" xfId="0" applyFont="1" applyFill="1" applyAlignment="1">
      <alignment horizontal="center"/>
    </xf>
    <xf numFmtId="0" fontId="30" fillId="0" borderId="5" xfId="0" applyFont="1" applyBorder="1" applyAlignment="1">
      <alignment horizontal="center" vertical="center"/>
    </xf>
    <xf numFmtId="0" fontId="5" fillId="10" borderId="21" xfId="0" applyFont="1" applyFill="1" applyBorder="1" applyAlignment="1" applyProtection="1">
      <alignment horizontal="center"/>
      <protection locked="0"/>
    </xf>
    <xf numFmtId="0" fontId="5" fillId="10" borderId="12" xfId="0" applyFont="1" applyFill="1" applyBorder="1" applyAlignment="1" applyProtection="1">
      <alignment horizontal="center"/>
      <protection locked="0"/>
    </xf>
    <xf numFmtId="0" fontId="5" fillId="10" borderId="22" xfId="0" applyFont="1" applyFill="1" applyBorder="1" applyAlignment="1" applyProtection="1">
      <alignment horizontal="center"/>
      <protection locked="0"/>
    </xf>
    <xf numFmtId="0" fontId="15" fillId="9" borderId="5" xfId="0" applyFont="1" applyFill="1" applyBorder="1" applyAlignment="1" applyProtection="1">
      <alignment horizontal="left" vertical="top"/>
      <protection locked="0"/>
    </xf>
    <xf numFmtId="0" fontId="11" fillId="12" borderId="30" xfId="0" applyFont="1" applyFill="1" applyBorder="1" applyAlignment="1" applyProtection="1">
      <alignment horizontal="center" vertical="justify" wrapText="1"/>
      <protection locked="0"/>
    </xf>
    <xf numFmtId="0" fontId="11" fillId="12" borderId="32" xfId="0" applyFont="1" applyFill="1" applyBorder="1" applyAlignment="1" applyProtection="1">
      <alignment horizontal="center" vertical="justify" wrapText="1"/>
      <protection locked="0"/>
    </xf>
    <xf numFmtId="0" fontId="11" fillId="12" borderId="31" xfId="0" applyFont="1" applyFill="1" applyBorder="1" applyAlignment="1" applyProtection="1">
      <alignment horizontal="center" vertical="justify" wrapText="1"/>
      <protection locked="0"/>
    </xf>
    <xf numFmtId="0" fontId="5" fillId="2" borderId="0" xfId="0" applyFont="1" applyFill="1" applyAlignment="1" applyProtection="1">
      <alignment horizontal="left" vertical="top" wrapText="1"/>
      <protection locked="0"/>
    </xf>
    <xf numFmtId="0" fontId="5" fillId="12" borderId="5" xfId="0" applyFont="1" applyFill="1" applyBorder="1" applyAlignment="1" applyProtection="1">
      <alignment horizontal="center" vertical="center"/>
      <protection locked="0"/>
    </xf>
    <xf numFmtId="0" fontId="5" fillId="12" borderId="5" xfId="0" applyFont="1" applyFill="1" applyBorder="1" applyAlignment="1" applyProtection="1">
      <alignment horizontal="center" vertical="center" wrapText="1"/>
      <protection locked="0"/>
    </xf>
    <xf numFmtId="0" fontId="5" fillId="12" borderId="18"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protection locked="0"/>
    </xf>
    <xf numFmtId="0" fontId="5" fillId="11" borderId="18" xfId="0" applyFont="1" applyFill="1" applyBorder="1" applyAlignment="1" applyProtection="1">
      <alignment horizontal="center" vertical="center"/>
      <protection locked="0"/>
    </xf>
    <xf numFmtId="0" fontId="5" fillId="11" borderId="13" xfId="0" applyFont="1" applyFill="1" applyBorder="1" applyAlignment="1" applyProtection="1">
      <alignment horizontal="center" vertical="center"/>
      <protection locked="0"/>
    </xf>
    <xf numFmtId="0" fontId="25" fillId="2" borderId="8"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top" wrapText="1"/>
      <protection locked="0"/>
    </xf>
    <xf numFmtId="0" fontId="25" fillId="2" borderId="37" xfId="0" applyFont="1" applyFill="1" applyBorder="1" applyAlignment="1" applyProtection="1">
      <alignment horizontal="left" vertical="top" wrapText="1"/>
      <protection locked="0"/>
    </xf>
    <xf numFmtId="0" fontId="24" fillId="2" borderId="8"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top" wrapText="1"/>
      <protection locked="0"/>
    </xf>
    <xf numFmtId="0" fontId="15" fillId="8" borderId="30" xfId="0" applyFont="1" applyFill="1" applyBorder="1" applyAlignment="1" applyProtection="1">
      <alignment horizontal="left" vertical="top" wrapText="1"/>
      <protection locked="0"/>
    </xf>
    <xf numFmtId="0" fontId="15" fillId="8" borderId="32"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protection locked="0"/>
    </xf>
    <xf numFmtId="0" fontId="7"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0" fontId="19" fillId="7" borderId="24" xfId="0" applyFont="1" applyFill="1" applyBorder="1" applyAlignment="1" applyProtection="1">
      <alignment horizontal="left" vertical="center"/>
      <protection locked="0"/>
    </xf>
    <xf numFmtId="0" fontId="19" fillId="7" borderId="25" xfId="0" applyFont="1" applyFill="1" applyBorder="1" applyAlignment="1" applyProtection="1">
      <alignment horizontal="left" vertical="center"/>
      <protection locked="0"/>
    </xf>
    <xf numFmtId="0" fontId="19" fillId="7" borderId="26" xfId="0" applyFont="1" applyFill="1" applyBorder="1" applyAlignment="1" applyProtection="1">
      <alignment horizontal="left" vertical="center"/>
      <protection locked="0"/>
    </xf>
    <xf numFmtId="0" fontId="18" fillId="7" borderId="21" xfId="0" applyFont="1" applyFill="1" applyBorder="1" applyAlignment="1" applyProtection="1">
      <alignment horizontal="left" vertical="center"/>
      <protection locked="0" hidden="1"/>
    </xf>
    <xf numFmtId="0" fontId="18" fillId="7" borderId="12" xfId="0" applyFont="1" applyFill="1" applyBorder="1" applyAlignment="1" applyProtection="1">
      <alignment horizontal="left" vertical="center"/>
      <protection locked="0" hidden="1"/>
    </xf>
    <xf numFmtId="0" fontId="18" fillId="7" borderId="22" xfId="0" applyFont="1" applyFill="1" applyBorder="1" applyAlignment="1" applyProtection="1">
      <alignment horizontal="left" vertical="center"/>
      <protection locked="0" hidden="1"/>
    </xf>
    <xf numFmtId="0" fontId="18" fillId="7" borderId="20" xfId="0" applyFont="1" applyFill="1" applyBorder="1" applyAlignment="1" applyProtection="1">
      <alignment horizontal="left" vertical="center"/>
      <protection locked="0" hidden="1"/>
    </xf>
    <xf numFmtId="0" fontId="18" fillId="7" borderId="14" xfId="0" applyFont="1" applyFill="1" applyBorder="1" applyAlignment="1" applyProtection="1">
      <alignment horizontal="left" vertical="center"/>
      <protection locked="0" hidden="1"/>
    </xf>
    <xf numFmtId="0" fontId="18" fillId="7" borderId="23" xfId="0" applyFont="1" applyFill="1" applyBorder="1" applyAlignment="1" applyProtection="1">
      <alignment horizontal="left" vertical="center"/>
      <protection locked="0" hidden="1"/>
    </xf>
    <xf numFmtId="0" fontId="10" fillId="2" borderId="0" xfId="0" applyFont="1" applyFill="1" applyAlignment="1" applyProtection="1">
      <alignment horizontal="left" vertical="top"/>
      <protection locked="0"/>
    </xf>
    <xf numFmtId="0" fontId="15" fillId="2" borderId="0" xfId="0" applyFont="1" applyFill="1" applyAlignment="1" applyProtection="1">
      <alignment horizontal="left" vertical="top" wrapText="1"/>
      <protection locked="0"/>
    </xf>
    <xf numFmtId="0" fontId="18" fillId="7" borderId="21" xfId="0" applyFont="1" applyFill="1" applyBorder="1" applyAlignment="1" applyProtection="1">
      <alignment horizontal="left" vertical="top" wrapText="1"/>
      <protection locked="0"/>
    </xf>
    <xf numFmtId="0" fontId="17" fillId="7" borderId="12" xfId="0" applyFont="1" applyFill="1" applyBorder="1" applyAlignment="1" applyProtection="1">
      <alignment horizontal="left" vertical="top" wrapText="1"/>
      <protection locked="0"/>
    </xf>
    <xf numFmtId="0" fontId="17" fillId="7" borderId="22" xfId="0" applyFont="1" applyFill="1" applyBorder="1" applyAlignment="1" applyProtection="1">
      <alignment horizontal="left" vertical="top" wrapText="1"/>
      <protection locked="0"/>
    </xf>
    <xf numFmtId="0" fontId="17" fillId="7" borderId="13" xfId="0" applyFont="1" applyFill="1" applyBorder="1" applyAlignment="1" applyProtection="1">
      <alignment horizontal="left" vertical="top" wrapText="1"/>
      <protection locked="0"/>
    </xf>
    <xf numFmtId="0" fontId="17" fillId="7" borderId="5" xfId="0" applyFont="1" applyFill="1" applyBorder="1" applyAlignment="1" applyProtection="1">
      <alignment horizontal="left" vertical="top" wrapText="1"/>
      <protection locked="0"/>
    </xf>
    <xf numFmtId="0" fontId="17" fillId="7" borderId="18" xfId="0" applyFont="1" applyFill="1" applyBorder="1" applyAlignment="1" applyProtection="1">
      <alignment horizontal="left" vertical="top" wrapText="1"/>
      <protection locked="0"/>
    </xf>
    <xf numFmtId="0" fontId="18" fillId="2" borderId="0" xfId="0" applyFont="1" applyFill="1" applyAlignment="1" applyProtection="1">
      <alignment horizontal="center" vertical="center"/>
      <protection locked="0"/>
    </xf>
    <xf numFmtId="0" fontId="18" fillId="7" borderId="27" xfId="0" applyFont="1" applyFill="1" applyBorder="1" applyAlignment="1" applyProtection="1">
      <alignment horizontal="left" vertical="top" wrapText="1"/>
      <protection locked="0"/>
    </xf>
    <xf numFmtId="0" fontId="18" fillId="7" borderId="2" xfId="0" applyFont="1" applyFill="1" applyBorder="1" applyAlignment="1" applyProtection="1">
      <alignment horizontal="left" vertical="top" wrapText="1"/>
      <protection locked="0"/>
    </xf>
    <xf numFmtId="0" fontId="18" fillId="7" borderId="19" xfId="0" applyFont="1" applyFill="1" applyBorder="1" applyAlignment="1" applyProtection="1">
      <alignment horizontal="left" vertical="top" wrapText="1"/>
      <protection locked="0"/>
    </xf>
    <xf numFmtId="0" fontId="18" fillId="7" borderId="34" xfId="0" applyFont="1" applyFill="1" applyBorder="1" applyAlignment="1" applyProtection="1">
      <alignment horizontal="left" vertical="top" wrapText="1"/>
      <protection locked="0"/>
    </xf>
    <xf numFmtId="0" fontId="18" fillId="7" borderId="28" xfId="0" applyFont="1" applyFill="1" applyBorder="1" applyAlignment="1" applyProtection="1">
      <alignment horizontal="left" vertical="top" wrapText="1"/>
      <protection locked="0"/>
    </xf>
    <xf numFmtId="0" fontId="18" fillId="7" borderId="29" xfId="0" applyFont="1" applyFill="1" applyBorder="1" applyAlignment="1" applyProtection="1">
      <alignment horizontal="left" vertical="top" wrapText="1"/>
      <protection locked="0"/>
    </xf>
    <xf numFmtId="0" fontId="5" fillId="8" borderId="30" xfId="0" applyFont="1" applyFill="1" applyBorder="1" applyAlignment="1" applyProtection="1">
      <alignment horizontal="left" vertical="top" wrapText="1"/>
      <protection locked="0"/>
    </xf>
    <xf numFmtId="0" fontId="5" fillId="8" borderId="35" xfId="0" applyFont="1" applyFill="1" applyBorder="1" applyAlignment="1" applyProtection="1">
      <alignment horizontal="left" vertical="top" wrapText="1"/>
      <protection locked="0"/>
    </xf>
    <xf numFmtId="0" fontId="16" fillId="7" borderId="4"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 fillId="2" borderId="0" xfId="0" applyFont="1" applyFill="1" applyAlignment="1">
      <alignment horizontal="left" vertical="top"/>
    </xf>
    <xf numFmtId="0" fontId="27" fillId="7" borderId="4" xfId="0" applyFont="1" applyFill="1" applyBorder="1" applyAlignment="1">
      <alignment horizontal="center" vertical="center" wrapText="1"/>
    </xf>
    <xf numFmtId="0" fontId="27" fillId="7" borderId="15"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16" fillId="7" borderId="8"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10" xfId="0" applyFont="1" applyFill="1" applyBorder="1" applyAlignment="1">
      <alignment horizontal="center" vertical="center"/>
    </xf>
    <xf numFmtId="0" fontId="27" fillId="14" borderId="4" xfId="0" applyFont="1" applyFill="1" applyBorder="1" applyAlignment="1">
      <alignment horizontal="center" vertical="center"/>
    </xf>
    <xf numFmtId="0" fontId="27" fillId="14" borderId="11" xfId="0" applyFont="1" applyFill="1" applyBorder="1" applyAlignment="1">
      <alignment horizontal="center" vertical="center"/>
    </xf>
    <xf numFmtId="0" fontId="29" fillId="14" borderId="4" xfId="0" applyFont="1" applyFill="1" applyBorder="1" applyAlignment="1">
      <alignment horizontal="center" vertical="center" wrapText="1"/>
    </xf>
    <xf numFmtId="0" fontId="30" fillId="14" borderId="11" xfId="0" applyFont="1" applyFill="1" applyBorder="1" applyAlignment="1">
      <alignment horizontal="center" vertical="center" wrapText="1"/>
    </xf>
    <xf numFmtId="0" fontId="27" fillId="14" borderId="8" xfId="0" applyFont="1" applyFill="1" applyBorder="1" applyAlignment="1">
      <alignment horizontal="center"/>
    </xf>
    <xf numFmtId="0" fontId="27" fillId="14" borderId="9" xfId="0" applyFont="1" applyFill="1" applyBorder="1" applyAlignment="1">
      <alignment horizontal="center"/>
    </xf>
    <xf numFmtId="0" fontId="27" fillId="14" borderId="10" xfId="0" applyFont="1" applyFill="1" applyBorder="1" applyAlignment="1">
      <alignment horizontal="center"/>
    </xf>
    <xf numFmtId="0" fontId="28" fillId="14" borderId="4" xfId="0" applyFont="1" applyFill="1" applyBorder="1" applyAlignment="1">
      <alignment horizontal="center" vertical="center" wrapText="1"/>
    </xf>
    <xf numFmtId="0" fontId="28" fillId="14" borderId="11" xfId="0" applyFont="1" applyFill="1" applyBorder="1" applyAlignment="1">
      <alignment horizontal="center" vertical="center" wrapText="1"/>
    </xf>
    <xf numFmtId="0" fontId="16" fillId="7" borderId="1"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3" xfId="0" applyFont="1" applyFill="1" applyBorder="1" applyAlignment="1">
      <alignment horizontal="center" vertical="center"/>
    </xf>
    <xf numFmtId="0" fontId="28" fillId="7" borderId="4" xfId="0" applyFont="1" applyFill="1" applyBorder="1" applyAlignment="1">
      <alignment horizontal="center" vertical="center" wrapText="1"/>
    </xf>
    <xf numFmtId="0" fontId="28" fillId="7" borderId="15"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27" fillId="13" borderId="8" xfId="0" applyFont="1" applyFill="1" applyBorder="1" applyAlignment="1">
      <alignment horizontal="center" vertical="top" wrapText="1"/>
    </xf>
    <xf numFmtId="0" fontId="27" fillId="13" borderId="9" xfId="0" applyFont="1" applyFill="1" applyBorder="1" applyAlignment="1">
      <alignment horizontal="center" vertical="top" wrapText="1"/>
    </xf>
    <xf numFmtId="0" fontId="27" fillId="13" borderId="10" xfId="0" applyFont="1" applyFill="1" applyBorder="1" applyAlignment="1">
      <alignment horizontal="center" vertical="top" wrapText="1"/>
    </xf>
    <xf numFmtId="0" fontId="37" fillId="6" borderId="8" xfId="0" applyFont="1" applyFill="1" applyBorder="1" applyAlignment="1">
      <alignment horizontal="center" vertical="top" wrapText="1"/>
    </xf>
    <xf numFmtId="0" fontId="37" fillId="6" borderId="9" xfId="0" applyFont="1" applyFill="1" applyBorder="1" applyAlignment="1">
      <alignment horizontal="center" vertical="top" wrapText="1"/>
    </xf>
    <xf numFmtId="0" fontId="3" fillId="2" borderId="7" xfId="0" applyFont="1" applyFill="1" applyBorder="1" applyAlignment="1">
      <alignment horizontal="left" vertical="top"/>
    </xf>
    <xf numFmtId="0" fontId="27" fillId="13" borderId="5" xfId="0" applyFont="1" applyFill="1" applyBorder="1" applyAlignment="1">
      <alignment horizontal="center"/>
    </xf>
    <xf numFmtId="0" fontId="28" fillId="7" borderId="4" xfId="0" applyFont="1" applyFill="1" applyBorder="1" applyAlignment="1">
      <alignment horizontal="center" vertical="center"/>
    </xf>
    <xf numFmtId="0" fontId="28" fillId="7" borderId="15" xfId="0" applyFont="1" applyFill="1" applyBorder="1" applyAlignment="1">
      <alignment horizontal="center" vertical="center"/>
    </xf>
    <xf numFmtId="0" fontId="28" fillId="7" borderId="11" xfId="0" applyFont="1" applyFill="1" applyBorder="1" applyAlignment="1">
      <alignment horizontal="center" vertical="center"/>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3" borderId="10" xfId="0" applyFont="1" applyFill="1" applyBorder="1" applyAlignment="1">
      <alignment horizontal="center" vertical="center" wrapText="1"/>
    </xf>
    <xf numFmtId="0" fontId="45" fillId="7" borderId="4" xfId="0" applyFont="1" applyFill="1" applyBorder="1" applyAlignment="1">
      <alignment horizontal="left" vertical="center" wrapText="1"/>
    </xf>
    <xf numFmtId="0" fontId="45" fillId="7" borderId="15" xfId="0" applyFont="1" applyFill="1" applyBorder="1" applyAlignment="1">
      <alignment horizontal="left" vertical="center" wrapText="1"/>
    </xf>
    <xf numFmtId="0" fontId="8" fillId="2" borderId="0" xfId="0" applyFont="1" applyFill="1" applyAlignment="1">
      <alignment horizontal="left"/>
    </xf>
    <xf numFmtId="0" fontId="2" fillId="2" borderId="0" xfId="0" applyFont="1" applyFill="1" applyAlignment="1">
      <alignment horizontal="left"/>
    </xf>
    <xf numFmtId="0" fontId="38" fillId="14" borderId="4"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27" fillId="7" borderId="9" xfId="0" applyFont="1" applyFill="1" applyBorder="1" applyAlignment="1">
      <alignment horizontal="center"/>
    </xf>
    <xf numFmtId="0" fontId="27" fillId="7" borderId="10" xfId="0" applyFont="1" applyFill="1" applyBorder="1" applyAlignment="1">
      <alignment horizontal="center"/>
    </xf>
    <xf numFmtId="0" fontId="27" fillId="13" borderId="8" xfId="0" applyFont="1" applyFill="1" applyBorder="1" applyAlignment="1">
      <alignment horizontal="center" vertical="center"/>
    </xf>
    <xf numFmtId="0" fontId="27" fillId="13" borderId="9" xfId="0" applyFont="1" applyFill="1" applyBorder="1" applyAlignment="1">
      <alignment horizontal="center" vertical="center"/>
    </xf>
    <xf numFmtId="0" fontId="27" fillId="13" borderId="10" xfId="0" applyFont="1" applyFill="1" applyBorder="1" applyAlignment="1">
      <alignment horizontal="center" vertical="center"/>
    </xf>
    <xf numFmtId="0" fontId="37" fillId="6" borderId="10" xfId="0" applyFont="1" applyFill="1" applyBorder="1" applyAlignment="1">
      <alignment horizontal="center" vertical="top" wrapText="1"/>
    </xf>
    <xf numFmtId="0" fontId="30" fillId="7" borderId="15" xfId="0" applyFont="1" applyFill="1" applyBorder="1" applyAlignment="1">
      <alignment horizontal="center" vertical="center" wrapText="1"/>
    </xf>
    <xf numFmtId="0" fontId="27" fillId="7" borderId="4" xfId="0" applyFont="1" applyFill="1" applyBorder="1" applyAlignment="1">
      <alignment horizontal="center" vertical="center"/>
    </xf>
    <xf numFmtId="0" fontId="27" fillId="7" borderId="15" xfId="0" applyFont="1" applyFill="1" applyBorder="1" applyAlignment="1">
      <alignment horizontal="center" vertical="center"/>
    </xf>
    <xf numFmtId="0" fontId="27" fillId="7" borderId="8" xfId="0" applyFont="1" applyFill="1" applyBorder="1" applyAlignment="1">
      <alignment horizontal="center"/>
    </xf>
    <xf numFmtId="0" fontId="27" fillId="13" borderId="4" xfId="0" applyFont="1" applyFill="1" applyBorder="1" applyAlignment="1">
      <alignment horizontal="center" vertical="center" wrapText="1"/>
    </xf>
    <xf numFmtId="0" fontId="27" fillId="13" borderId="15"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4" borderId="15" xfId="0" applyFont="1" applyFill="1" applyBorder="1" applyAlignment="1">
      <alignment horizontal="center" vertical="center"/>
    </xf>
    <xf numFmtId="0" fontId="16" fillId="7" borderId="9" xfId="0" applyFont="1" applyFill="1" applyBorder="1" applyAlignment="1">
      <alignment horizontal="center"/>
    </xf>
    <xf numFmtId="0" fontId="16" fillId="7" borderId="10" xfId="0" applyFont="1" applyFill="1" applyBorder="1" applyAlignment="1">
      <alignment horizontal="center"/>
    </xf>
    <xf numFmtId="0" fontId="29" fillId="14" borderId="11" xfId="0" applyFont="1" applyFill="1" applyBorder="1" applyAlignment="1">
      <alignment horizontal="center" vertical="center" wrapText="1"/>
    </xf>
    <xf numFmtId="0" fontId="27" fillId="14" borderId="5" xfId="0" applyFont="1" applyFill="1" applyBorder="1" applyAlignment="1">
      <alignment horizontal="center"/>
    </xf>
    <xf numFmtId="0" fontId="16" fillId="7" borderId="8" xfId="0" applyFont="1" applyFill="1" applyBorder="1" applyAlignment="1">
      <alignment horizontal="center"/>
    </xf>
    <xf numFmtId="0" fontId="27" fillId="7" borderId="4"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7" fillId="7" borderId="11" xfId="0" applyFont="1" applyFill="1" applyBorder="1" applyAlignment="1">
      <alignment horizontal="center" vertical="center"/>
    </xf>
    <xf numFmtId="0" fontId="30" fillId="7" borderId="11"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6" fillId="15" borderId="11" xfId="0" applyFont="1" applyFill="1" applyBorder="1" applyAlignment="1">
      <alignment horizontal="center" vertical="center" wrapText="1"/>
    </xf>
    <xf numFmtId="0" fontId="1" fillId="2" borderId="0" xfId="0" applyFont="1" applyFill="1" applyAlignment="1">
      <alignment horizontal="left" vertical="justify" wrapText="1"/>
    </xf>
    <xf numFmtId="0" fontId="8" fillId="2" borderId="0" xfId="0" applyFont="1" applyFill="1" applyAlignment="1">
      <alignment horizontal="left" vertical="center" wrapText="1"/>
    </xf>
    <xf numFmtId="0" fontId="5" fillId="2" borderId="0" xfId="0" applyFont="1" applyFill="1" applyAlignment="1">
      <alignment horizontal="left"/>
    </xf>
    <xf numFmtId="0" fontId="41" fillId="2" borderId="0" xfId="0" applyFont="1" applyFill="1" applyAlignment="1">
      <alignment horizontal="center" vertical="justify" wrapText="1"/>
    </xf>
    <xf numFmtId="0" fontId="16" fillId="7" borderId="5" xfId="0" applyFont="1" applyFill="1" applyBorder="1" applyAlignment="1">
      <alignment horizontal="center" vertical="center"/>
    </xf>
    <xf numFmtId="0" fontId="16" fillId="15" borderId="5" xfId="0" applyFont="1" applyFill="1" applyBorder="1" applyAlignment="1">
      <alignment horizontal="center" vertical="center"/>
    </xf>
    <xf numFmtId="0" fontId="16" fillId="15" borderId="8" xfId="0" applyFont="1" applyFill="1" applyBorder="1" applyAlignment="1">
      <alignment horizontal="center" vertical="top"/>
    </xf>
    <xf numFmtId="0" fontId="16" fillId="15" borderId="10" xfId="0" applyFont="1" applyFill="1" applyBorder="1" applyAlignment="1">
      <alignment horizontal="center" vertical="top"/>
    </xf>
  </cellXfs>
  <cellStyles count="5">
    <cellStyle name="Hipervínculo" xfId="4" builtinId="8"/>
    <cellStyle name="Millares 2" xfId="1" xr:uid="{00000000-0005-0000-0000-000000000000}"/>
    <cellStyle name="Normal" xfId="0" builtinId="0"/>
    <cellStyle name="Porcentaje" xfId="3" builtinId="5"/>
    <cellStyle name="Porcentaje 2" xfId="2" xr:uid="{00000000-0005-0000-0000-000002000000}"/>
  </cellStyles>
  <dxfs count="0"/>
  <tableStyles count="0" defaultTableStyle="TableStyleMedium2" defaultPivotStyle="PivotStyleLight16"/>
  <colors>
    <mruColors>
      <color rgb="FFFFC7AB"/>
      <color rgb="FF9966FF"/>
      <color rgb="FF3366FF"/>
      <color rgb="FF15A002"/>
      <color rgb="FF547B1F"/>
      <color rgb="FF339966"/>
      <color rgb="FF33CC33"/>
      <color rgb="FFFF99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59535</xdr:rowOff>
    </xdr:from>
    <xdr:to>
      <xdr:col>0</xdr:col>
      <xdr:colOff>1304925</xdr:colOff>
      <xdr:row>3</xdr:row>
      <xdr:rowOff>90491</xdr:rowOff>
    </xdr:to>
    <xdr:pic>
      <xdr:nvPicPr>
        <xdr:cNvPr id="4" name="5 Imagen" descr="LOGO SC 2019-0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a:fillRect/>
        </a:stretch>
      </xdr:blipFill>
      <xdr:spPr>
        <a:xfrm>
          <a:off x="0" y="59535"/>
          <a:ext cx="1304925" cy="828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202406</xdr:colOff>
      <xdr:row>0</xdr:row>
      <xdr:rowOff>119063</xdr:rowOff>
    </xdr:from>
    <xdr:to>
      <xdr:col>1</xdr:col>
      <xdr:colOff>745331</xdr:colOff>
      <xdr:row>3</xdr:row>
      <xdr:rowOff>245269</xdr:rowOff>
    </xdr:to>
    <xdr:pic>
      <xdr:nvPicPr>
        <xdr:cNvPr id="3" name="5 Imagen" descr="LOGO SC 2019-01.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tretch>
          <a:fillRect/>
        </a:stretch>
      </xdr:blipFill>
      <xdr:spPr>
        <a:xfrm>
          <a:off x="202406" y="119063"/>
          <a:ext cx="1304925"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173182</xdr:colOff>
      <xdr:row>0</xdr:row>
      <xdr:rowOff>86591</xdr:rowOff>
    </xdr:from>
    <xdr:to>
      <xdr:col>1</xdr:col>
      <xdr:colOff>32039</xdr:colOff>
      <xdr:row>2</xdr:row>
      <xdr:rowOff>378402</xdr:rowOff>
    </xdr:to>
    <xdr:pic>
      <xdr:nvPicPr>
        <xdr:cNvPr id="4" name="5 Imagen" descr="LOGO SC 2019-01.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stretch>
          <a:fillRect/>
        </a:stretch>
      </xdr:blipFill>
      <xdr:spPr>
        <a:xfrm>
          <a:off x="173182" y="86591"/>
          <a:ext cx="1304925"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1438275</xdr:colOff>
      <xdr:row>2</xdr:row>
      <xdr:rowOff>371475</xdr:rowOff>
    </xdr:to>
    <xdr:pic>
      <xdr:nvPicPr>
        <xdr:cNvPr id="3" name="5 Imagen" descr="LOGO SC 2019-01.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a:fillRect/>
        </a:stretch>
      </xdr:blipFill>
      <xdr:spPr>
        <a:xfrm>
          <a:off x="133350" y="76200"/>
          <a:ext cx="1304925" cy="828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123825</xdr:rowOff>
    </xdr:from>
    <xdr:to>
      <xdr:col>1</xdr:col>
      <xdr:colOff>1333500</xdr:colOff>
      <xdr:row>4</xdr:row>
      <xdr:rowOff>47625</xdr:rowOff>
    </xdr:to>
    <xdr:pic>
      <xdr:nvPicPr>
        <xdr:cNvPr id="3" name="5 Imagen" descr="LOGO SC 2019-01.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stretch>
          <a:fillRect/>
        </a:stretch>
      </xdr:blipFill>
      <xdr:spPr>
        <a:xfrm>
          <a:off x="285750" y="123825"/>
          <a:ext cx="1304925" cy="8286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araya@mag.go.cr" TargetMode="External"/><Relationship Id="rId1" Type="http://schemas.openxmlformats.org/officeDocument/2006/relationships/hyperlink" Target="mailto:saraya@mag.go.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pageSetUpPr fitToPage="1"/>
  </sheetPr>
  <dimension ref="A1:U277"/>
  <sheetViews>
    <sheetView zoomScale="80" zoomScaleNormal="80" workbookViewId="0">
      <selection activeCell="F11" sqref="F11"/>
    </sheetView>
  </sheetViews>
  <sheetFormatPr baseColWidth="10" defaultColWidth="12.7265625" defaultRowHeight="15.5"/>
  <cols>
    <col min="1" max="1" width="20" style="17" customWidth="1"/>
    <col min="2" max="2" width="29.26953125" style="17" customWidth="1"/>
    <col min="3" max="3" width="29.81640625" style="17" customWidth="1"/>
    <col min="4" max="4" width="20.7265625" style="17" customWidth="1"/>
    <col min="5" max="5" width="22.81640625" style="17" customWidth="1"/>
    <col min="6" max="6" width="24.1796875" style="17" customWidth="1"/>
    <col min="7" max="7" width="22.26953125" style="17" customWidth="1"/>
    <col min="8" max="8" width="18.81640625" style="17" customWidth="1"/>
    <col min="9" max="9" width="23.54296875" style="17" customWidth="1"/>
    <col min="10" max="10" width="21" style="17" customWidth="1"/>
    <col min="11" max="11" width="19" style="17" customWidth="1"/>
    <col min="12" max="12" width="14" style="17" hidden="1" customWidth="1"/>
    <col min="13" max="13" width="35.1796875" style="17" customWidth="1"/>
    <col min="14" max="14" width="2.81640625" style="17" hidden="1" customWidth="1"/>
    <col min="15" max="15" width="23.54296875" style="17" customWidth="1"/>
    <col min="16" max="17" width="12.7265625" style="17"/>
    <col min="18" max="18" width="17.81640625" style="17" customWidth="1"/>
    <col min="19" max="20" width="12.7265625" style="17"/>
    <col min="21" max="21" width="23" style="17" customWidth="1"/>
    <col min="22" max="16384" width="12.7265625" style="17"/>
  </cols>
  <sheetData>
    <row r="1" spans="2:18" ht="25">
      <c r="B1" s="240" t="s">
        <v>0</v>
      </c>
      <c r="C1" s="240"/>
      <c r="D1" s="240"/>
      <c r="E1" s="240"/>
      <c r="F1" s="240"/>
      <c r="G1" s="240"/>
      <c r="H1" s="240"/>
      <c r="I1" s="240"/>
      <c r="J1" s="240"/>
      <c r="K1" s="240"/>
      <c r="L1" s="240"/>
      <c r="M1" s="240"/>
      <c r="N1" s="240"/>
      <c r="O1" s="240"/>
    </row>
    <row r="2" spans="2:18" ht="18">
      <c r="B2" s="241" t="s">
        <v>182</v>
      </c>
      <c r="C2" s="241"/>
      <c r="D2" s="241"/>
      <c r="E2" s="241"/>
      <c r="F2" s="241"/>
      <c r="G2" s="241"/>
      <c r="H2" s="241"/>
      <c r="I2" s="241"/>
      <c r="J2" s="241"/>
      <c r="K2" s="241"/>
      <c r="L2" s="241"/>
      <c r="M2" s="241"/>
      <c r="N2" s="241"/>
      <c r="O2" s="241"/>
    </row>
    <row r="3" spans="2:18" ht="18.5" thickBot="1">
      <c r="B3" s="11"/>
      <c r="C3" s="11"/>
      <c r="D3" s="11"/>
      <c r="E3" s="11"/>
      <c r="F3" s="11"/>
      <c r="G3" s="11"/>
      <c r="H3" s="11"/>
      <c r="I3" s="11"/>
      <c r="J3" s="11"/>
      <c r="K3" s="11"/>
      <c r="L3" s="11"/>
      <c r="M3" s="11"/>
      <c r="N3" s="11"/>
      <c r="O3" s="11"/>
    </row>
    <row r="4" spans="2:18" ht="23.25" customHeight="1" thickBot="1">
      <c r="B4" s="251" t="s">
        <v>1</v>
      </c>
      <c r="C4" s="245" t="s">
        <v>42</v>
      </c>
      <c r="D4" s="246"/>
      <c r="E4" s="247"/>
      <c r="F4" s="15" t="s">
        <v>3</v>
      </c>
      <c r="G4" s="51" t="s">
        <v>1039</v>
      </c>
      <c r="I4" s="16" t="s">
        <v>5</v>
      </c>
      <c r="J4" s="51">
        <v>2025</v>
      </c>
      <c r="P4" s="129">
        <v>2021</v>
      </c>
    </row>
    <row r="5" spans="2:18" ht="23.25" customHeight="1" thickBot="1">
      <c r="B5" s="251"/>
      <c r="C5" s="248"/>
      <c r="D5" s="249"/>
      <c r="E5" s="250"/>
      <c r="F5" s="18"/>
      <c r="G5" s="18"/>
      <c r="H5" s="18"/>
      <c r="I5" s="18"/>
      <c r="J5" s="19"/>
      <c r="O5" s="20"/>
      <c r="P5" s="129">
        <v>2022</v>
      </c>
      <c r="Q5" s="21"/>
      <c r="R5" s="21"/>
    </row>
    <row r="6" spans="2:18" ht="16.5" customHeight="1" thickBot="1">
      <c r="B6" s="8"/>
      <c r="C6" s="259"/>
      <c r="D6" s="259"/>
      <c r="E6" s="259"/>
      <c r="F6" s="18"/>
      <c r="G6" s="18"/>
      <c r="H6" s="18"/>
      <c r="I6" s="18"/>
      <c r="J6" s="22"/>
      <c r="O6" s="20"/>
      <c r="P6" s="129">
        <v>2023</v>
      </c>
      <c r="Q6" s="21"/>
      <c r="R6" s="21"/>
    </row>
    <row r="7" spans="2:18" ht="44.25" customHeight="1" thickBot="1">
      <c r="B7" s="9" t="s">
        <v>87</v>
      </c>
      <c r="C7" s="242" t="s">
        <v>286</v>
      </c>
      <c r="D7" s="243"/>
      <c r="E7" s="244"/>
      <c r="F7" s="18"/>
      <c r="G7" s="252" t="s">
        <v>6</v>
      </c>
      <c r="H7" s="253" t="s">
        <v>287</v>
      </c>
      <c r="I7" s="254"/>
      <c r="J7" s="255"/>
      <c r="O7" s="20"/>
      <c r="P7" s="129">
        <v>2024</v>
      </c>
    </row>
    <row r="8" spans="2:18">
      <c r="F8" s="23"/>
      <c r="G8" s="252"/>
      <c r="H8" s="256"/>
      <c r="I8" s="257"/>
      <c r="J8" s="258"/>
      <c r="O8" s="24"/>
      <c r="P8" s="129">
        <v>2025</v>
      </c>
    </row>
    <row r="9" spans="2:18" ht="30" customHeight="1" thickBot="1">
      <c r="F9" s="23"/>
      <c r="G9" s="252"/>
      <c r="H9" s="260" t="s">
        <v>321</v>
      </c>
      <c r="I9" s="261"/>
      <c r="J9" s="262"/>
      <c r="P9" s="129">
        <v>2026</v>
      </c>
    </row>
    <row r="10" spans="2:18" ht="53.25" customHeight="1" thickBot="1">
      <c r="B10" s="266" t="s">
        <v>97</v>
      </c>
      <c r="C10" s="267"/>
      <c r="D10" s="25">
        <f>702+144+444+331+540</f>
        <v>2161</v>
      </c>
      <c r="F10" s="23"/>
      <c r="G10" s="26"/>
      <c r="H10" s="263"/>
      <c r="I10" s="264"/>
      <c r="J10" s="265"/>
      <c r="K10" s="27"/>
      <c r="P10" s="129">
        <v>2027</v>
      </c>
    </row>
    <row r="11" spans="2:18" ht="25.5" customHeight="1">
      <c r="B11" s="28" t="s">
        <v>7</v>
      </c>
      <c r="C11" s="28"/>
      <c r="D11" s="29">
        <f>'2. Fortalecimiento Direct'!S100+'3. Capacitación Autorizada DGS'!R55</f>
        <v>2104</v>
      </c>
      <c r="E11" s="30"/>
      <c r="F11" s="31"/>
      <c r="G11" s="32"/>
      <c r="H11" s="32"/>
      <c r="I11" s="32"/>
      <c r="J11" s="32"/>
      <c r="K11" s="27"/>
      <c r="P11" s="129">
        <v>2028</v>
      </c>
    </row>
    <row r="12" spans="2:18" ht="31">
      <c r="B12" s="33" t="s">
        <v>8</v>
      </c>
      <c r="C12" s="34"/>
      <c r="D12" s="29">
        <f>+'2. Fortalecimiento Direct'!L100+'3. Capacitación Autorizada DGS'!K55</f>
        <v>1872.1</v>
      </c>
      <c r="E12" s="35"/>
      <c r="F12" s="26"/>
      <c r="G12" s="36"/>
      <c r="H12" s="32"/>
      <c r="I12" s="32"/>
      <c r="J12" s="32"/>
      <c r="K12" s="27"/>
    </row>
    <row r="13" spans="2:18" ht="16.5" customHeight="1">
      <c r="B13" s="37" t="s">
        <v>9</v>
      </c>
      <c r="C13" s="38"/>
      <c r="D13" s="39">
        <f>+D12/D11</f>
        <v>0.88978136882129277</v>
      </c>
      <c r="E13" s="40"/>
      <c r="F13" s="41"/>
      <c r="G13" s="32"/>
      <c r="H13" s="32"/>
      <c r="I13" s="32"/>
      <c r="J13" s="32"/>
      <c r="K13" s="27"/>
    </row>
    <row r="14" spans="2:18" ht="18" customHeight="1" thickBot="1">
      <c r="B14" s="235" t="s">
        <v>10</v>
      </c>
      <c r="C14" s="236"/>
      <c r="D14" s="42">
        <f>+D11/D10</f>
        <v>0.97362332253586303</v>
      </c>
      <c r="E14" s="40"/>
      <c r="F14" s="41"/>
      <c r="G14" s="32"/>
      <c r="H14" s="32"/>
      <c r="I14" s="32"/>
      <c r="J14" s="32"/>
      <c r="K14" s="27"/>
    </row>
    <row r="15" spans="2:18" ht="33.75" customHeight="1" thickBot="1">
      <c r="B15" s="237" t="s">
        <v>96</v>
      </c>
      <c r="C15" s="238"/>
      <c r="D15" s="25"/>
      <c r="E15" s="31"/>
      <c r="F15" s="31"/>
      <c r="G15" s="32"/>
      <c r="H15" s="32"/>
      <c r="I15" s="32"/>
      <c r="J15" s="32"/>
      <c r="K15" s="27"/>
    </row>
    <row r="16" spans="2:18" ht="45" customHeight="1" thickBot="1">
      <c r="B16" s="237" t="s">
        <v>180</v>
      </c>
      <c r="C16" s="238"/>
      <c r="D16" s="25"/>
      <c r="E16" s="31"/>
      <c r="F16" s="31"/>
      <c r="G16" s="32"/>
      <c r="H16" s="32"/>
      <c r="I16" s="32"/>
      <c r="J16" s="32"/>
      <c r="K16" s="27"/>
    </row>
    <row r="17" spans="2:15" ht="18" customHeight="1">
      <c r="D17" s="31"/>
      <c r="E17" s="31"/>
      <c r="F17" s="31"/>
      <c r="G17" s="32"/>
      <c r="H17" s="32"/>
      <c r="I17" s="32"/>
      <c r="J17" s="32"/>
      <c r="K17" s="27"/>
      <c r="L17" s="111"/>
      <c r="M17" s="115"/>
      <c r="N17" s="115"/>
      <c r="O17" s="114"/>
    </row>
    <row r="18" spans="2:15" ht="18" customHeight="1" thickBot="1">
      <c r="D18" s="31"/>
      <c r="E18" s="31"/>
      <c r="F18" s="31"/>
      <c r="G18" s="32"/>
      <c r="H18" s="32"/>
      <c r="I18" s="32"/>
      <c r="J18" s="32"/>
      <c r="K18" s="27"/>
      <c r="L18" s="111"/>
      <c r="M18" s="115"/>
      <c r="N18" s="115"/>
      <c r="O18" s="114"/>
    </row>
    <row r="19" spans="2:15" ht="18" customHeight="1" thickBot="1">
      <c r="B19" s="222" t="s">
        <v>133</v>
      </c>
      <c r="C19" s="223"/>
      <c r="D19" s="224"/>
      <c r="F19" s="137" t="s">
        <v>137</v>
      </c>
      <c r="G19" s="138"/>
      <c r="H19" s="139"/>
      <c r="J19" s="32"/>
      <c r="K19" s="27"/>
      <c r="L19" s="111"/>
      <c r="M19" s="115"/>
      <c r="N19" s="115"/>
      <c r="O19" s="114"/>
    </row>
    <row r="20" spans="2:15" ht="18" customHeight="1">
      <c r="B20" s="239" t="s">
        <v>73</v>
      </c>
      <c r="C20" s="239"/>
      <c r="D20" s="52">
        <f>+'3. Capacitación Autorizada DGS'!S$55</f>
        <v>105</v>
      </c>
      <c r="F20" s="130" t="s">
        <v>102</v>
      </c>
      <c r="G20" s="131"/>
      <c r="H20" s="52">
        <f>+'2. Fortalecimiento Direct'!T100</f>
        <v>490</v>
      </c>
      <c r="J20" s="32"/>
      <c r="K20" s="27"/>
      <c r="L20" s="111"/>
      <c r="M20" s="115"/>
      <c r="N20" s="115"/>
      <c r="O20" s="114"/>
    </row>
    <row r="21" spans="2:15" ht="18" customHeight="1">
      <c r="B21" s="221" t="s">
        <v>72</v>
      </c>
      <c r="C21" s="221"/>
      <c r="D21" s="52">
        <f>+'3. Capacitación Autorizada DGS'!T$55</f>
        <v>366</v>
      </c>
      <c r="F21" s="132" t="s">
        <v>103</v>
      </c>
      <c r="G21" s="133"/>
      <c r="H21" s="52">
        <f>+'2. Fortalecimiento Direct'!U100</f>
        <v>2</v>
      </c>
      <c r="J21" s="32"/>
      <c r="K21" s="27"/>
      <c r="L21" s="111"/>
      <c r="M21" s="115"/>
      <c r="N21" s="115"/>
      <c r="O21" s="114"/>
    </row>
    <row r="22" spans="2:15" ht="18" customHeight="1">
      <c r="B22" s="221" t="s">
        <v>71</v>
      </c>
      <c r="C22" s="221"/>
      <c r="D22" s="52">
        <f>+'3. Capacitación Autorizada DGS'!U55</f>
        <v>337</v>
      </c>
      <c r="F22" s="134" t="s">
        <v>104</v>
      </c>
      <c r="G22" s="135"/>
      <c r="H22" s="52">
        <f>+'2. Fortalecimiento Direct'!V100</f>
        <v>0</v>
      </c>
      <c r="J22" s="32"/>
      <c r="K22" s="27"/>
      <c r="L22" s="111"/>
      <c r="M22" s="115"/>
      <c r="N22" s="115"/>
      <c r="O22" s="114"/>
    </row>
    <row r="23" spans="2:15" ht="18" customHeight="1">
      <c r="B23" s="221" t="s">
        <v>107</v>
      </c>
      <c r="C23" s="221"/>
      <c r="D23" s="52">
        <f>+'3. Capacitación Autorizada DGS'!V$55</f>
        <v>804</v>
      </c>
      <c r="F23" s="111" t="s">
        <v>138</v>
      </c>
      <c r="G23" s="136"/>
      <c r="H23" s="52">
        <f>+'2. Fortalecimiento Direct'!W100</f>
        <v>0</v>
      </c>
      <c r="J23" s="32"/>
      <c r="K23" s="27"/>
      <c r="L23" s="111"/>
      <c r="M23" s="115"/>
      <c r="N23" s="115"/>
      <c r="O23" s="114"/>
    </row>
    <row r="24" spans="2:15" ht="18" customHeight="1">
      <c r="B24" s="221" t="s">
        <v>70</v>
      </c>
      <c r="C24" s="221"/>
      <c r="D24" s="52">
        <f>+'3. Capacitación Autorizada DGS'!W$55</f>
        <v>0</v>
      </c>
      <c r="F24" s="132" t="s">
        <v>139</v>
      </c>
      <c r="G24" s="133"/>
      <c r="H24" s="52">
        <f>+'2. Fortalecimiento Direct'!X100</f>
        <v>0</v>
      </c>
      <c r="J24" s="32"/>
      <c r="K24" s="27"/>
      <c r="L24" s="111"/>
      <c r="M24" s="115"/>
      <c r="N24" s="115"/>
      <c r="O24" s="114"/>
    </row>
    <row r="25" spans="2:15" ht="18" customHeight="1">
      <c r="B25" s="221" t="s">
        <v>108</v>
      </c>
      <c r="C25" s="221"/>
      <c r="D25" s="52">
        <f>+'3. Capacitación Autorizada DGS'!X$55</f>
        <v>0</v>
      </c>
      <c r="F25" s="31"/>
      <c r="G25" s="32"/>
      <c r="H25" s="32"/>
      <c r="I25" s="32"/>
      <c r="J25" s="32"/>
      <c r="K25" s="27"/>
      <c r="L25" s="111"/>
      <c r="M25" s="115"/>
      <c r="N25" s="115"/>
      <c r="O25" s="114"/>
    </row>
    <row r="26" spans="2:15" ht="18" customHeight="1">
      <c r="B26" s="221" t="s">
        <v>109</v>
      </c>
      <c r="C26" s="221"/>
      <c r="D26" s="52">
        <f>+'3. Capacitación Autorizada DGS'!Y$55</f>
        <v>0</v>
      </c>
      <c r="F26" s="31"/>
      <c r="G26" s="32"/>
      <c r="H26" s="32"/>
      <c r="I26" s="32"/>
      <c r="J26" s="32"/>
      <c r="K26" s="27"/>
      <c r="L26" s="111"/>
      <c r="M26" s="115"/>
      <c r="N26" s="115"/>
      <c r="O26" s="114"/>
    </row>
    <row r="27" spans="2:15" ht="18" customHeight="1">
      <c r="B27" s="221" t="s">
        <v>178</v>
      </c>
      <c r="C27" s="221"/>
      <c r="D27" s="52">
        <f>+'3. Capacitación Autorizada DGS'!Z$55</f>
        <v>0</v>
      </c>
      <c r="F27" s="31"/>
      <c r="G27" s="32"/>
      <c r="H27" s="32"/>
      <c r="I27" s="32"/>
      <c r="J27" s="32"/>
      <c r="K27" s="27"/>
      <c r="L27" s="111"/>
      <c r="M27" s="115"/>
      <c r="N27" s="115"/>
      <c r="O27" s="114"/>
    </row>
    <row r="28" spans="2:15" ht="18" customHeight="1">
      <c r="B28" s="221" t="s">
        <v>179</v>
      </c>
      <c r="C28" s="221"/>
      <c r="D28" s="52">
        <f>+'3. Capacitación Autorizada DGS'!AA$55</f>
        <v>0</v>
      </c>
      <c r="F28" s="31"/>
      <c r="G28" s="32"/>
      <c r="H28" s="32"/>
      <c r="I28" s="32"/>
      <c r="J28" s="32"/>
      <c r="K28" s="27"/>
      <c r="L28" s="111"/>
      <c r="M28" s="115"/>
      <c r="N28" s="115"/>
      <c r="O28" s="114"/>
    </row>
    <row r="29" spans="2:15" ht="18" customHeight="1">
      <c r="B29" s="221" t="s">
        <v>110</v>
      </c>
      <c r="C29" s="221"/>
      <c r="D29" s="52">
        <f>+'3. Capacitación Autorizada DGS'!AB$55</f>
        <v>0</v>
      </c>
      <c r="F29" s="31"/>
      <c r="G29" s="32"/>
      <c r="H29" s="32"/>
      <c r="I29" s="32"/>
      <c r="J29" s="32"/>
      <c r="K29" s="27"/>
      <c r="L29" s="111"/>
      <c r="M29" s="115"/>
      <c r="N29" s="115"/>
      <c r="O29" s="114"/>
    </row>
    <row r="30" spans="2:15" ht="18" customHeight="1">
      <c r="B30" s="221" t="s">
        <v>181</v>
      </c>
      <c r="C30" s="221"/>
      <c r="D30" s="52">
        <f>+'3. Capacitación Autorizada DGS'!AC$55</f>
        <v>0</v>
      </c>
      <c r="F30" s="31"/>
      <c r="G30" s="32"/>
      <c r="H30" s="32"/>
      <c r="I30" s="32"/>
      <c r="J30" s="32"/>
      <c r="K30" s="27"/>
      <c r="L30" s="111"/>
      <c r="M30" s="115"/>
      <c r="N30" s="115"/>
      <c r="O30" s="114"/>
    </row>
    <row r="31" spans="2:15" ht="18" customHeight="1">
      <c r="D31" s="31"/>
      <c r="E31" s="31"/>
      <c r="F31" s="31"/>
      <c r="G31" s="32"/>
      <c r="H31" s="32"/>
      <c r="I31" s="32"/>
      <c r="J31" s="32"/>
      <c r="K31" s="27"/>
      <c r="L31" s="111"/>
      <c r="M31" s="115"/>
      <c r="N31" s="115"/>
      <c r="O31" s="114"/>
    </row>
    <row r="32" spans="2:15" ht="16" thickBot="1">
      <c r="D32" s="31"/>
      <c r="E32" s="31"/>
      <c r="F32" s="31"/>
      <c r="G32" s="32"/>
      <c r="H32" s="32"/>
      <c r="I32" s="32"/>
      <c r="J32" s="32"/>
      <c r="K32" s="27"/>
      <c r="L32" s="43"/>
      <c r="M32" s="43"/>
      <c r="N32" s="43"/>
      <c r="O32" s="44"/>
    </row>
    <row r="33" spans="1:15" ht="31.5" customHeight="1">
      <c r="A33" s="218" t="s">
        <v>140</v>
      </c>
      <c r="B33" s="219"/>
      <c r="C33" s="219"/>
      <c r="D33" s="219"/>
      <c r="E33" s="219"/>
      <c r="F33" s="219"/>
      <c r="G33" s="219"/>
      <c r="H33" s="219"/>
      <c r="I33" s="219"/>
      <c r="J33" s="220"/>
      <c r="K33" s="27"/>
      <c r="L33" s="43"/>
      <c r="M33" s="43"/>
      <c r="N33" s="43"/>
      <c r="O33" s="44"/>
    </row>
    <row r="34" spans="1:15" ht="36.75" customHeight="1">
      <c r="A34" s="231" t="s">
        <v>11</v>
      </c>
      <c r="B34" s="226" t="s">
        <v>164</v>
      </c>
      <c r="C34" s="226"/>
      <c r="D34" s="226"/>
      <c r="E34" s="227" t="s">
        <v>165</v>
      </c>
      <c r="F34" s="227"/>
      <c r="G34" s="227"/>
      <c r="H34" s="227"/>
      <c r="I34" s="227"/>
      <c r="J34" s="228"/>
      <c r="M34" s="43"/>
      <c r="N34" s="43"/>
      <c r="O34" s="44"/>
    </row>
    <row r="35" spans="1:15" ht="25.5" customHeight="1">
      <c r="A35" s="231"/>
      <c r="B35" s="56" t="s">
        <v>12</v>
      </c>
      <c r="C35" s="56" t="s">
        <v>13</v>
      </c>
      <c r="D35" s="57" t="s">
        <v>14</v>
      </c>
      <c r="E35" s="53" t="s">
        <v>16</v>
      </c>
      <c r="F35" s="54" t="s">
        <v>14</v>
      </c>
      <c r="G35" s="229" t="s">
        <v>17</v>
      </c>
      <c r="H35" s="229"/>
      <c r="I35" s="229"/>
      <c r="J35" s="230"/>
      <c r="M35" s="43"/>
      <c r="N35" s="43"/>
      <c r="O35" s="44"/>
    </row>
    <row r="36" spans="1:15" ht="78" customHeight="1">
      <c r="A36" s="231"/>
      <c r="B36" s="113" t="s">
        <v>18</v>
      </c>
      <c r="C36" s="113" t="s">
        <v>19</v>
      </c>
      <c r="D36" s="55"/>
      <c r="E36" s="113" t="s">
        <v>20</v>
      </c>
      <c r="F36" s="55"/>
      <c r="G36" s="229"/>
      <c r="H36" s="229"/>
      <c r="I36" s="229"/>
      <c r="J36" s="230"/>
      <c r="M36" s="43"/>
      <c r="N36" s="43"/>
      <c r="O36" s="44"/>
    </row>
    <row r="37" spans="1:15" ht="25.5" customHeight="1">
      <c r="A37" s="118" t="s">
        <v>4</v>
      </c>
      <c r="B37" s="119">
        <f>5428450000+10307415000+11632596000+302925427+12973745000</f>
        <v>40645131427</v>
      </c>
      <c r="C37" s="119">
        <f>20500000+2000000+6050000+3000000</f>
        <v>31550000</v>
      </c>
      <c r="D37" s="120">
        <f>+C37/B37</f>
        <v>7.762307290521337E-4</v>
      </c>
      <c r="E37" s="121">
        <f>1225646.78+1234200</f>
        <v>2459846.7800000003</v>
      </c>
      <c r="F37" s="122">
        <f>+E37/C37</f>
        <v>7.7966617432646601E-2</v>
      </c>
      <c r="G37" s="232"/>
      <c r="H37" s="233"/>
      <c r="I37" s="233"/>
      <c r="J37" s="234"/>
      <c r="O37" s="44"/>
    </row>
    <row r="38" spans="1:15" ht="26.25" customHeight="1">
      <c r="A38" s="118" t="s">
        <v>21</v>
      </c>
      <c r="B38" s="119">
        <f>19569626000+10307415000+5428450000+11632596000</f>
        <v>46938087000</v>
      </c>
      <c r="C38" s="119">
        <f>5000000+20500000+6050000</f>
        <v>31550000</v>
      </c>
      <c r="D38" s="120">
        <f>+C38/B38</f>
        <v>6.7216203336109548E-4</v>
      </c>
      <c r="E38" s="123">
        <f>242760+6421991.14</f>
        <v>6664751.1399999997</v>
      </c>
      <c r="F38" s="120">
        <f>+E38/C38</f>
        <v>0.21124409318541995</v>
      </c>
      <c r="G38" s="232"/>
      <c r="H38" s="233"/>
      <c r="I38" s="233"/>
      <c r="J38" s="234"/>
      <c r="M38" s="50"/>
      <c r="N38" s="50"/>
    </row>
    <row r="39" spans="1:15" ht="28.5" customHeight="1">
      <c r="A39" s="118" t="s">
        <v>22</v>
      </c>
      <c r="B39" s="119">
        <f>302925427776.34+10307415000+5428450000+11632596000+11632596000</f>
        <v>341926484776.34003</v>
      </c>
      <c r="C39" s="119">
        <f>6000000+2000000+20500000+6050000</f>
        <v>34550000</v>
      </c>
      <c r="D39" s="120">
        <f>+C39/B39</f>
        <v>1.0104511214625491E-4</v>
      </c>
      <c r="E39" s="121">
        <f>507960+258197+11584648.82+0</f>
        <v>12350805.82</v>
      </c>
      <c r="F39" s="120">
        <f>+E39/C39</f>
        <v>0.35747629001447179</v>
      </c>
      <c r="G39" s="232"/>
      <c r="H39" s="233"/>
      <c r="I39" s="233"/>
      <c r="J39" s="234"/>
    </row>
    <row r="40" spans="1:15" ht="24.75" customHeight="1" thickBot="1">
      <c r="A40" s="124" t="s">
        <v>23</v>
      </c>
      <c r="B40" s="125">
        <f>292338581271.5+10116921885.6+5032501355+10912372660.5</f>
        <v>318400377172.59998</v>
      </c>
      <c r="C40" s="125">
        <f>6000000+1000000+24500000+6050000</f>
        <v>37550000</v>
      </c>
      <c r="D40" s="126">
        <f>+C40/B40</f>
        <v>1.1793327738316315E-4</v>
      </c>
      <c r="E40" s="127">
        <f>3238875.17+975389+24442621.84+3990729.4</f>
        <v>32647615.409999996</v>
      </c>
      <c r="F40" s="126">
        <f>+E40/C40</f>
        <v>0.86944381917443403</v>
      </c>
      <c r="G40" s="232"/>
      <c r="H40" s="233"/>
      <c r="I40" s="233"/>
      <c r="J40" s="234"/>
    </row>
    <row r="41" spans="1:15" ht="120" customHeight="1"/>
    <row r="42" spans="1:15" s="45" customFormat="1" ht="27.75" customHeight="1"/>
    <row r="43" spans="1:15" s="45" customFormat="1" ht="31.5" customHeight="1"/>
    <row r="44" spans="1:15" s="45" customFormat="1" ht="27.75" customHeight="1"/>
    <row r="45" spans="1:15" s="45" customFormat="1" ht="23.25" customHeight="1"/>
    <row r="46" spans="1:15" s="45" customFormat="1" ht="33.75" customHeight="1">
      <c r="A46" s="225"/>
      <c r="B46" s="225"/>
      <c r="C46" s="225"/>
      <c r="D46" s="225"/>
      <c r="E46" s="225"/>
      <c r="F46" s="225"/>
    </row>
    <row r="47" spans="1:15" s="45" customFormat="1" ht="15.75" customHeight="1">
      <c r="E47" s="46"/>
      <c r="F47" s="46"/>
    </row>
    <row r="48" spans="1:15" s="45" customFormat="1"/>
    <row r="49" spans="21:21" s="45" customFormat="1"/>
    <row r="50" spans="21:21" s="45" customFormat="1"/>
    <row r="51" spans="21:21" s="45" customFormat="1"/>
    <row r="52" spans="21:21" s="45" customFormat="1" ht="13.5" customHeight="1"/>
    <row r="53" spans="21:21" s="45" customFormat="1">
      <c r="U53" s="4" t="s">
        <v>24</v>
      </c>
    </row>
    <row r="54" spans="21:21" s="45" customFormat="1">
      <c r="U54" s="107"/>
    </row>
    <row r="55" spans="21:21" s="45" customFormat="1" ht="42">
      <c r="U55" s="108" t="s">
        <v>25</v>
      </c>
    </row>
    <row r="56" spans="21:21" s="45" customFormat="1" ht="42">
      <c r="U56" s="108" t="s">
        <v>135</v>
      </c>
    </row>
    <row r="57" spans="21:21" s="45" customFormat="1" ht="56">
      <c r="U57" s="108" t="s">
        <v>26</v>
      </c>
    </row>
    <row r="58" spans="21:21" s="45" customFormat="1" ht="28">
      <c r="U58" s="108" t="s">
        <v>27</v>
      </c>
    </row>
    <row r="59" spans="21:21" s="45" customFormat="1" ht="28">
      <c r="U59" s="108" t="s">
        <v>28</v>
      </c>
    </row>
    <row r="60" spans="21:21" s="45" customFormat="1" ht="28">
      <c r="U60" s="108" t="s">
        <v>29</v>
      </c>
    </row>
    <row r="61" spans="21:21" s="45" customFormat="1" ht="42">
      <c r="U61" s="108" t="s">
        <v>30</v>
      </c>
    </row>
    <row r="62" spans="21:21" s="45" customFormat="1" ht="56">
      <c r="U62" s="108" t="s">
        <v>31</v>
      </c>
    </row>
    <row r="63" spans="21:21" s="45" customFormat="1" ht="28">
      <c r="U63" s="108" t="s">
        <v>32</v>
      </c>
    </row>
    <row r="64" spans="21:21" s="45" customFormat="1" ht="28">
      <c r="U64" s="108" t="s">
        <v>33</v>
      </c>
    </row>
    <row r="65" spans="21:21" s="45" customFormat="1" ht="28">
      <c r="U65" s="108" t="s">
        <v>34</v>
      </c>
    </row>
    <row r="66" spans="21:21" s="45" customFormat="1" ht="28">
      <c r="U66" s="108" t="s">
        <v>35</v>
      </c>
    </row>
    <row r="67" spans="21:21" s="45" customFormat="1" ht="28">
      <c r="U67" s="108" t="s">
        <v>101</v>
      </c>
    </row>
    <row r="68" spans="21:21" s="45" customFormat="1" ht="56">
      <c r="U68" s="108" t="s">
        <v>36</v>
      </c>
    </row>
    <row r="69" spans="21:21" s="45" customFormat="1" ht="28">
      <c r="U69" s="108" t="s">
        <v>37</v>
      </c>
    </row>
    <row r="70" spans="21:21" s="45" customFormat="1" ht="28">
      <c r="U70" s="108" t="s">
        <v>38</v>
      </c>
    </row>
    <row r="71" spans="21:21" s="45" customFormat="1" ht="42">
      <c r="U71" s="108" t="s">
        <v>163</v>
      </c>
    </row>
    <row r="72" spans="21:21" s="45" customFormat="1">
      <c r="U72" s="108" t="s">
        <v>39</v>
      </c>
    </row>
    <row r="73" spans="21:21" s="45" customFormat="1" ht="56">
      <c r="U73" s="108" t="s">
        <v>40</v>
      </c>
    </row>
    <row r="74" spans="21:21" s="45" customFormat="1" ht="28">
      <c r="U74" s="108" t="s">
        <v>41</v>
      </c>
    </row>
    <row r="75" spans="21:21" s="45" customFormat="1" ht="56">
      <c r="U75" s="108" t="s">
        <v>100</v>
      </c>
    </row>
    <row r="76" spans="21:21" s="45" customFormat="1" ht="28">
      <c r="U76" s="108" t="s">
        <v>42</v>
      </c>
    </row>
    <row r="77" spans="21:21" s="45" customFormat="1" ht="28">
      <c r="U77" s="108" t="s">
        <v>43</v>
      </c>
    </row>
    <row r="78" spans="21:21" s="45" customFormat="1" ht="56">
      <c r="U78" s="108" t="s">
        <v>136</v>
      </c>
    </row>
    <row r="79" spans="21:21" s="45" customFormat="1" ht="28">
      <c r="U79" s="108" t="s">
        <v>44</v>
      </c>
    </row>
    <row r="80" spans="21:21" s="45" customFormat="1" ht="28">
      <c r="U80" s="108" t="s">
        <v>45</v>
      </c>
    </row>
    <row r="81" spans="21:21" s="45" customFormat="1" ht="42">
      <c r="U81" s="108" t="s">
        <v>46</v>
      </c>
    </row>
    <row r="82" spans="21:21" s="45" customFormat="1" ht="28">
      <c r="U82" s="108" t="s">
        <v>2</v>
      </c>
    </row>
    <row r="83" spans="21:21" s="45" customFormat="1" ht="28">
      <c r="U83" s="108" t="s">
        <v>47</v>
      </c>
    </row>
    <row r="84" spans="21:21" s="45" customFormat="1">
      <c r="U84" s="108" t="s">
        <v>48</v>
      </c>
    </row>
    <row r="85" spans="21:21" s="45" customFormat="1" ht="28">
      <c r="U85" s="108" t="s">
        <v>49</v>
      </c>
    </row>
    <row r="86" spans="21:21" s="45" customFormat="1" ht="28">
      <c r="U86" s="108" t="s">
        <v>50</v>
      </c>
    </row>
    <row r="87" spans="21:21" s="45" customFormat="1" ht="42">
      <c r="U87" s="108" t="s">
        <v>51</v>
      </c>
    </row>
    <row r="88" spans="21:21" s="45" customFormat="1" ht="56">
      <c r="U88" s="108" t="s">
        <v>52</v>
      </c>
    </row>
    <row r="89" spans="21:21" s="45" customFormat="1" ht="28">
      <c r="U89" s="108" t="s">
        <v>53</v>
      </c>
    </row>
    <row r="90" spans="21:21" s="45" customFormat="1">
      <c r="U90" s="108" t="s">
        <v>54</v>
      </c>
    </row>
    <row r="91" spans="21:21" s="45" customFormat="1" ht="28">
      <c r="U91" s="108" t="s">
        <v>55</v>
      </c>
    </row>
    <row r="92" spans="21:21" s="45" customFormat="1" ht="28">
      <c r="U92" s="108" t="s">
        <v>56</v>
      </c>
    </row>
    <row r="93" spans="21:21" s="45" customFormat="1" ht="42">
      <c r="U93" s="108" t="s">
        <v>57</v>
      </c>
    </row>
    <row r="94" spans="21:21" s="45" customFormat="1" ht="28">
      <c r="U94" s="108" t="s">
        <v>58</v>
      </c>
    </row>
    <row r="95" spans="21:21" s="45" customFormat="1" ht="19.5" customHeight="1">
      <c r="U95" s="108" t="s">
        <v>59</v>
      </c>
    </row>
    <row r="96" spans="21:21" s="45" customFormat="1" ht="24" customHeight="1">
      <c r="U96" s="108" t="s">
        <v>60</v>
      </c>
    </row>
    <row r="97" spans="21:21" s="45" customFormat="1" ht="24.75" customHeight="1">
      <c r="U97" s="109" t="s">
        <v>162</v>
      </c>
    </row>
    <row r="98" spans="21:21" s="45" customFormat="1"/>
    <row r="99" spans="21:21" s="45" customFormat="1"/>
    <row r="100" spans="21:21" s="45" customFormat="1"/>
    <row r="101" spans="21:21" s="45" customFormat="1"/>
    <row r="102" spans="21:21" s="45" customFormat="1"/>
    <row r="103" spans="21:21" s="45" customFormat="1"/>
    <row r="104" spans="21:21" s="45" customFormat="1"/>
    <row r="105" spans="21:21" s="45" customFormat="1"/>
    <row r="106" spans="21:21" s="45" customFormat="1"/>
    <row r="107" spans="21:21" s="45" customFormat="1"/>
    <row r="108" spans="21:21" s="45" customFormat="1"/>
    <row r="109" spans="21:21" s="45" customFormat="1"/>
    <row r="110" spans="21:21" s="45" customFormat="1"/>
    <row r="111" spans="21:21" s="45" customFormat="1"/>
    <row r="112" spans="21:21" s="45" customFormat="1"/>
    <row r="113" spans="21:21" s="45" customFormat="1"/>
    <row r="114" spans="21:21" s="45" customFormat="1"/>
    <row r="115" spans="21:21" s="45" customFormat="1"/>
    <row r="116" spans="21:21" s="45" customFormat="1">
      <c r="U116" s="47"/>
    </row>
    <row r="117" spans="21:21" s="45" customFormat="1">
      <c r="U117" s="47"/>
    </row>
    <row r="118" spans="21:21" s="45" customFormat="1">
      <c r="U118" s="47"/>
    </row>
    <row r="119" spans="21:21" s="45" customFormat="1"/>
    <row r="120" spans="21:21" s="45" customFormat="1" ht="25.5" customHeight="1"/>
    <row r="121" spans="21:21" s="45" customFormat="1" ht="42.75" customHeight="1"/>
    <row r="122" spans="21:21" s="45" customFormat="1" ht="42.75" customHeight="1"/>
    <row r="123" spans="21:21" s="45" customFormat="1"/>
    <row r="124" spans="21:21" s="45" customFormat="1" ht="31.5" customHeight="1"/>
    <row r="125" spans="21:21" s="45" customFormat="1" ht="24.75" customHeight="1"/>
    <row r="126" spans="21:21" s="45" customFormat="1" ht="26.25" customHeight="1"/>
    <row r="127" spans="21:21" s="45" customFormat="1" ht="32.25" customHeight="1"/>
    <row r="128" spans="21:21" s="45" customFormat="1" ht="37.5" customHeight="1"/>
    <row r="129" s="45" customFormat="1" ht="33" customHeight="1"/>
    <row r="130" s="45" customFormat="1" ht="24" customHeight="1"/>
    <row r="131" s="45" customFormat="1" ht="21" customHeight="1"/>
    <row r="132" s="45" customFormat="1" ht="37.5" customHeight="1"/>
    <row r="133" s="45" customFormat="1" ht="37.5" customHeight="1"/>
    <row r="134" s="45" customFormat="1" ht="33" customHeight="1"/>
    <row r="135" s="45" customFormat="1" ht="31.5" customHeight="1"/>
    <row r="136" s="45" customFormat="1" ht="21" customHeight="1"/>
    <row r="137" s="45" customFormat="1" ht="33.75" customHeight="1"/>
    <row r="138" s="45" customFormat="1" ht="20.25" customHeight="1"/>
    <row r="139" s="45" customFormat="1" ht="30.75" customHeight="1"/>
    <row r="140" s="45" customFormat="1" ht="36" customHeight="1"/>
    <row r="141" s="45" customFormat="1" ht="24" customHeight="1"/>
    <row r="142" s="45" customFormat="1" ht="33" customHeight="1"/>
    <row r="143" s="45" customFormat="1" ht="30" customHeight="1"/>
    <row r="144" s="45" customFormat="1" ht="24.75" customHeight="1"/>
    <row r="145" s="45" customFormat="1" ht="36" customHeight="1"/>
    <row r="146" s="45" customFormat="1" ht="21" customHeight="1"/>
    <row r="147" s="45" customFormat="1" ht="16.5" customHeight="1"/>
    <row r="148" s="45" customFormat="1" ht="31.5" customHeight="1"/>
    <row r="149" s="45" customFormat="1" ht="18.75" customHeight="1"/>
    <row r="150" ht="21.75" customHeight="1"/>
    <row r="151" ht="21" customHeight="1"/>
    <row r="152" ht="24" customHeight="1"/>
    <row r="153" ht="29.25" customHeight="1"/>
    <row r="154" ht="23.25" customHeight="1"/>
    <row r="155" ht="30.75" customHeight="1"/>
    <row r="156" ht="21" customHeight="1"/>
    <row r="157" ht="18.75" customHeight="1"/>
    <row r="158" ht="18" customHeight="1"/>
    <row r="159" ht="20.25" customHeight="1"/>
    <row r="160" ht="15.75" customHeight="1"/>
    <row r="161" spans="21:21" ht="19.5" customHeight="1"/>
    <row r="162" spans="21:21" ht="20.25" customHeight="1"/>
    <row r="163" spans="21:21" ht="17.25" customHeight="1"/>
    <row r="164" spans="21:21">
      <c r="U164" s="14"/>
    </row>
    <row r="165" spans="21:21">
      <c r="U165" s="48"/>
    </row>
    <row r="166" spans="21:21">
      <c r="U166" s="48"/>
    </row>
    <row r="167" spans="21:21">
      <c r="U167" s="48"/>
    </row>
    <row r="168" spans="21:21">
      <c r="U168" s="48"/>
    </row>
    <row r="169" spans="21:21">
      <c r="U169" s="48"/>
    </row>
    <row r="170" spans="21:21">
      <c r="U170" s="48"/>
    </row>
    <row r="171" spans="21:21">
      <c r="U171" s="49"/>
    </row>
    <row r="172" spans="21:21">
      <c r="U172" s="49"/>
    </row>
    <row r="173" spans="21:21">
      <c r="U173" s="49"/>
    </row>
    <row r="174" spans="21:21">
      <c r="U174" s="49"/>
    </row>
    <row r="175" spans="21:21">
      <c r="U175" s="49"/>
    </row>
    <row r="176" spans="21:21">
      <c r="U176" s="49"/>
    </row>
    <row r="177" spans="21:21">
      <c r="U177" s="49"/>
    </row>
    <row r="178" spans="21:21">
      <c r="U178" s="49"/>
    </row>
    <row r="179" spans="21:21">
      <c r="U179" s="49"/>
    </row>
    <row r="180" spans="21:21">
      <c r="U180" s="49"/>
    </row>
    <row r="181" spans="21:21">
      <c r="U181" s="49"/>
    </row>
    <row r="182" spans="21:21">
      <c r="U182" s="49"/>
    </row>
    <row r="183" spans="21:21">
      <c r="U183" s="49"/>
    </row>
    <row r="184" spans="21:21">
      <c r="U184" s="49"/>
    </row>
    <row r="185" spans="21:21">
      <c r="U185" s="49"/>
    </row>
    <row r="186" spans="21:21">
      <c r="U186" s="49"/>
    </row>
    <row r="187" spans="21:21">
      <c r="U187" s="49"/>
    </row>
    <row r="188" spans="21:21">
      <c r="U188" s="49"/>
    </row>
    <row r="189" spans="21:21">
      <c r="U189" s="49"/>
    </row>
    <row r="190" spans="21:21">
      <c r="U190" s="49"/>
    </row>
    <row r="191" spans="21:21">
      <c r="U191" s="49"/>
    </row>
    <row r="192" spans="21:21">
      <c r="U192" s="49"/>
    </row>
    <row r="193" spans="21:21">
      <c r="U193" s="49"/>
    </row>
    <row r="194" spans="21:21">
      <c r="U194" s="49"/>
    </row>
    <row r="195" spans="21:21">
      <c r="U195" s="49"/>
    </row>
    <row r="196" spans="21:21">
      <c r="U196" s="49"/>
    </row>
    <row r="197" spans="21:21">
      <c r="U197" s="49"/>
    </row>
    <row r="198" spans="21:21">
      <c r="U198" s="49"/>
    </row>
    <row r="199" spans="21:21">
      <c r="U199" s="49"/>
    </row>
    <row r="200" spans="21:21">
      <c r="U200" s="49"/>
    </row>
    <row r="201" spans="21:21">
      <c r="U201" s="49"/>
    </row>
    <row r="202" spans="21:21">
      <c r="U202" s="49"/>
    </row>
    <row r="203" spans="21:21">
      <c r="U203" s="49"/>
    </row>
    <row r="204" spans="21:21">
      <c r="U204" s="49"/>
    </row>
    <row r="205" spans="21:21">
      <c r="U205" s="49"/>
    </row>
    <row r="206" spans="21:21">
      <c r="U206" s="49"/>
    </row>
    <row r="207" spans="21:21">
      <c r="U207" s="49"/>
    </row>
    <row r="208" spans="21:21">
      <c r="U208" s="49"/>
    </row>
    <row r="209" spans="21:21">
      <c r="U209" s="49"/>
    </row>
    <row r="210" spans="21:21">
      <c r="U210" s="49"/>
    </row>
    <row r="211" spans="21:21">
      <c r="U211" s="49"/>
    </row>
    <row r="212" spans="21:21">
      <c r="U212" s="49"/>
    </row>
    <row r="213" spans="21:21">
      <c r="U213" s="49"/>
    </row>
    <row r="214" spans="21:21">
      <c r="U214" s="49"/>
    </row>
    <row r="215" spans="21:21">
      <c r="U215" s="49"/>
    </row>
    <row r="216" spans="21:21">
      <c r="U216" s="49"/>
    </row>
    <row r="217" spans="21:21">
      <c r="U217" s="49"/>
    </row>
    <row r="218" spans="21:21">
      <c r="U218" s="49"/>
    </row>
    <row r="219" spans="21:21">
      <c r="U219" s="49"/>
    </row>
    <row r="220" spans="21:21">
      <c r="U220" s="49"/>
    </row>
    <row r="221" spans="21:21">
      <c r="U221" s="49"/>
    </row>
    <row r="222" spans="21:21">
      <c r="U222" s="49"/>
    </row>
    <row r="223" spans="21:21">
      <c r="U223" s="49"/>
    </row>
    <row r="224" spans="21:21">
      <c r="U224" s="49"/>
    </row>
    <row r="225" spans="21:21">
      <c r="U225" s="49"/>
    </row>
    <row r="226" spans="21:21">
      <c r="U226" s="49"/>
    </row>
    <row r="227" spans="21:21">
      <c r="U227" s="49"/>
    </row>
    <row r="228" spans="21:21">
      <c r="U228" s="49"/>
    </row>
    <row r="229" spans="21:21">
      <c r="U229" s="49"/>
    </row>
    <row r="230" spans="21:21">
      <c r="U230" s="49"/>
    </row>
    <row r="231" spans="21:21">
      <c r="U231" s="49"/>
    </row>
    <row r="232" spans="21:21">
      <c r="U232" s="49"/>
    </row>
    <row r="233" spans="21:21">
      <c r="U233" s="49"/>
    </row>
    <row r="234" spans="21:21">
      <c r="U234" s="49"/>
    </row>
    <row r="235" spans="21:21">
      <c r="U235" s="49"/>
    </row>
    <row r="236" spans="21:21">
      <c r="U236" s="49"/>
    </row>
    <row r="237" spans="21:21">
      <c r="U237" s="49"/>
    </row>
    <row r="238" spans="21:21">
      <c r="U238" s="49"/>
    </row>
    <row r="239" spans="21:21">
      <c r="U239" s="49"/>
    </row>
    <row r="240" spans="21:21">
      <c r="U240" s="49"/>
    </row>
    <row r="241" spans="21:21">
      <c r="U241" s="49"/>
    </row>
    <row r="242" spans="21:21">
      <c r="U242" s="49"/>
    </row>
    <row r="243" spans="21:21">
      <c r="U243" s="49"/>
    </row>
    <row r="244" spans="21:21">
      <c r="U244" s="49"/>
    </row>
    <row r="245" spans="21:21">
      <c r="U245" s="49"/>
    </row>
    <row r="246" spans="21:21">
      <c r="U246" s="49"/>
    </row>
    <row r="247" spans="21:21">
      <c r="U247" s="49"/>
    </row>
    <row r="248" spans="21:21">
      <c r="U248" s="49"/>
    </row>
    <row r="249" spans="21:21">
      <c r="U249" s="49"/>
    </row>
    <row r="250" spans="21:21">
      <c r="U250" s="49"/>
    </row>
    <row r="251" spans="21:21">
      <c r="U251" s="49"/>
    </row>
    <row r="252" spans="21:21">
      <c r="U252" s="49"/>
    </row>
    <row r="253" spans="21:21">
      <c r="U253" s="49"/>
    </row>
    <row r="254" spans="21:21">
      <c r="U254" s="49"/>
    </row>
    <row r="255" spans="21:21">
      <c r="U255" s="49"/>
    </row>
    <row r="256" spans="21:21">
      <c r="U256" s="49"/>
    </row>
    <row r="257" spans="21:21">
      <c r="U257" s="49"/>
    </row>
    <row r="258" spans="21:21">
      <c r="U258" s="49"/>
    </row>
    <row r="259" spans="21:21">
      <c r="U259" s="49"/>
    </row>
    <row r="260" spans="21:21">
      <c r="U260" s="49"/>
    </row>
    <row r="261" spans="21:21">
      <c r="U261" s="49"/>
    </row>
    <row r="262" spans="21:21">
      <c r="U262" s="49"/>
    </row>
    <row r="263" spans="21:21">
      <c r="U263" s="49"/>
    </row>
    <row r="264" spans="21:21">
      <c r="U264" s="49"/>
    </row>
    <row r="265" spans="21:21">
      <c r="U265" s="49"/>
    </row>
    <row r="266" spans="21:21">
      <c r="U266" s="49"/>
    </row>
    <row r="267" spans="21:21">
      <c r="U267" s="49"/>
    </row>
    <row r="268" spans="21:21">
      <c r="U268" s="49"/>
    </row>
    <row r="269" spans="21:21">
      <c r="U269" s="49"/>
    </row>
    <row r="270" spans="21:21">
      <c r="U270" s="49"/>
    </row>
    <row r="271" spans="21:21">
      <c r="U271" s="49"/>
    </row>
    <row r="272" spans="21:21">
      <c r="U272" s="49"/>
    </row>
    <row r="273" spans="21:21">
      <c r="U273" s="49"/>
    </row>
    <row r="274" spans="21:21">
      <c r="U274" s="49"/>
    </row>
    <row r="275" spans="21:21">
      <c r="U275" s="49"/>
    </row>
    <row r="276" spans="21:21">
      <c r="U276" s="49"/>
    </row>
    <row r="277" spans="21:21">
      <c r="U277" s="49"/>
    </row>
  </sheetData>
  <sheetProtection formatCells="0" formatColumns="0" formatRows="0" insertColumns="0" insertRows="0" selectLockedCells="1" sort="0" autoFilter="0"/>
  <mergeCells count="35">
    <mergeCell ref="B1:O1"/>
    <mergeCell ref="B2:O2"/>
    <mergeCell ref="C7:E7"/>
    <mergeCell ref="C4:E5"/>
    <mergeCell ref="B4:B5"/>
    <mergeCell ref="G7:G9"/>
    <mergeCell ref="H7:J8"/>
    <mergeCell ref="C6:E6"/>
    <mergeCell ref="H9:J10"/>
    <mergeCell ref="B10:C10"/>
    <mergeCell ref="B14:C14"/>
    <mergeCell ref="B15:C15"/>
    <mergeCell ref="B20:C20"/>
    <mergeCell ref="B21:C21"/>
    <mergeCell ref="B16:C16"/>
    <mergeCell ref="A46:F46"/>
    <mergeCell ref="B34:D34"/>
    <mergeCell ref="E34:J34"/>
    <mergeCell ref="G35:J36"/>
    <mergeCell ref="A34:A36"/>
    <mergeCell ref="G37:J37"/>
    <mergeCell ref="G38:J38"/>
    <mergeCell ref="G39:J39"/>
    <mergeCell ref="G40:J40"/>
    <mergeCell ref="A33:J33"/>
    <mergeCell ref="B29:C29"/>
    <mergeCell ref="B30:C30"/>
    <mergeCell ref="B19:D19"/>
    <mergeCell ref="B25:C25"/>
    <mergeCell ref="B26:C26"/>
    <mergeCell ref="B22:C22"/>
    <mergeCell ref="B23:C23"/>
    <mergeCell ref="B24:C24"/>
    <mergeCell ref="B27:C27"/>
    <mergeCell ref="B28:C28"/>
  </mergeCells>
  <dataValidations count="6">
    <dataValidation type="list" allowBlank="1" showInputMessage="1" showErrorMessage="1" sqref="JB65557 WVN4 WLR4 WBV4 VRZ4 VID4 UYH4 UOL4 UEP4 TUT4 TKX4 TBB4 SRF4 SHJ4 RXN4 RNR4 RDV4 QTZ4 QKD4 QAH4 PQL4 PGP4 OWT4 OMX4 ODB4 NTF4 NJJ4 MZN4 MPR4 MFV4 LVZ4 LMD4 LCH4 KSL4 KIP4 JYT4 JOX4 JFB4 IVF4 ILJ4 IBN4 HRR4 HHV4 GXZ4 GOD4 GEH4 FUL4 FKP4 FAT4 EQX4 EHB4 DXF4 DNJ4 DDN4 CTR4 CJV4 BZZ4 BQD4 BGH4 AWL4 AMP4 ACT4 SX4 JB4 G4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G983061 G917525 G851989 G786453 G720917 G655381 G589845 G524309 G458773 G393237 G327701 G262165 G196629 G131093 G65557" xr:uid="{00000000-0002-0000-0000-000000000000}">
      <formula1>"I, I-II, I-II-III, I-II-III-IV"</formula1>
    </dataValidation>
    <dataValidation type="list" allowBlank="1" showInputMessage="1" showErrorMessage="1" sqref="WVI983061:WVK983062 WLM983061:WLO983062 WBQ983061:WBS983062 VRU983061:VRW983062 VHY983061:VIA983062 UYC983061:UYE983062 UOG983061:UOI983062 UEK983061:UEM983062 TUO983061:TUQ983062 TKS983061:TKU983062 TAW983061:TAY983062 SRA983061:SRC983062 SHE983061:SHG983062 RXI983061:RXK983062 RNM983061:RNO983062 RDQ983061:RDS983062 QTU983061:QTW983062 QJY983061:QKA983062 QAC983061:QAE983062 PQG983061:PQI983062 PGK983061:PGM983062 OWO983061:OWQ983062 OMS983061:OMU983062 OCW983061:OCY983062 NTA983061:NTC983062 NJE983061:NJG983062 MZI983061:MZK983062 MPM983061:MPO983062 MFQ983061:MFS983062 LVU983061:LVW983062 LLY983061:LMA983062 LCC983061:LCE983062 KSG983061:KSI983062 KIK983061:KIM983062 JYO983061:JYQ983062 JOS983061:JOU983062 JEW983061:JEY983062 IVA983061:IVC983062 ILE983061:ILG983062 IBI983061:IBK983062 HRM983061:HRO983062 HHQ983061:HHS983062 GXU983061:GXW983062 GNY983061:GOA983062 GEC983061:GEE983062 FUG983061:FUI983062 FKK983061:FKM983062 FAO983061:FAQ983062 EQS983061:EQU983062 EGW983061:EGY983062 DXA983061:DXC983062 DNE983061:DNG983062 DDI983061:DDK983062 CTM983061:CTO983062 CJQ983061:CJS983062 BZU983061:BZW983062 BPY983061:BQA983062 BGC983061:BGE983062 AWG983061:AWI983062 AMK983061:AMM983062 ACO983061:ACQ983062 SS983061:SU983062 IW983061:IY983062 C983061:E983062 WVI917525:WVK917526 WLM917525:WLO917526 WBQ917525:WBS917526 VRU917525:VRW917526 VHY917525:VIA917526 UYC917525:UYE917526 UOG917525:UOI917526 UEK917525:UEM917526 TUO917525:TUQ917526 TKS917525:TKU917526 TAW917525:TAY917526 SRA917525:SRC917526 SHE917525:SHG917526 RXI917525:RXK917526 RNM917525:RNO917526 RDQ917525:RDS917526 QTU917525:QTW917526 QJY917525:QKA917526 QAC917525:QAE917526 PQG917525:PQI917526 PGK917525:PGM917526 OWO917525:OWQ917526 OMS917525:OMU917526 OCW917525:OCY917526 NTA917525:NTC917526 NJE917525:NJG917526 MZI917525:MZK917526 MPM917525:MPO917526 MFQ917525:MFS917526 LVU917525:LVW917526 LLY917525:LMA917526 LCC917525:LCE917526 KSG917525:KSI917526 KIK917525:KIM917526 JYO917525:JYQ917526 JOS917525:JOU917526 JEW917525:JEY917526 IVA917525:IVC917526 ILE917525:ILG917526 IBI917525:IBK917526 HRM917525:HRO917526 HHQ917525:HHS917526 GXU917525:GXW917526 GNY917525:GOA917526 GEC917525:GEE917526 FUG917525:FUI917526 FKK917525:FKM917526 FAO917525:FAQ917526 EQS917525:EQU917526 EGW917525:EGY917526 DXA917525:DXC917526 DNE917525:DNG917526 DDI917525:DDK917526 CTM917525:CTO917526 CJQ917525:CJS917526 BZU917525:BZW917526 BPY917525:BQA917526 BGC917525:BGE917526 AWG917525:AWI917526 AMK917525:AMM917526 ACO917525:ACQ917526 SS917525:SU917526 IW917525:IY917526 C917525:E917526 WVI851989:WVK851990 WLM851989:WLO851990 WBQ851989:WBS851990 VRU851989:VRW851990 VHY851989:VIA851990 UYC851989:UYE851990 UOG851989:UOI851990 UEK851989:UEM851990 TUO851989:TUQ851990 TKS851989:TKU851990 TAW851989:TAY851990 SRA851989:SRC851990 SHE851989:SHG851990 RXI851989:RXK851990 RNM851989:RNO851990 RDQ851989:RDS851990 QTU851989:QTW851990 QJY851989:QKA851990 QAC851989:QAE851990 PQG851989:PQI851990 PGK851989:PGM851990 OWO851989:OWQ851990 OMS851989:OMU851990 OCW851989:OCY851990 NTA851989:NTC851990 NJE851989:NJG851990 MZI851989:MZK851990 MPM851989:MPO851990 MFQ851989:MFS851990 LVU851989:LVW851990 LLY851989:LMA851990 LCC851989:LCE851990 KSG851989:KSI851990 KIK851989:KIM851990 JYO851989:JYQ851990 JOS851989:JOU851990 JEW851989:JEY851990 IVA851989:IVC851990 ILE851989:ILG851990 IBI851989:IBK851990 HRM851989:HRO851990 HHQ851989:HHS851990 GXU851989:GXW851990 GNY851989:GOA851990 GEC851989:GEE851990 FUG851989:FUI851990 FKK851989:FKM851990 FAO851989:FAQ851990 EQS851989:EQU851990 EGW851989:EGY851990 DXA851989:DXC851990 DNE851989:DNG851990 DDI851989:DDK851990 CTM851989:CTO851990 CJQ851989:CJS851990 BZU851989:BZW851990 BPY851989:BQA851990 BGC851989:BGE851990 AWG851989:AWI851990 AMK851989:AMM851990 ACO851989:ACQ851990 SS851989:SU851990 IW851989:IY851990 C851989:E851990 WVI786453:WVK786454 WLM786453:WLO786454 WBQ786453:WBS786454 VRU786453:VRW786454 VHY786453:VIA786454 UYC786453:UYE786454 UOG786453:UOI786454 UEK786453:UEM786454 TUO786453:TUQ786454 TKS786453:TKU786454 TAW786453:TAY786454 SRA786453:SRC786454 SHE786453:SHG786454 RXI786453:RXK786454 RNM786453:RNO786454 RDQ786453:RDS786454 QTU786453:QTW786454 QJY786453:QKA786454 QAC786453:QAE786454 PQG786453:PQI786454 PGK786453:PGM786454 OWO786453:OWQ786454 OMS786453:OMU786454 OCW786453:OCY786454 NTA786453:NTC786454 NJE786453:NJG786454 MZI786453:MZK786454 MPM786453:MPO786454 MFQ786453:MFS786454 LVU786453:LVW786454 LLY786453:LMA786454 LCC786453:LCE786454 KSG786453:KSI786454 KIK786453:KIM786454 JYO786453:JYQ786454 JOS786453:JOU786454 JEW786453:JEY786454 IVA786453:IVC786454 ILE786453:ILG786454 IBI786453:IBK786454 HRM786453:HRO786454 HHQ786453:HHS786454 GXU786453:GXW786454 GNY786453:GOA786454 GEC786453:GEE786454 FUG786453:FUI786454 FKK786453:FKM786454 FAO786453:FAQ786454 EQS786453:EQU786454 EGW786453:EGY786454 DXA786453:DXC786454 DNE786453:DNG786454 DDI786453:DDK786454 CTM786453:CTO786454 CJQ786453:CJS786454 BZU786453:BZW786454 BPY786453:BQA786454 BGC786453:BGE786454 AWG786453:AWI786454 AMK786453:AMM786454 ACO786453:ACQ786454 SS786453:SU786454 IW786453:IY786454 C786453:E786454 WVI720917:WVK720918 WLM720917:WLO720918 WBQ720917:WBS720918 VRU720917:VRW720918 VHY720917:VIA720918 UYC720917:UYE720918 UOG720917:UOI720918 UEK720917:UEM720918 TUO720917:TUQ720918 TKS720917:TKU720918 TAW720917:TAY720918 SRA720917:SRC720918 SHE720917:SHG720918 RXI720917:RXK720918 RNM720917:RNO720918 RDQ720917:RDS720918 QTU720917:QTW720918 QJY720917:QKA720918 QAC720917:QAE720918 PQG720917:PQI720918 PGK720917:PGM720918 OWO720917:OWQ720918 OMS720917:OMU720918 OCW720917:OCY720918 NTA720917:NTC720918 NJE720917:NJG720918 MZI720917:MZK720918 MPM720917:MPO720918 MFQ720917:MFS720918 LVU720917:LVW720918 LLY720917:LMA720918 LCC720917:LCE720918 KSG720917:KSI720918 KIK720917:KIM720918 JYO720917:JYQ720918 JOS720917:JOU720918 JEW720917:JEY720918 IVA720917:IVC720918 ILE720917:ILG720918 IBI720917:IBK720918 HRM720917:HRO720918 HHQ720917:HHS720918 GXU720917:GXW720918 GNY720917:GOA720918 GEC720917:GEE720918 FUG720917:FUI720918 FKK720917:FKM720918 FAO720917:FAQ720918 EQS720917:EQU720918 EGW720917:EGY720918 DXA720917:DXC720918 DNE720917:DNG720918 DDI720917:DDK720918 CTM720917:CTO720918 CJQ720917:CJS720918 BZU720917:BZW720918 BPY720917:BQA720918 BGC720917:BGE720918 AWG720917:AWI720918 AMK720917:AMM720918 ACO720917:ACQ720918 SS720917:SU720918 IW720917:IY720918 C720917:E720918 WVI655381:WVK655382 WLM655381:WLO655382 WBQ655381:WBS655382 VRU655381:VRW655382 VHY655381:VIA655382 UYC655381:UYE655382 UOG655381:UOI655382 UEK655381:UEM655382 TUO655381:TUQ655382 TKS655381:TKU655382 TAW655381:TAY655382 SRA655381:SRC655382 SHE655381:SHG655382 RXI655381:RXK655382 RNM655381:RNO655382 RDQ655381:RDS655382 QTU655381:QTW655382 QJY655381:QKA655382 QAC655381:QAE655382 PQG655381:PQI655382 PGK655381:PGM655382 OWO655381:OWQ655382 OMS655381:OMU655382 OCW655381:OCY655382 NTA655381:NTC655382 NJE655381:NJG655382 MZI655381:MZK655382 MPM655381:MPO655382 MFQ655381:MFS655382 LVU655381:LVW655382 LLY655381:LMA655382 LCC655381:LCE655382 KSG655381:KSI655382 KIK655381:KIM655382 JYO655381:JYQ655382 JOS655381:JOU655382 JEW655381:JEY655382 IVA655381:IVC655382 ILE655381:ILG655382 IBI655381:IBK655382 HRM655381:HRO655382 HHQ655381:HHS655382 GXU655381:GXW655382 GNY655381:GOA655382 GEC655381:GEE655382 FUG655381:FUI655382 FKK655381:FKM655382 FAO655381:FAQ655382 EQS655381:EQU655382 EGW655381:EGY655382 DXA655381:DXC655382 DNE655381:DNG655382 DDI655381:DDK655382 CTM655381:CTO655382 CJQ655381:CJS655382 BZU655381:BZW655382 BPY655381:BQA655382 BGC655381:BGE655382 AWG655381:AWI655382 AMK655381:AMM655382 ACO655381:ACQ655382 SS655381:SU655382 IW655381:IY655382 C655381:E655382 WVI589845:WVK589846 WLM589845:WLO589846 WBQ589845:WBS589846 VRU589845:VRW589846 VHY589845:VIA589846 UYC589845:UYE589846 UOG589845:UOI589846 UEK589845:UEM589846 TUO589845:TUQ589846 TKS589845:TKU589846 TAW589845:TAY589846 SRA589845:SRC589846 SHE589845:SHG589846 RXI589845:RXK589846 RNM589845:RNO589846 RDQ589845:RDS589846 QTU589845:QTW589846 QJY589845:QKA589846 QAC589845:QAE589846 PQG589845:PQI589846 PGK589845:PGM589846 OWO589845:OWQ589846 OMS589845:OMU589846 OCW589845:OCY589846 NTA589845:NTC589846 NJE589845:NJG589846 MZI589845:MZK589846 MPM589845:MPO589846 MFQ589845:MFS589846 LVU589845:LVW589846 LLY589845:LMA589846 LCC589845:LCE589846 KSG589845:KSI589846 KIK589845:KIM589846 JYO589845:JYQ589846 JOS589845:JOU589846 JEW589845:JEY589846 IVA589845:IVC589846 ILE589845:ILG589846 IBI589845:IBK589846 HRM589845:HRO589846 HHQ589845:HHS589846 GXU589845:GXW589846 GNY589845:GOA589846 GEC589845:GEE589846 FUG589845:FUI589846 FKK589845:FKM589846 FAO589845:FAQ589846 EQS589845:EQU589846 EGW589845:EGY589846 DXA589845:DXC589846 DNE589845:DNG589846 DDI589845:DDK589846 CTM589845:CTO589846 CJQ589845:CJS589846 BZU589845:BZW589846 BPY589845:BQA589846 BGC589845:BGE589846 AWG589845:AWI589846 AMK589845:AMM589846 ACO589845:ACQ589846 SS589845:SU589846 IW589845:IY589846 C589845:E589846 WVI524309:WVK524310 WLM524309:WLO524310 WBQ524309:WBS524310 VRU524309:VRW524310 VHY524309:VIA524310 UYC524309:UYE524310 UOG524309:UOI524310 UEK524309:UEM524310 TUO524309:TUQ524310 TKS524309:TKU524310 TAW524309:TAY524310 SRA524309:SRC524310 SHE524309:SHG524310 RXI524309:RXK524310 RNM524309:RNO524310 RDQ524309:RDS524310 QTU524309:QTW524310 QJY524309:QKA524310 QAC524309:QAE524310 PQG524309:PQI524310 PGK524309:PGM524310 OWO524309:OWQ524310 OMS524309:OMU524310 OCW524309:OCY524310 NTA524309:NTC524310 NJE524309:NJG524310 MZI524309:MZK524310 MPM524309:MPO524310 MFQ524309:MFS524310 LVU524309:LVW524310 LLY524309:LMA524310 LCC524309:LCE524310 KSG524309:KSI524310 KIK524309:KIM524310 JYO524309:JYQ524310 JOS524309:JOU524310 JEW524309:JEY524310 IVA524309:IVC524310 ILE524309:ILG524310 IBI524309:IBK524310 HRM524309:HRO524310 HHQ524309:HHS524310 GXU524309:GXW524310 GNY524309:GOA524310 GEC524309:GEE524310 FUG524309:FUI524310 FKK524309:FKM524310 FAO524309:FAQ524310 EQS524309:EQU524310 EGW524309:EGY524310 DXA524309:DXC524310 DNE524309:DNG524310 DDI524309:DDK524310 CTM524309:CTO524310 CJQ524309:CJS524310 BZU524309:BZW524310 BPY524309:BQA524310 BGC524309:BGE524310 AWG524309:AWI524310 AMK524309:AMM524310 ACO524309:ACQ524310 SS524309:SU524310 IW524309:IY524310 C524309:E524310 WVI458773:WVK458774 WLM458773:WLO458774 WBQ458773:WBS458774 VRU458773:VRW458774 VHY458773:VIA458774 UYC458773:UYE458774 UOG458773:UOI458774 UEK458773:UEM458774 TUO458773:TUQ458774 TKS458773:TKU458774 TAW458773:TAY458774 SRA458773:SRC458774 SHE458773:SHG458774 RXI458773:RXK458774 RNM458773:RNO458774 RDQ458773:RDS458774 QTU458773:QTW458774 QJY458773:QKA458774 QAC458773:QAE458774 PQG458773:PQI458774 PGK458773:PGM458774 OWO458773:OWQ458774 OMS458773:OMU458774 OCW458773:OCY458774 NTA458773:NTC458774 NJE458773:NJG458774 MZI458773:MZK458774 MPM458773:MPO458774 MFQ458773:MFS458774 LVU458773:LVW458774 LLY458773:LMA458774 LCC458773:LCE458774 KSG458773:KSI458774 KIK458773:KIM458774 JYO458773:JYQ458774 JOS458773:JOU458774 JEW458773:JEY458774 IVA458773:IVC458774 ILE458773:ILG458774 IBI458773:IBK458774 HRM458773:HRO458774 HHQ458773:HHS458774 GXU458773:GXW458774 GNY458773:GOA458774 GEC458773:GEE458774 FUG458773:FUI458774 FKK458773:FKM458774 FAO458773:FAQ458774 EQS458773:EQU458774 EGW458773:EGY458774 DXA458773:DXC458774 DNE458773:DNG458774 DDI458773:DDK458774 CTM458773:CTO458774 CJQ458773:CJS458774 BZU458773:BZW458774 BPY458773:BQA458774 BGC458773:BGE458774 AWG458773:AWI458774 AMK458773:AMM458774 ACO458773:ACQ458774 SS458773:SU458774 IW458773:IY458774 C458773:E458774 WVI393237:WVK393238 WLM393237:WLO393238 WBQ393237:WBS393238 VRU393237:VRW393238 VHY393237:VIA393238 UYC393237:UYE393238 UOG393237:UOI393238 UEK393237:UEM393238 TUO393237:TUQ393238 TKS393237:TKU393238 TAW393237:TAY393238 SRA393237:SRC393238 SHE393237:SHG393238 RXI393237:RXK393238 RNM393237:RNO393238 RDQ393237:RDS393238 QTU393237:QTW393238 QJY393237:QKA393238 QAC393237:QAE393238 PQG393237:PQI393238 PGK393237:PGM393238 OWO393237:OWQ393238 OMS393237:OMU393238 OCW393237:OCY393238 NTA393237:NTC393238 NJE393237:NJG393238 MZI393237:MZK393238 MPM393237:MPO393238 MFQ393237:MFS393238 LVU393237:LVW393238 LLY393237:LMA393238 LCC393237:LCE393238 KSG393237:KSI393238 KIK393237:KIM393238 JYO393237:JYQ393238 JOS393237:JOU393238 JEW393237:JEY393238 IVA393237:IVC393238 ILE393237:ILG393238 IBI393237:IBK393238 HRM393237:HRO393238 HHQ393237:HHS393238 GXU393237:GXW393238 GNY393237:GOA393238 GEC393237:GEE393238 FUG393237:FUI393238 FKK393237:FKM393238 FAO393237:FAQ393238 EQS393237:EQU393238 EGW393237:EGY393238 DXA393237:DXC393238 DNE393237:DNG393238 DDI393237:DDK393238 CTM393237:CTO393238 CJQ393237:CJS393238 BZU393237:BZW393238 BPY393237:BQA393238 BGC393237:BGE393238 AWG393237:AWI393238 AMK393237:AMM393238 ACO393237:ACQ393238 SS393237:SU393238 IW393237:IY393238 C393237:E393238 WVI327701:WVK327702 WLM327701:WLO327702 WBQ327701:WBS327702 VRU327701:VRW327702 VHY327701:VIA327702 UYC327701:UYE327702 UOG327701:UOI327702 UEK327701:UEM327702 TUO327701:TUQ327702 TKS327701:TKU327702 TAW327701:TAY327702 SRA327701:SRC327702 SHE327701:SHG327702 RXI327701:RXK327702 RNM327701:RNO327702 RDQ327701:RDS327702 QTU327701:QTW327702 QJY327701:QKA327702 QAC327701:QAE327702 PQG327701:PQI327702 PGK327701:PGM327702 OWO327701:OWQ327702 OMS327701:OMU327702 OCW327701:OCY327702 NTA327701:NTC327702 NJE327701:NJG327702 MZI327701:MZK327702 MPM327701:MPO327702 MFQ327701:MFS327702 LVU327701:LVW327702 LLY327701:LMA327702 LCC327701:LCE327702 KSG327701:KSI327702 KIK327701:KIM327702 JYO327701:JYQ327702 JOS327701:JOU327702 JEW327701:JEY327702 IVA327701:IVC327702 ILE327701:ILG327702 IBI327701:IBK327702 HRM327701:HRO327702 HHQ327701:HHS327702 GXU327701:GXW327702 GNY327701:GOA327702 GEC327701:GEE327702 FUG327701:FUI327702 FKK327701:FKM327702 FAO327701:FAQ327702 EQS327701:EQU327702 EGW327701:EGY327702 DXA327701:DXC327702 DNE327701:DNG327702 DDI327701:DDK327702 CTM327701:CTO327702 CJQ327701:CJS327702 BZU327701:BZW327702 BPY327701:BQA327702 BGC327701:BGE327702 AWG327701:AWI327702 AMK327701:AMM327702 ACO327701:ACQ327702 SS327701:SU327702 IW327701:IY327702 C327701:E327702 WVI262165:WVK262166 WLM262165:WLO262166 WBQ262165:WBS262166 VRU262165:VRW262166 VHY262165:VIA262166 UYC262165:UYE262166 UOG262165:UOI262166 UEK262165:UEM262166 TUO262165:TUQ262166 TKS262165:TKU262166 TAW262165:TAY262166 SRA262165:SRC262166 SHE262165:SHG262166 RXI262165:RXK262166 RNM262165:RNO262166 RDQ262165:RDS262166 QTU262165:QTW262166 QJY262165:QKA262166 QAC262165:QAE262166 PQG262165:PQI262166 PGK262165:PGM262166 OWO262165:OWQ262166 OMS262165:OMU262166 OCW262165:OCY262166 NTA262165:NTC262166 NJE262165:NJG262166 MZI262165:MZK262166 MPM262165:MPO262166 MFQ262165:MFS262166 LVU262165:LVW262166 LLY262165:LMA262166 LCC262165:LCE262166 KSG262165:KSI262166 KIK262165:KIM262166 JYO262165:JYQ262166 JOS262165:JOU262166 JEW262165:JEY262166 IVA262165:IVC262166 ILE262165:ILG262166 IBI262165:IBK262166 HRM262165:HRO262166 HHQ262165:HHS262166 GXU262165:GXW262166 GNY262165:GOA262166 GEC262165:GEE262166 FUG262165:FUI262166 FKK262165:FKM262166 FAO262165:FAQ262166 EQS262165:EQU262166 EGW262165:EGY262166 DXA262165:DXC262166 DNE262165:DNG262166 DDI262165:DDK262166 CTM262165:CTO262166 CJQ262165:CJS262166 BZU262165:BZW262166 BPY262165:BQA262166 BGC262165:BGE262166 AWG262165:AWI262166 AMK262165:AMM262166 ACO262165:ACQ262166 SS262165:SU262166 IW262165:IY262166 C262165:E262166 WVI196629:WVK196630 WLM196629:WLO196630 WBQ196629:WBS196630 VRU196629:VRW196630 VHY196629:VIA196630 UYC196629:UYE196630 UOG196629:UOI196630 UEK196629:UEM196630 TUO196629:TUQ196630 TKS196629:TKU196630 TAW196629:TAY196630 SRA196629:SRC196630 SHE196629:SHG196630 RXI196629:RXK196630 RNM196629:RNO196630 RDQ196629:RDS196630 QTU196629:QTW196630 QJY196629:QKA196630 QAC196629:QAE196630 PQG196629:PQI196630 PGK196629:PGM196630 OWO196629:OWQ196630 OMS196629:OMU196630 OCW196629:OCY196630 NTA196629:NTC196630 NJE196629:NJG196630 MZI196629:MZK196630 MPM196629:MPO196630 MFQ196629:MFS196630 LVU196629:LVW196630 LLY196629:LMA196630 LCC196629:LCE196630 KSG196629:KSI196630 KIK196629:KIM196630 JYO196629:JYQ196630 JOS196629:JOU196630 JEW196629:JEY196630 IVA196629:IVC196630 ILE196629:ILG196630 IBI196629:IBK196630 HRM196629:HRO196630 HHQ196629:HHS196630 GXU196629:GXW196630 GNY196629:GOA196630 GEC196629:GEE196630 FUG196629:FUI196630 FKK196629:FKM196630 FAO196629:FAQ196630 EQS196629:EQU196630 EGW196629:EGY196630 DXA196629:DXC196630 DNE196629:DNG196630 DDI196629:DDK196630 CTM196629:CTO196630 CJQ196629:CJS196630 BZU196629:BZW196630 BPY196629:BQA196630 BGC196629:BGE196630 AWG196629:AWI196630 AMK196629:AMM196630 ACO196629:ACQ196630 SS196629:SU196630 IW196629:IY196630 C196629:E196630 WVI131093:WVK131094 WLM131093:WLO131094 WBQ131093:WBS131094 VRU131093:VRW131094 VHY131093:VIA131094 UYC131093:UYE131094 UOG131093:UOI131094 UEK131093:UEM131094 TUO131093:TUQ131094 TKS131093:TKU131094 TAW131093:TAY131094 SRA131093:SRC131094 SHE131093:SHG131094 RXI131093:RXK131094 RNM131093:RNO131094 RDQ131093:RDS131094 QTU131093:QTW131094 QJY131093:QKA131094 QAC131093:QAE131094 PQG131093:PQI131094 PGK131093:PGM131094 OWO131093:OWQ131094 OMS131093:OMU131094 OCW131093:OCY131094 NTA131093:NTC131094 NJE131093:NJG131094 MZI131093:MZK131094 MPM131093:MPO131094 MFQ131093:MFS131094 LVU131093:LVW131094 LLY131093:LMA131094 LCC131093:LCE131094 KSG131093:KSI131094 KIK131093:KIM131094 JYO131093:JYQ131094 JOS131093:JOU131094 JEW131093:JEY131094 IVA131093:IVC131094 ILE131093:ILG131094 IBI131093:IBK131094 HRM131093:HRO131094 HHQ131093:HHS131094 GXU131093:GXW131094 GNY131093:GOA131094 GEC131093:GEE131094 FUG131093:FUI131094 FKK131093:FKM131094 FAO131093:FAQ131094 EQS131093:EQU131094 EGW131093:EGY131094 DXA131093:DXC131094 DNE131093:DNG131094 DDI131093:DDK131094 CTM131093:CTO131094 CJQ131093:CJS131094 BZU131093:BZW131094 BPY131093:BQA131094 BGC131093:BGE131094 AWG131093:AWI131094 AMK131093:AMM131094 ACO131093:ACQ131094 SS131093:SU131094 IW131093:IY131094 C131093:E131094 WVI65557:WVK65558 WLM65557:WLO65558 WBQ65557:WBS65558 VRU65557:VRW65558 VHY65557:VIA65558 UYC65557:UYE65558 UOG65557:UOI65558 UEK65557:UEM65558 TUO65557:TUQ65558 TKS65557:TKU65558 TAW65557:TAY65558 SRA65557:SRC65558 SHE65557:SHG65558 RXI65557:RXK65558 RNM65557:RNO65558 RDQ65557:RDS65558 QTU65557:QTW65558 QJY65557:QKA65558 QAC65557:QAE65558 PQG65557:PQI65558 PGK65557:PGM65558 OWO65557:OWQ65558 OMS65557:OMU65558 OCW65557:OCY65558 NTA65557:NTC65558 NJE65557:NJG65558 MZI65557:MZK65558 MPM65557:MPO65558 MFQ65557:MFS65558 LVU65557:LVW65558 LLY65557:LMA65558 LCC65557:LCE65558 KSG65557:KSI65558 KIK65557:KIM65558 JYO65557:JYQ65558 JOS65557:JOU65558 JEW65557:JEY65558 IVA65557:IVC65558 ILE65557:ILG65558 IBI65557:IBK65558 HRM65557:HRO65558 HHQ65557:HHS65558 GXU65557:GXW65558 GNY65557:GOA65558 GEC65557:GEE65558 FUG65557:FUI65558 FKK65557:FKM65558 FAO65557:FAQ65558 EQS65557:EQU65558 EGW65557:EGY65558 DXA65557:DXC65558 DNE65557:DNG65558 DDI65557:DDK65558 CTM65557:CTO65558 CJQ65557:CJS65558 BZU65557:BZW65558 BPY65557:BQA65558 BGC65557:BGE65558 AWG65557:AWI65558 AMK65557:AMM65558 ACO65557:ACQ65558 SS65557:SU65558 IW65557:IY65558 C65557:E65558 WVI4:WVK6 WLM4:WLO6 WBQ4:WBS6 VRU4:VRW6 VHY4:VIA6 UYC4:UYE6 UOG4:UOI6 UEK4:UEM6 TUO4:TUQ6 TKS4:TKU6 TAW4:TAY6 SRA4:SRC6 SHE4:SHG6 RXI4:RXK6 RNM4:RNO6 RDQ4:RDS6 QTU4:QTW6 QJY4:QKA6 QAC4:QAE6 PQG4:PQI6 PGK4:PGM6 OWO4:OWQ6 OMS4:OMU6 OCW4:OCY6 NTA4:NTC6 NJE4:NJG6 MZI4:MZK6 MPM4:MPO6 MFQ4:MFS6 LVU4:LVW6 LLY4:LMA6 LCC4:LCE6 KSG4:KSI6 KIK4:KIM6 JYO4:JYQ6 JOS4:JOU6 JEW4:JEY6 IVA4:IVC6 ILE4:ILG6 IBI4:IBK6 HRM4:HRO6 HHQ4:HHS6 GXU4:GXW6 GNY4:GOA6 GEC4:GEE6 FUG4:FUI6 FKK4:FKM6 FAO4:FAQ6 EQS4:EQU6 EGW4:EGY6 DXA4:DXC6 DNE4:DNG6 DDI4:DDK6 CTM4:CTO6 CJQ4:CJS6 BZU4:BZW6 BPY4:BQA6 BGC4:BGE6 AWG4:AWI6 AMK4:AMM6 ACO4:ACQ6 SS4:SU6 IW4:IY6" xr:uid="{00000000-0002-0000-0000-000001000000}">
      <formula1>$U$54:$U$164</formula1>
    </dataValidation>
    <dataValidation type="list" allowBlank="1" showInputMessage="1" showErrorMessage="1" sqref="JE65557 WVQ4 WLU4 WBY4 VSC4 VIG4 UYK4 UOO4 UES4 TUW4 TLA4 TBE4 SRI4 SHM4 RXQ4 RNU4 RDY4 QUC4 QKG4 QAK4 PQO4 PGS4 OWW4 ONA4 ODE4 NTI4 NJM4 MZQ4 MPU4 MFY4 LWC4 LMG4 LCK4 KSO4 KIS4 JYW4 JPA4 JFE4 IVI4 ILM4 IBQ4 HRU4 HHY4 GYC4 GOG4 GEK4 FUO4 FKS4 FAW4 ERA4 EHE4 DXI4 DNM4 DDQ4 CTU4 CJY4 CAC4 BQG4 BGK4 AWO4 AMS4 ACW4 TA4 JE4 J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J983061 J917525 J851989 J786453 J720917 J655381 J589845 J524309 J458773 J393237 J327701 J262165 J196629 J131093" xr:uid="{00000000-0002-0000-0000-000002000000}">
      <formula1>"2015, 2016, 2017, 2018, 2019, 2020, 2021, 2022"</formula1>
    </dataValidation>
    <dataValidation type="list" allowBlank="1" showInputMessage="1" showErrorMessage="1" sqref="JE65558 WVQ5:WVQ6 WLU5:WLU6 WBY5:WBY6 VSC5:VSC6 VIG5:VIG6 UYK5:UYK6 UOO5:UOO6 UES5:UES6 TUW5:TUW6 TLA5:TLA6 TBE5:TBE6 SRI5:SRI6 SHM5:SHM6 RXQ5:RXQ6 RNU5:RNU6 RDY5:RDY6 QUC5:QUC6 QKG5:QKG6 QAK5:QAK6 PQO5:PQO6 PGS5:PGS6 OWW5:OWW6 ONA5:ONA6 ODE5:ODE6 NTI5:NTI6 NJM5:NJM6 MZQ5:MZQ6 MPU5:MPU6 MFY5:MFY6 LWC5:LWC6 LMG5:LMG6 LCK5:LCK6 KSO5:KSO6 KIS5:KIS6 JYW5:JYW6 JPA5:JPA6 JFE5:JFE6 IVI5:IVI6 ILM5:ILM6 IBQ5:IBQ6 HRU5:HRU6 HHY5:HHY6 GYC5:GYC6 GOG5:GOG6 GEK5:GEK6 FUO5:FUO6 FKS5:FKS6 FAW5:FAW6 ERA5:ERA6 EHE5:EHE6 DXI5:DXI6 DNM5:DNM6 DDQ5:DDQ6 CTU5:CTU6 CJY5:CJY6 CAC5:CAC6 BQG5:BQG6 BGK5:BGK6 AWO5:AWO6 AMS5:AMS6 ACW5:ACW6 TA5:TA6 JE5:JE6 J5:J6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J983062 J917526 J851990 J786454 J720918 J655382 J589846 J524310 J458774 J393238 J327702 J262166 J196630 J131094 J65558" xr:uid="{00000000-0002-0000-0000-000003000000}">
      <formula1>"25%, 50%, 75%, 100%"</formula1>
    </dataValidation>
    <dataValidation type="list" allowBlank="1" showInputMessage="1" showErrorMessage="1" sqref="C4:E5" xr:uid="{00000000-0002-0000-0000-000004000000}">
      <formula1>$U$55:$U$97</formula1>
    </dataValidation>
    <dataValidation type="list" allowBlank="1" showInputMessage="1" showErrorMessage="1" sqref="J4" xr:uid="{00000000-0002-0000-0000-000005000000}">
      <formula1>$P$4:$P$11</formula1>
    </dataValidation>
  </dataValidations>
  <printOptions horizontalCentered="1" verticalCentered="1"/>
  <pageMargins left="0.70866141732283472" right="0.70866141732283472" top="0.74803149606299213" bottom="0.74803149606299213" header="0.31496062992125984" footer="0.31496062992125984"/>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966FF"/>
  </sheetPr>
  <dimension ref="A1:AN100"/>
  <sheetViews>
    <sheetView tabSelected="1" topLeftCell="A5" zoomScale="80" zoomScaleNormal="80" workbookViewId="0">
      <pane ySplit="2480" topLeftCell="A18" activePane="bottomLeft"/>
      <selection activeCell="D5" sqref="D1:D1048576"/>
      <selection pane="bottomLeft" activeCell="B98" sqref="B98"/>
    </sheetView>
  </sheetViews>
  <sheetFormatPr baseColWidth="10" defaultColWidth="11.453125" defaultRowHeight="14"/>
  <cols>
    <col min="1" max="1" width="11.453125" style="60"/>
    <col min="2" max="2" width="15.54296875" style="60" customWidth="1"/>
    <col min="3" max="3" width="41" style="60" customWidth="1"/>
    <col min="4" max="4" width="22.7265625" style="99" customWidth="1"/>
    <col min="5" max="5" width="28.453125" style="59" customWidth="1"/>
    <col min="6" max="6" width="15.36328125" style="60" customWidth="1"/>
    <col min="7" max="7" width="19.1796875" style="60" bestFit="1" customWidth="1"/>
    <col min="8" max="11" width="11.453125" style="99"/>
    <col min="12" max="12" width="11.453125" style="60"/>
    <col min="13" max="13" width="13.453125" style="60" customWidth="1"/>
    <col min="14" max="14" width="17.26953125" style="60" customWidth="1"/>
    <col min="15" max="15" width="13.453125" style="60" customWidth="1"/>
    <col min="16" max="16" width="14" style="60" customWidth="1"/>
    <col min="17" max="17" width="15.1796875" style="60" customWidth="1"/>
    <col min="18" max="18" width="11.453125" style="60"/>
    <col min="19" max="19" width="12.54296875" style="60" customWidth="1"/>
    <col min="20" max="20" width="12.7265625" style="99" bestFit="1" customWidth="1"/>
    <col min="21" max="22" width="11.453125" style="99"/>
    <col min="23" max="23" width="12.453125" style="60" customWidth="1"/>
    <col min="24" max="24" width="11.453125" style="60"/>
    <col min="25" max="25" width="12.54296875" style="60" customWidth="1"/>
    <col min="26" max="28" width="11.453125" style="99"/>
    <col min="29" max="29" width="13.26953125" style="60" bestFit="1" customWidth="1"/>
    <col min="30" max="30" width="11.453125" style="99"/>
    <col min="31" max="16384" width="11.453125" style="60"/>
  </cols>
  <sheetData>
    <row r="1" spans="1:40">
      <c r="A1" s="58"/>
      <c r="B1" s="58"/>
      <c r="C1" s="59"/>
      <c r="D1" s="58"/>
      <c r="F1" s="59"/>
      <c r="G1" s="59"/>
      <c r="H1" s="58"/>
      <c r="I1" s="58"/>
      <c r="J1" s="58"/>
      <c r="K1" s="58"/>
      <c r="L1" s="59"/>
      <c r="M1" s="59"/>
      <c r="N1" s="59"/>
      <c r="O1" s="59"/>
      <c r="P1" s="59"/>
      <c r="Q1" s="59"/>
      <c r="R1" s="59"/>
      <c r="S1" s="59"/>
      <c r="T1" s="58"/>
      <c r="U1" s="58"/>
      <c r="V1" s="58"/>
      <c r="W1" s="59"/>
      <c r="X1" s="59"/>
      <c r="Y1" s="59"/>
      <c r="Z1" s="58"/>
      <c r="AA1" s="58"/>
      <c r="AB1" s="58"/>
      <c r="AC1" s="59"/>
      <c r="AD1" s="58"/>
      <c r="AE1" s="59"/>
      <c r="AF1" s="59"/>
      <c r="AG1" s="59"/>
      <c r="AH1" s="59"/>
    </row>
    <row r="2" spans="1:40" ht="23">
      <c r="A2" s="58"/>
      <c r="B2" s="58"/>
      <c r="C2" s="271" t="s">
        <v>0</v>
      </c>
      <c r="D2" s="271"/>
      <c r="E2" s="271"/>
      <c r="F2" s="271"/>
      <c r="G2" s="271"/>
      <c r="H2" s="271"/>
      <c r="I2" s="271"/>
      <c r="J2" s="271"/>
      <c r="K2" s="271"/>
      <c r="L2" s="271"/>
      <c r="M2" s="271"/>
      <c r="N2" s="271"/>
      <c r="O2" s="271"/>
      <c r="P2" s="271"/>
      <c r="Q2" s="271"/>
      <c r="R2" s="271"/>
      <c r="S2" s="12"/>
      <c r="T2" s="176"/>
      <c r="U2" s="176"/>
      <c r="V2" s="176"/>
      <c r="W2" s="12"/>
      <c r="X2" s="12"/>
      <c r="Y2" s="59"/>
      <c r="Z2" s="58"/>
      <c r="AA2" s="58"/>
      <c r="AB2" s="58"/>
      <c r="AC2" s="59"/>
      <c r="AD2" s="58"/>
      <c r="AE2" s="59"/>
      <c r="AF2" s="59"/>
      <c r="AG2" s="59"/>
      <c r="AH2" s="59"/>
      <c r="AJ2" s="100" t="s">
        <v>158</v>
      </c>
    </row>
    <row r="3" spans="1:40" ht="18">
      <c r="A3" s="58"/>
      <c r="B3" s="58"/>
      <c r="C3" s="5" t="s">
        <v>120</v>
      </c>
      <c r="D3" s="216"/>
      <c r="E3" s="7"/>
      <c r="F3" s="6"/>
      <c r="G3" s="6"/>
      <c r="H3" s="2"/>
      <c r="I3" s="2"/>
      <c r="J3" s="2"/>
      <c r="K3" s="2"/>
      <c r="L3" s="6"/>
      <c r="M3" s="6"/>
      <c r="N3" s="6"/>
      <c r="O3" s="6"/>
      <c r="P3" s="6"/>
      <c r="Q3" s="6"/>
      <c r="R3" s="6"/>
      <c r="S3" s="6"/>
      <c r="T3" s="2"/>
      <c r="U3" s="2"/>
      <c r="V3" s="2"/>
      <c r="W3" s="6"/>
      <c r="X3" s="6"/>
      <c r="Y3" s="59"/>
      <c r="Z3" s="58"/>
      <c r="AA3" s="58"/>
      <c r="AB3" s="58"/>
      <c r="AC3" s="59"/>
      <c r="AD3" s="58"/>
      <c r="AE3" s="59"/>
      <c r="AF3" s="59"/>
      <c r="AG3" s="59"/>
      <c r="AH3" s="59"/>
      <c r="AJ3" s="100" t="s">
        <v>159</v>
      </c>
    </row>
    <row r="4" spans="1:40" ht="30.75" customHeight="1">
      <c r="A4" s="61"/>
      <c r="B4" s="61"/>
      <c r="C4" s="298" t="s">
        <v>183</v>
      </c>
      <c r="D4" s="298"/>
      <c r="E4" s="298"/>
      <c r="F4" s="298"/>
      <c r="G4" s="298"/>
      <c r="H4" s="298"/>
      <c r="I4" s="298"/>
      <c r="J4" s="298"/>
      <c r="K4" s="298"/>
      <c r="L4" s="298"/>
      <c r="M4" s="298"/>
      <c r="N4" s="298"/>
      <c r="O4" s="298"/>
      <c r="P4" s="298"/>
      <c r="Q4" s="298"/>
      <c r="R4" s="298"/>
      <c r="S4" s="10"/>
      <c r="T4" s="177"/>
      <c r="U4" s="177"/>
      <c r="V4" s="177"/>
      <c r="W4" s="10"/>
      <c r="X4" s="10"/>
      <c r="Y4" s="59"/>
      <c r="Z4" s="58"/>
      <c r="AA4" s="58"/>
      <c r="AB4" s="58"/>
      <c r="AC4" s="59"/>
      <c r="AD4" s="58"/>
      <c r="AE4" s="59"/>
      <c r="AF4" s="59"/>
      <c r="AG4" s="59"/>
      <c r="AH4" s="59"/>
      <c r="AJ4" s="100" t="s">
        <v>160</v>
      </c>
    </row>
    <row r="5" spans="1:40" ht="15.75" customHeight="1">
      <c r="A5" s="272" t="s">
        <v>90</v>
      </c>
      <c r="B5" s="272" t="s">
        <v>86</v>
      </c>
      <c r="C5" s="272" t="s">
        <v>83</v>
      </c>
      <c r="D5" s="272" t="s">
        <v>111</v>
      </c>
      <c r="E5" s="272" t="s">
        <v>157</v>
      </c>
      <c r="F5" s="272" t="s">
        <v>145</v>
      </c>
      <c r="G5" s="272" t="s">
        <v>146</v>
      </c>
      <c r="H5" s="272" t="s">
        <v>147</v>
      </c>
      <c r="I5" s="275" t="s">
        <v>148</v>
      </c>
      <c r="J5" s="276"/>
      <c r="K5" s="276"/>
      <c r="L5" s="276"/>
      <c r="M5" s="276"/>
      <c r="N5" s="276"/>
      <c r="O5" s="276"/>
      <c r="P5" s="276"/>
      <c r="Q5" s="276"/>
      <c r="R5" s="277"/>
      <c r="S5" s="287" t="s">
        <v>151</v>
      </c>
      <c r="T5" s="288"/>
      <c r="U5" s="288"/>
      <c r="V5" s="288"/>
      <c r="W5" s="288"/>
      <c r="X5" s="288"/>
      <c r="Y5" s="288"/>
      <c r="Z5" s="288"/>
      <c r="AA5" s="288"/>
      <c r="AB5" s="288"/>
      <c r="AC5" s="288"/>
      <c r="AD5" s="288"/>
      <c r="AE5" s="289"/>
      <c r="AF5" s="268" t="s">
        <v>155</v>
      </c>
      <c r="AG5" s="268" t="s">
        <v>156</v>
      </c>
      <c r="AH5" s="268" t="s">
        <v>161</v>
      </c>
    </row>
    <row r="6" spans="1:40" ht="36.75" customHeight="1">
      <c r="A6" s="273"/>
      <c r="B6" s="273"/>
      <c r="C6" s="273"/>
      <c r="D6" s="273"/>
      <c r="E6" s="273"/>
      <c r="F6" s="273"/>
      <c r="G6" s="273"/>
      <c r="H6" s="273"/>
      <c r="I6" s="299" t="s">
        <v>149</v>
      </c>
      <c r="J6" s="299"/>
      <c r="K6" s="299"/>
      <c r="L6" s="300" t="s">
        <v>74</v>
      </c>
      <c r="M6" s="299" t="s">
        <v>150</v>
      </c>
      <c r="N6" s="299"/>
      <c r="O6" s="299"/>
      <c r="P6" s="299"/>
      <c r="Q6" s="299"/>
      <c r="R6" s="272" t="s">
        <v>15</v>
      </c>
      <c r="S6" s="272" t="s">
        <v>64</v>
      </c>
      <c r="T6" s="303" t="s">
        <v>152</v>
      </c>
      <c r="U6" s="304"/>
      <c r="V6" s="304"/>
      <c r="W6" s="304"/>
      <c r="X6" s="305"/>
      <c r="Y6" s="303" t="s">
        <v>153</v>
      </c>
      <c r="Z6" s="304"/>
      <c r="AA6" s="304"/>
      <c r="AB6" s="305"/>
      <c r="AC6" s="293" t="s">
        <v>154</v>
      </c>
      <c r="AD6" s="294"/>
      <c r="AE6" s="295"/>
      <c r="AF6" s="269"/>
      <c r="AG6" s="269"/>
      <c r="AH6" s="269"/>
      <c r="AM6" s="62" t="s">
        <v>4</v>
      </c>
      <c r="AN6" s="62"/>
    </row>
    <row r="7" spans="1:40" ht="30.75" customHeight="1">
      <c r="A7" s="273"/>
      <c r="B7" s="273"/>
      <c r="C7" s="273"/>
      <c r="D7" s="273"/>
      <c r="E7" s="273"/>
      <c r="F7" s="273"/>
      <c r="G7" s="273"/>
      <c r="H7" s="273"/>
      <c r="I7" s="278" t="s">
        <v>69</v>
      </c>
      <c r="J7" s="278" t="s">
        <v>68</v>
      </c>
      <c r="K7" s="278" t="s">
        <v>67</v>
      </c>
      <c r="L7" s="301"/>
      <c r="M7" s="278" t="s">
        <v>66</v>
      </c>
      <c r="N7" s="282" t="s">
        <v>119</v>
      </c>
      <c r="O7" s="283"/>
      <c r="P7" s="284"/>
      <c r="Q7" s="280" t="s">
        <v>118</v>
      </c>
      <c r="R7" s="273"/>
      <c r="S7" s="273"/>
      <c r="T7" s="285" t="s">
        <v>102</v>
      </c>
      <c r="U7" s="285" t="s">
        <v>103</v>
      </c>
      <c r="V7" s="285" t="s">
        <v>104</v>
      </c>
      <c r="W7" s="285" t="s">
        <v>105</v>
      </c>
      <c r="X7" s="285" t="s">
        <v>106</v>
      </c>
      <c r="Y7" s="272" t="s">
        <v>64</v>
      </c>
      <c r="Z7" s="278" t="s">
        <v>63</v>
      </c>
      <c r="AA7" s="278" t="s">
        <v>62</v>
      </c>
      <c r="AB7" s="278" t="s">
        <v>131</v>
      </c>
      <c r="AC7" s="290" t="s">
        <v>64</v>
      </c>
      <c r="AD7" s="278" t="s">
        <v>112</v>
      </c>
      <c r="AE7" s="278" t="s">
        <v>113</v>
      </c>
      <c r="AF7" s="269"/>
      <c r="AG7" s="269"/>
      <c r="AH7" s="269"/>
      <c r="AM7" s="62" t="s">
        <v>21</v>
      </c>
      <c r="AN7" s="62">
        <v>2</v>
      </c>
    </row>
    <row r="8" spans="1:40" ht="24.75" customHeight="1">
      <c r="A8" s="273"/>
      <c r="B8" s="273"/>
      <c r="C8" s="273"/>
      <c r="D8" s="273"/>
      <c r="E8" s="273"/>
      <c r="F8" s="273"/>
      <c r="G8" s="273"/>
      <c r="H8" s="273"/>
      <c r="I8" s="279"/>
      <c r="J8" s="279"/>
      <c r="K8" s="279"/>
      <c r="L8" s="301"/>
      <c r="M8" s="279"/>
      <c r="N8" s="87" t="s">
        <v>93</v>
      </c>
      <c r="O8" s="87" t="s">
        <v>94</v>
      </c>
      <c r="P8" s="88" t="s">
        <v>65</v>
      </c>
      <c r="Q8" s="281"/>
      <c r="R8" s="273"/>
      <c r="S8" s="273"/>
      <c r="T8" s="286"/>
      <c r="U8" s="286"/>
      <c r="V8" s="286"/>
      <c r="W8" s="286"/>
      <c r="X8" s="286"/>
      <c r="Y8" s="273"/>
      <c r="Z8" s="279"/>
      <c r="AA8" s="279"/>
      <c r="AB8" s="279"/>
      <c r="AC8" s="291"/>
      <c r="AD8" s="279"/>
      <c r="AE8" s="279"/>
      <c r="AF8" s="269"/>
      <c r="AG8" s="269"/>
      <c r="AH8" s="269"/>
      <c r="AM8" s="62" t="s">
        <v>22</v>
      </c>
      <c r="AN8" s="62">
        <v>3</v>
      </c>
    </row>
    <row r="9" spans="1:40" ht="33" customHeight="1">
      <c r="A9" s="274"/>
      <c r="B9" s="274"/>
      <c r="C9" s="274"/>
      <c r="D9" s="274"/>
      <c r="E9" s="274"/>
      <c r="F9" s="274"/>
      <c r="G9" s="274"/>
      <c r="H9" s="274"/>
      <c r="I9" s="63">
        <f>I100/$L$100</f>
        <v>0.17815596725549337</v>
      </c>
      <c r="J9" s="63">
        <f>J100/$L$100</f>
        <v>0.49978457561395956</v>
      </c>
      <c r="K9" s="63">
        <f>K100/$L$100</f>
        <v>0.32205945713054718</v>
      </c>
      <c r="L9" s="302"/>
      <c r="M9" s="63">
        <f>M100/$L$100</f>
        <v>0.27251184834123227</v>
      </c>
      <c r="N9" s="63">
        <f>N100/$L$100</f>
        <v>0.7274881516587679</v>
      </c>
      <c r="O9" s="63">
        <f>O100/$L$100</f>
        <v>0</v>
      </c>
      <c r="P9" s="63">
        <f>P100/$L$100</f>
        <v>0</v>
      </c>
      <c r="Q9" s="63">
        <f>Q100/$L$100</f>
        <v>0</v>
      </c>
      <c r="R9" s="274"/>
      <c r="S9" s="274"/>
      <c r="T9" s="64">
        <f>+(T100/$S$100)</f>
        <v>0.99593495934959353</v>
      </c>
      <c r="U9" s="64">
        <f t="shared" ref="U9:X9" si="0">+U100/$S$100</f>
        <v>4.0650406504065045E-3</v>
      </c>
      <c r="V9" s="64">
        <f t="shared" si="0"/>
        <v>0</v>
      </c>
      <c r="W9" s="64">
        <f t="shared" si="0"/>
        <v>0</v>
      </c>
      <c r="X9" s="64">
        <f t="shared" si="0"/>
        <v>0</v>
      </c>
      <c r="Y9" s="274"/>
      <c r="Z9" s="63">
        <f>+Z100/$Y$100</f>
        <v>0.64837398373983735</v>
      </c>
      <c r="AA9" s="63">
        <f>+AA100/$Y$100</f>
        <v>0.3516260162601626</v>
      </c>
      <c r="AB9" s="63">
        <f>+AB100/$Y$100</f>
        <v>0</v>
      </c>
      <c r="AC9" s="292"/>
      <c r="AD9" s="89">
        <f>+AD100/Y100</f>
        <v>1</v>
      </c>
      <c r="AE9" s="89">
        <f>+AE100/Y100</f>
        <v>0</v>
      </c>
      <c r="AF9" s="270"/>
      <c r="AG9" s="270"/>
      <c r="AH9" s="270"/>
      <c r="AM9" s="62" t="s">
        <v>23</v>
      </c>
      <c r="AN9" s="62">
        <v>4</v>
      </c>
    </row>
    <row r="10" spans="1:40">
      <c r="A10" s="65">
        <v>1</v>
      </c>
      <c r="B10" s="116"/>
      <c r="C10" s="161" t="s">
        <v>200</v>
      </c>
      <c r="D10" s="163">
        <v>4</v>
      </c>
      <c r="E10" s="161" t="s">
        <v>159</v>
      </c>
      <c r="F10" s="155">
        <v>45670</v>
      </c>
      <c r="G10" s="155">
        <v>45715</v>
      </c>
      <c r="H10" s="163" t="s">
        <v>4</v>
      </c>
      <c r="I10" s="163"/>
      <c r="J10" s="163">
        <v>42</v>
      </c>
      <c r="K10" s="163"/>
      <c r="L10" s="66">
        <f>SUM(I10:K10)</f>
        <v>42</v>
      </c>
      <c r="M10" s="163">
        <v>42</v>
      </c>
      <c r="N10" s="163"/>
      <c r="O10" s="163"/>
      <c r="P10" s="67"/>
      <c r="Q10" s="67"/>
      <c r="R10" s="66">
        <f t="shared" ref="R10:R72" si="1">IF(SUM(M10:Q10)=SUM(I10:K10),L10,"VERIFIQUE DATOS INCORRECTOS")</f>
        <v>42</v>
      </c>
      <c r="S10" s="66">
        <f>SUM(T10:X10)</f>
        <v>1</v>
      </c>
      <c r="T10" s="163">
        <v>1</v>
      </c>
      <c r="U10" s="117"/>
      <c r="V10" s="117"/>
      <c r="W10" s="117"/>
      <c r="X10" s="117"/>
      <c r="Y10" s="66">
        <f t="shared" ref="Y10:Y72" si="2">IF(SUM(Z10:AB10)=S10,S10,"verifique datos erroneos")</f>
        <v>1</v>
      </c>
      <c r="Z10" s="67">
        <v>1</v>
      </c>
      <c r="AA10" s="67"/>
      <c r="AB10" s="67"/>
      <c r="AC10" s="66">
        <f>+IF(SUM(AD10:AE10)=Y10, Y10,"verifique datos erroneos")</f>
        <v>1</v>
      </c>
      <c r="AD10" s="67">
        <v>1</v>
      </c>
      <c r="AE10" s="67"/>
      <c r="AF10" s="67">
        <v>91.3</v>
      </c>
      <c r="AG10" s="67"/>
      <c r="AH10" s="67"/>
    </row>
    <row r="11" spans="1:40" ht="98">
      <c r="A11" s="65">
        <v>2</v>
      </c>
      <c r="B11" s="116"/>
      <c r="C11" s="161" t="s">
        <v>201</v>
      </c>
      <c r="D11" s="163">
        <v>4</v>
      </c>
      <c r="E11" s="161" t="s">
        <v>160</v>
      </c>
      <c r="F11" s="155">
        <v>45686</v>
      </c>
      <c r="G11" s="155">
        <v>45710</v>
      </c>
      <c r="H11" s="163" t="s">
        <v>4</v>
      </c>
      <c r="I11" s="163"/>
      <c r="J11" s="163"/>
      <c r="K11" s="163">
        <v>120</v>
      </c>
      <c r="L11" s="66">
        <f t="shared" ref="L11:L73" si="3">SUM(I11:K11)</f>
        <v>120</v>
      </c>
      <c r="M11" s="163">
        <v>120</v>
      </c>
      <c r="N11" s="163"/>
      <c r="O11" s="163"/>
      <c r="P11" s="67"/>
      <c r="Q11" s="67"/>
      <c r="R11" s="66">
        <f t="shared" si="1"/>
        <v>120</v>
      </c>
      <c r="S11" s="66">
        <f t="shared" ref="S11:S73" si="4">SUM(T11:X11)</f>
        <v>1</v>
      </c>
      <c r="T11" s="163">
        <v>1</v>
      </c>
      <c r="U11" s="117"/>
      <c r="V11" s="117"/>
      <c r="W11" s="117"/>
      <c r="X11" s="117"/>
      <c r="Y11" s="66">
        <f t="shared" si="2"/>
        <v>1</v>
      </c>
      <c r="Z11" s="67">
        <v>1</v>
      </c>
      <c r="AA11" s="67"/>
      <c r="AB11" s="67"/>
      <c r="AC11" s="66">
        <f t="shared" ref="AC11:AC73" si="5">+IF(SUM(AD11:AE11)=Y11, Y11,"verifique datos erroneos")</f>
        <v>1</v>
      </c>
      <c r="AD11" s="67">
        <v>1</v>
      </c>
      <c r="AE11" s="67"/>
      <c r="AF11" s="67"/>
      <c r="AG11" s="67"/>
      <c r="AH11" s="67"/>
    </row>
    <row r="12" spans="1:40" s="161" customFormat="1" ht="42">
      <c r="A12" s="65">
        <v>3</v>
      </c>
      <c r="B12" s="116"/>
      <c r="C12" s="161" t="s">
        <v>202</v>
      </c>
      <c r="D12" s="163">
        <v>4</v>
      </c>
      <c r="E12" s="161" t="s">
        <v>160</v>
      </c>
      <c r="F12" s="155">
        <v>45729</v>
      </c>
      <c r="G12" s="155">
        <v>45729</v>
      </c>
      <c r="H12" s="163" t="s">
        <v>4</v>
      </c>
      <c r="I12" s="163">
        <v>1</v>
      </c>
      <c r="J12" s="163"/>
      <c r="K12" s="163"/>
      <c r="L12" s="66">
        <f t="shared" si="3"/>
        <v>1</v>
      </c>
      <c r="M12" s="163"/>
      <c r="N12" s="163">
        <v>1</v>
      </c>
      <c r="O12" s="163"/>
      <c r="R12" s="66">
        <f t="shared" si="1"/>
        <v>1</v>
      </c>
      <c r="S12" s="66">
        <f t="shared" si="4"/>
        <v>1</v>
      </c>
      <c r="T12" s="163">
        <v>1</v>
      </c>
      <c r="U12" s="163"/>
      <c r="V12" s="163"/>
      <c r="Y12" s="66">
        <f t="shared" si="2"/>
        <v>1</v>
      </c>
      <c r="Z12" s="163">
        <v>1</v>
      </c>
      <c r="AA12" s="163"/>
      <c r="AB12" s="163"/>
      <c r="AC12" s="66">
        <f t="shared" si="5"/>
        <v>1</v>
      </c>
      <c r="AD12" s="163">
        <v>1</v>
      </c>
    </row>
    <row r="13" spans="1:40" s="161" customFormat="1">
      <c r="A13" s="65">
        <v>4</v>
      </c>
      <c r="B13" s="116"/>
      <c r="C13" s="161" t="s">
        <v>203</v>
      </c>
      <c r="D13" s="163">
        <v>4</v>
      </c>
      <c r="E13" s="161" t="s">
        <v>160</v>
      </c>
      <c r="F13" s="155">
        <v>45736</v>
      </c>
      <c r="G13" s="155">
        <v>45736</v>
      </c>
      <c r="H13" s="163" t="s">
        <v>4</v>
      </c>
      <c r="I13" s="163">
        <v>7</v>
      </c>
      <c r="J13" s="163"/>
      <c r="K13" s="163"/>
      <c r="L13" s="66">
        <f t="shared" si="3"/>
        <v>7</v>
      </c>
      <c r="M13" s="163"/>
      <c r="N13" s="163">
        <v>7</v>
      </c>
      <c r="O13" s="163"/>
      <c r="P13" s="163"/>
      <c r="Q13" s="163"/>
      <c r="R13" s="66">
        <f t="shared" si="1"/>
        <v>7</v>
      </c>
      <c r="S13" s="66">
        <f t="shared" si="4"/>
        <v>1</v>
      </c>
      <c r="T13" s="163">
        <v>1</v>
      </c>
      <c r="U13" s="163"/>
      <c r="V13" s="163"/>
      <c r="Y13" s="66">
        <f t="shared" si="2"/>
        <v>1</v>
      </c>
      <c r="Z13" s="163">
        <v>1</v>
      </c>
      <c r="AA13" s="163"/>
      <c r="AB13" s="163"/>
      <c r="AC13" s="66">
        <f t="shared" si="5"/>
        <v>1</v>
      </c>
      <c r="AD13" s="163">
        <v>1</v>
      </c>
    </row>
    <row r="14" spans="1:40" s="161" customFormat="1" ht="42">
      <c r="A14" s="65">
        <v>5</v>
      </c>
      <c r="B14" s="116"/>
      <c r="C14" s="161" t="s">
        <v>244</v>
      </c>
      <c r="D14" s="163">
        <v>4</v>
      </c>
      <c r="E14" s="161" t="s">
        <v>160</v>
      </c>
      <c r="F14" s="155">
        <v>45622</v>
      </c>
      <c r="G14" s="155">
        <v>45695</v>
      </c>
      <c r="H14" s="163" t="s">
        <v>4</v>
      </c>
      <c r="I14" s="163"/>
      <c r="J14" s="163">
        <v>52</v>
      </c>
      <c r="K14" s="163"/>
      <c r="L14" s="66">
        <f t="shared" si="3"/>
        <v>52</v>
      </c>
      <c r="M14" s="163"/>
      <c r="N14" s="163">
        <v>52</v>
      </c>
      <c r="O14" s="163"/>
      <c r="P14" s="163"/>
      <c r="Q14" s="163"/>
      <c r="R14" s="66">
        <f t="shared" si="1"/>
        <v>52</v>
      </c>
      <c r="S14" s="66">
        <f t="shared" si="4"/>
        <v>1</v>
      </c>
      <c r="T14" s="163">
        <v>1</v>
      </c>
      <c r="U14" s="163"/>
      <c r="V14" s="163"/>
      <c r="Y14" s="66">
        <f t="shared" si="2"/>
        <v>1</v>
      </c>
      <c r="Z14" s="163"/>
      <c r="AA14" s="163">
        <v>1</v>
      </c>
      <c r="AB14" s="163"/>
      <c r="AC14" s="66">
        <f t="shared" si="5"/>
        <v>1</v>
      </c>
      <c r="AD14" s="163">
        <v>1</v>
      </c>
    </row>
    <row r="15" spans="1:40" s="161" customFormat="1" ht="42">
      <c r="A15" s="65">
        <v>6</v>
      </c>
      <c r="B15" s="116"/>
      <c r="C15" s="161" t="s">
        <v>245</v>
      </c>
      <c r="D15" s="163">
        <v>4</v>
      </c>
      <c r="E15" s="161" t="s">
        <v>160</v>
      </c>
      <c r="F15" s="155">
        <v>45687</v>
      </c>
      <c r="G15" s="155">
        <v>45708</v>
      </c>
      <c r="H15" s="163" t="s">
        <v>4</v>
      </c>
      <c r="I15" s="163">
        <v>4</v>
      </c>
      <c r="J15" s="163"/>
      <c r="K15" s="163"/>
      <c r="L15" s="66">
        <f t="shared" si="3"/>
        <v>4</v>
      </c>
      <c r="M15" s="163"/>
      <c r="N15" s="163">
        <v>4</v>
      </c>
      <c r="O15" s="163"/>
      <c r="P15" s="163"/>
      <c r="Q15" s="163"/>
      <c r="R15" s="66">
        <f t="shared" si="1"/>
        <v>4</v>
      </c>
      <c r="S15" s="66">
        <f t="shared" si="4"/>
        <v>1</v>
      </c>
      <c r="T15" s="163">
        <v>1</v>
      </c>
      <c r="U15" s="163"/>
      <c r="V15" s="163"/>
      <c r="Y15" s="66">
        <f t="shared" si="2"/>
        <v>1</v>
      </c>
      <c r="Z15" s="163">
        <v>1</v>
      </c>
      <c r="AA15" s="163"/>
      <c r="AB15" s="163"/>
      <c r="AC15" s="66">
        <f t="shared" si="5"/>
        <v>1</v>
      </c>
      <c r="AD15" s="163">
        <v>1</v>
      </c>
    </row>
    <row r="16" spans="1:40" ht="56">
      <c r="A16" s="65">
        <v>7</v>
      </c>
      <c r="B16" s="116"/>
      <c r="C16" s="201" t="s">
        <v>272</v>
      </c>
      <c r="D16" s="163">
        <v>4</v>
      </c>
      <c r="E16" s="161" t="s">
        <v>160</v>
      </c>
      <c r="F16" s="155">
        <v>45677</v>
      </c>
      <c r="G16" s="155">
        <v>45682</v>
      </c>
      <c r="H16" s="163" t="s">
        <v>4</v>
      </c>
      <c r="I16" s="163"/>
      <c r="J16" s="163">
        <v>35</v>
      </c>
      <c r="K16" s="163"/>
      <c r="L16" s="66">
        <f t="shared" si="3"/>
        <v>35</v>
      </c>
      <c r="M16" s="163">
        <v>35</v>
      </c>
      <c r="N16" s="163"/>
      <c r="O16" s="163"/>
      <c r="P16" s="163"/>
      <c r="Q16" s="163"/>
      <c r="R16" s="66">
        <f t="shared" si="1"/>
        <v>35</v>
      </c>
      <c r="S16" s="66">
        <f t="shared" si="4"/>
        <v>1</v>
      </c>
      <c r="T16" s="163">
        <v>1</v>
      </c>
      <c r="U16" s="117"/>
      <c r="V16" s="117"/>
      <c r="W16" s="117"/>
      <c r="X16" s="117"/>
      <c r="Y16" s="66">
        <f t="shared" si="2"/>
        <v>1</v>
      </c>
      <c r="Z16" s="163">
        <v>1</v>
      </c>
      <c r="AA16" s="163"/>
      <c r="AB16" s="163"/>
      <c r="AC16" s="66">
        <f t="shared" si="5"/>
        <v>1</v>
      </c>
      <c r="AD16" s="163">
        <v>1</v>
      </c>
      <c r="AE16" s="67"/>
      <c r="AF16" s="67"/>
      <c r="AG16" s="67"/>
      <c r="AH16" s="67"/>
    </row>
    <row r="17" spans="1:34" ht="28">
      <c r="A17" s="65">
        <v>8</v>
      </c>
      <c r="B17" s="116"/>
      <c r="C17" s="201" t="s">
        <v>297</v>
      </c>
      <c r="D17" s="163">
        <v>4</v>
      </c>
      <c r="E17" s="161" t="s">
        <v>158</v>
      </c>
      <c r="F17" s="157">
        <v>45793</v>
      </c>
      <c r="G17" s="157">
        <v>45793</v>
      </c>
      <c r="H17" s="163" t="s">
        <v>21</v>
      </c>
      <c r="I17" s="163">
        <v>2</v>
      </c>
      <c r="J17" s="163"/>
      <c r="K17" s="163"/>
      <c r="L17" s="66">
        <f t="shared" si="3"/>
        <v>2</v>
      </c>
      <c r="M17" s="163"/>
      <c r="N17" s="163">
        <v>2</v>
      </c>
      <c r="O17" s="163"/>
      <c r="P17" s="163"/>
      <c r="Q17" s="163"/>
      <c r="R17" s="66">
        <f t="shared" si="1"/>
        <v>2</v>
      </c>
      <c r="S17" s="66">
        <f t="shared" si="4"/>
        <v>5</v>
      </c>
      <c r="T17" s="163">
        <v>5</v>
      </c>
      <c r="U17" s="117"/>
      <c r="V17" s="117"/>
      <c r="W17" s="117"/>
      <c r="X17" s="117"/>
      <c r="Y17" s="66">
        <f t="shared" si="2"/>
        <v>5</v>
      </c>
      <c r="Z17" s="163">
        <v>4</v>
      </c>
      <c r="AA17" s="163">
        <v>1</v>
      </c>
      <c r="AB17" s="163"/>
      <c r="AC17" s="66">
        <f t="shared" si="5"/>
        <v>5</v>
      </c>
      <c r="AD17" s="67">
        <v>5</v>
      </c>
      <c r="AE17" s="67"/>
      <c r="AF17" s="67"/>
      <c r="AG17" s="67"/>
      <c r="AH17" s="67"/>
    </row>
    <row r="18" spans="1:34" ht="42">
      <c r="A18" s="65">
        <v>9</v>
      </c>
      <c r="B18" s="116"/>
      <c r="C18" s="201" t="s">
        <v>298</v>
      </c>
      <c r="D18" s="163">
        <v>4</v>
      </c>
      <c r="E18" s="161" t="s">
        <v>160</v>
      </c>
      <c r="F18" s="157">
        <v>45820</v>
      </c>
      <c r="G18" s="157">
        <v>45820</v>
      </c>
      <c r="H18" s="163" t="s">
        <v>21</v>
      </c>
      <c r="I18" s="163">
        <v>1</v>
      </c>
      <c r="J18" s="163"/>
      <c r="K18" s="163"/>
      <c r="L18" s="66">
        <f t="shared" si="3"/>
        <v>1</v>
      </c>
      <c r="M18" s="163"/>
      <c r="N18" s="163">
        <v>1</v>
      </c>
      <c r="O18" s="163"/>
      <c r="P18" s="163"/>
      <c r="Q18" s="163"/>
      <c r="R18" s="66">
        <f t="shared" si="1"/>
        <v>1</v>
      </c>
      <c r="S18" s="66">
        <f t="shared" si="4"/>
        <v>3</v>
      </c>
      <c r="T18" s="163">
        <v>3</v>
      </c>
      <c r="U18" s="117"/>
      <c r="V18" s="117"/>
      <c r="W18" s="117"/>
      <c r="X18" s="117"/>
      <c r="Y18" s="66">
        <f t="shared" si="2"/>
        <v>3</v>
      </c>
      <c r="Z18" s="163">
        <v>2</v>
      </c>
      <c r="AA18" s="163">
        <v>1</v>
      </c>
      <c r="AB18" s="163"/>
      <c r="AC18" s="66">
        <f t="shared" si="5"/>
        <v>3</v>
      </c>
      <c r="AD18" s="67">
        <v>3</v>
      </c>
      <c r="AE18" s="67"/>
      <c r="AF18" s="67"/>
      <c r="AG18" s="67"/>
      <c r="AH18" s="67"/>
    </row>
    <row r="19" spans="1:34" ht="28">
      <c r="A19" s="65">
        <v>10</v>
      </c>
      <c r="B19" s="116"/>
      <c r="C19" s="201" t="s">
        <v>299</v>
      </c>
      <c r="D19" s="163">
        <v>4</v>
      </c>
      <c r="E19" s="161" t="s">
        <v>158</v>
      </c>
      <c r="F19" s="157">
        <v>45825</v>
      </c>
      <c r="G19" s="157">
        <v>45825</v>
      </c>
      <c r="H19" s="163" t="s">
        <v>21</v>
      </c>
      <c r="I19" s="163">
        <v>2</v>
      </c>
      <c r="J19" s="163"/>
      <c r="K19" s="163"/>
      <c r="L19" s="66">
        <f t="shared" si="3"/>
        <v>2</v>
      </c>
      <c r="M19" s="163"/>
      <c r="N19" s="163">
        <v>2</v>
      </c>
      <c r="O19" s="163"/>
      <c r="P19" s="163"/>
      <c r="Q19" s="163"/>
      <c r="R19" s="66">
        <f t="shared" si="1"/>
        <v>2</v>
      </c>
      <c r="S19" s="66">
        <f t="shared" si="4"/>
        <v>16</v>
      </c>
      <c r="T19" s="163">
        <v>16</v>
      </c>
      <c r="U19" s="117"/>
      <c r="V19" s="117"/>
      <c r="W19" s="117"/>
      <c r="X19" s="117"/>
      <c r="Y19" s="66">
        <f t="shared" si="2"/>
        <v>16</v>
      </c>
      <c r="Z19" s="163">
        <v>11</v>
      </c>
      <c r="AA19" s="163">
        <v>5</v>
      </c>
      <c r="AB19" s="163"/>
      <c r="AC19" s="66">
        <f t="shared" si="5"/>
        <v>16</v>
      </c>
      <c r="AD19" s="67">
        <v>16</v>
      </c>
      <c r="AE19" s="67"/>
      <c r="AF19" s="67"/>
      <c r="AG19" s="67"/>
      <c r="AH19" s="67"/>
    </row>
    <row r="20" spans="1:34" ht="28">
      <c r="A20" s="65">
        <v>11</v>
      </c>
      <c r="B20" s="116"/>
      <c r="C20" s="201" t="s">
        <v>327</v>
      </c>
      <c r="D20" s="163">
        <v>4</v>
      </c>
      <c r="E20" s="161" t="s">
        <v>158</v>
      </c>
      <c r="F20" s="155">
        <v>45832</v>
      </c>
      <c r="G20" s="155">
        <v>45832</v>
      </c>
      <c r="H20" s="163" t="s">
        <v>21</v>
      </c>
      <c r="I20" s="163">
        <v>2</v>
      </c>
      <c r="J20" s="163"/>
      <c r="K20" s="163"/>
      <c r="L20" s="185">
        <f t="shared" si="3"/>
        <v>2</v>
      </c>
      <c r="M20" s="163"/>
      <c r="N20" s="163">
        <v>2</v>
      </c>
      <c r="O20" s="163"/>
      <c r="P20" s="163"/>
      <c r="Q20" s="163"/>
      <c r="R20" s="185">
        <f t="shared" si="1"/>
        <v>2</v>
      </c>
      <c r="S20" s="185">
        <f t="shared" si="4"/>
        <v>3</v>
      </c>
      <c r="T20" s="163">
        <v>3</v>
      </c>
      <c r="U20" s="188"/>
      <c r="V20" s="188"/>
      <c r="W20" s="188"/>
      <c r="X20" s="188"/>
      <c r="Y20" s="185">
        <f t="shared" si="2"/>
        <v>3</v>
      </c>
      <c r="Z20" s="163">
        <v>2</v>
      </c>
      <c r="AA20" s="163">
        <v>1</v>
      </c>
      <c r="AB20" s="163"/>
      <c r="AC20" s="66">
        <f t="shared" si="5"/>
        <v>3</v>
      </c>
      <c r="AD20" s="186">
        <v>3</v>
      </c>
      <c r="AE20" s="67"/>
      <c r="AF20" s="67"/>
      <c r="AG20" s="67"/>
      <c r="AH20" s="67"/>
    </row>
    <row r="21" spans="1:34" ht="28">
      <c r="A21" s="65">
        <v>12</v>
      </c>
      <c r="B21" s="116"/>
      <c r="C21" s="161" t="s">
        <v>300</v>
      </c>
      <c r="D21" s="163">
        <v>4</v>
      </c>
      <c r="E21" s="161" t="s">
        <v>160</v>
      </c>
      <c r="F21" s="157">
        <v>45833</v>
      </c>
      <c r="G21" s="157">
        <v>45834</v>
      </c>
      <c r="H21" s="163" t="s">
        <v>21</v>
      </c>
      <c r="I21" s="163"/>
      <c r="J21" s="163"/>
      <c r="K21" s="163">
        <v>17</v>
      </c>
      <c r="L21" s="66">
        <f t="shared" si="3"/>
        <v>17</v>
      </c>
      <c r="M21" s="163"/>
      <c r="N21" s="163">
        <v>17</v>
      </c>
      <c r="O21" s="163"/>
      <c r="P21" s="163"/>
      <c r="Q21" s="163"/>
      <c r="R21" s="66">
        <f t="shared" si="1"/>
        <v>17</v>
      </c>
      <c r="S21" s="66">
        <f t="shared" si="4"/>
        <v>1</v>
      </c>
      <c r="T21" s="163">
        <v>1</v>
      </c>
      <c r="U21" s="117"/>
      <c r="V21" s="117"/>
      <c r="W21" s="117"/>
      <c r="X21" s="117"/>
      <c r="Y21" s="66">
        <f t="shared" si="2"/>
        <v>1</v>
      </c>
      <c r="Z21" s="163">
        <v>1</v>
      </c>
      <c r="AA21" s="163"/>
      <c r="AB21" s="163"/>
      <c r="AC21" s="66">
        <f t="shared" si="5"/>
        <v>1</v>
      </c>
      <c r="AD21" s="67">
        <v>1</v>
      </c>
      <c r="AE21" s="67"/>
      <c r="AF21" s="67"/>
      <c r="AG21" s="67"/>
      <c r="AH21" s="67"/>
    </row>
    <row r="22" spans="1:34" ht="42">
      <c r="A22" s="65">
        <v>13</v>
      </c>
      <c r="B22" s="116"/>
      <c r="C22" s="201" t="s">
        <v>301</v>
      </c>
      <c r="D22" s="163">
        <v>4</v>
      </c>
      <c r="E22" s="161" t="s">
        <v>160</v>
      </c>
      <c r="F22" s="157">
        <v>45756</v>
      </c>
      <c r="G22" s="157">
        <v>45756</v>
      </c>
      <c r="H22" s="163" t="s">
        <v>21</v>
      </c>
      <c r="I22" s="163">
        <v>1</v>
      </c>
      <c r="J22" s="163"/>
      <c r="K22" s="163"/>
      <c r="L22" s="66">
        <f t="shared" si="3"/>
        <v>1</v>
      </c>
      <c r="M22" s="163"/>
      <c r="N22" s="163">
        <v>1</v>
      </c>
      <c r="O22" s="163"/>
      <c r="P22" s="163"/>
      <c r="Q22" s="163"/>
      <c r="R22" s="66">
        <f t="shared" si="1"/>
        <v>1</v>
      </c>
      <c r="S22" s="66">
        <f t="shared" si="4"/>
        <v>7</v>
      </c>
      <c r="T22" s="163">
        <v>7</v>
      </c>
      <c r="U22" s="117"/>
      <c r="V22" s="117"/>
      <c r="W22" s="117"/>
      <c r="X22" s="117"/>
      <c r="Y22" s="66">
        <f t="shared" si="2"/>
        <v>7</v>
      </c>
      <c r="Z22" s="163">
        <v>2</v>
      </c>
      <c r="AA22" s="163">
        <v>5</v>
      </c>
      <c r="AB22" s="163"/>
      <c r="AC22" s="66">
        <f t="shared" si="5"/>
        <v>7</v>
      </c>
      <c r="AD22" s="67">
        <v>7</v>
      </c>
      <c r="AE22" s="67"/>
      <c r="AF22" s="67"/>
      <c r="AG22" s="67"/>
      <c r="AH22" s="67"/>
    </row>
    <row r="23" spans="1:34" ht="42">
      <c r="A23" s="65">
        <v>14</v>
      </c>
      <c r="B23" s="116"/>
      <c r="C23" s="161" t="s">
        <v>303</v>
      </c>
      <c r="D23" s="163">
        <v>4</v>
      </c>
      <c r="E23" s="161" t="s">
        <v>158</v>
      </c>
      <c r="F23" s="157">
        <v>45733</v>
      </c>
      <c r="G23" s="157">
        <v>45756</v>
      </c>
      <c r="H23" s="163" t="s">
        <v>21</v>
      </c>
      <c r="I23" s="163">
        <v>5</v>
      </c>
      <c r="J23" s="163"/>
      <c r="K23" s="163"/>
      <c r="L23" s="66">
        <f t="shared" si="3"/>
        <v>5</v>
      </c>
      <c r="M23" s="163"/>
      <c r="N23" s="163">
        <v>5</v>
      </c>
      <c r="O23" s="163"/>
      <c r="P23" s="163"/>
      <c r="Q23" s="163"/>
      <c r="R23" s="66">
        <f t="shared" si="1"/>
        <v>5</v>
      </c>
      <c r="S23" s="66">
        <f t="shared" si="4"/>
        <v>1</v>
      </c>
      <c r="T23" s="163">
        <v>1</v>
      </c>
      <c r="U23" s="117"/>
      <c r="V23" s="117"/>
      <c r="W23" s="117"/>
      <c r="X23" s="117"/>
      <c r="Y23" s="66">
        <f t="shared" si="2"/>
        <v>1</v>
      </c>
      <c r="Z23" s="163"/>
      <c r="AA23" s="163">
        <v>1</v>
      </c>
      <c r="AB23" s="163"/>
      <c r="AC23" s="66">
        <f t="shared" si="5"/>
        <v>1</v>
      </c>
      <c r="AD23" s="67">
        <v>1</v>
      </c>
      <c r="AE23" s="67"/>
      <c r="AF23" s="67"/>
      <c r="AG23" s="67"/>
      <c r="AH23" s="67"/>
    </row>
    <row r="24" spans="1:34" ht="28">
      <c r="A24" s="65">
        <v>15</v>
      </c>
      <c r="B24" s="116"/>
      <c r="C24" s="161" t="s">
        <v>384</v>
      </c>
      <c r="D24" s="163">
        <v>4</v>
      </c>
      <c r="E24" s="161" t="s">
        <v>158</v>
      </c>
      <c r="F24" s="155" t="s">
        <v>385</v>
      </c>
      <c r="G24" s="155">
        <v>45818</v>
      </c>
      <c r="H24" s="163" t="s">
        <v>21</v>
      </c>
      <c r="I24" s="163"/>
      <c r="J24" s="163">
        <v>40</v>
      </c>
      <c r="K24" s="163"/>
      <c r="L24" s="66">
        <f t="shared" si="3"/>
        <v>40</v>
      </c>
      <c r="M24" s="163"/>
      <c r="N24" s="163">
        <v>40</v>
      </c>
      <c r="O24" s="163"/>
      <c r="P24" s="163"/>
      <c r="Q24" s="163"/>
      <c r="R24" s="66">
        <f t="shared" si="1"/>
        <v>40</v>
      </c>
      <c r="S24" s="66">
        <f t="shared" si="4"/>
        <v>1</v>
      </c>
      <c r="T24" s="163">
        <v>1</v>
      </c>
      <c r="U24" s="117"/>
      <c r="V24" s="117"/>
      <c r="W24" s="117"/>
      <c r="X24" s="117"/>
      <c r="Y24" s="66">
        <f t="shared" si="2"/>
        <v>1</v>
      </c>
      <c r="Z24" s="163"/>
      <c r="AA24" s="163">
        <v>1</v>
      </c>
      <c r="AB24" s="163"/>
      <c r="AC24" s="66">
        <f t="shared" si="5"/>
        <v>1</v>
      </c>
      <c r="AD24" s="67">
        <v>1</v>
      </c>
      <c r="AE24" s="67"/>
      <c r="AF24" s="67"/>
      <c r="AG24" s="67"/>
      <c r="AH24" s="67"/>
    </row>
    <row r="25" spans="1:34" ht="28">
      <c r="A25" s="65">
        <v>16</v>
      </c>
      <c r="B25" s="116"/>
      <c r="C25" s="161" t="s">
        <v>330</v>
      </c>
      <c r="D25" s="163">
        <v>4</v>
      </c>
      <c r="E25" s="161" t="s">
        <v>158</v>
      </c>
      <c r="F25" s="155" t="s">
        <v>387</v>
      </c>
      <c r="G25" s="155" t="s">
        <v>387</v>
      </c>
      <c r="H25" s="163" t="s">
        <v>21</v>
      </c>
      <c r="I25" s="163">
        <v>2</v>
      </c>
      <c r="J25" s="163"/>
      <c r="K25" s="163"/>
      <c r="L25" s="66">
        <f t="shared" si="3"/>
        <v>2</v>
      </c>
      <c r="M25" s="163"/>
      <c r="N25" s="163">
        <v>2</v>
      </c>
      <c r="O25" s="163"/>
      <c r="P25" s="163"/>
      <c r="Q25" s="163"/>
      <c r="R25" s="66">
        <f t="shared" si="1"/>
        <v>2</v>
      </c>
      <c r="S25" s="66">
        <f t="shared" si="4"/>
        <v>2</v>
      </c>
      <c r="T25" s="163">
        <v>2</v>
      </c>
      <c r="U25" s="117"/>
      <c r="V25" s="117"/>
      <c r="W25" s="117"/>
      <c r="X25" s="117"/>
      <c r="Y25" s="66">
        <f t="shared" si="2"/>
        <v>2</v>
      </c>
      <c r="Z25" s="163">
        <v>1</v>
      </c>
      <c r="AA25" s="163">
        <v>1</v>
      </c>
      <c r="AB25" s="163"/>
      <c r="AC25" s="66">
        <f t="shared" si="5"/>
        <v>2</v>
      </c>
      <c r="AD25" s="67">
        <v>2</v>
      </c>
      <c r="AE25" s="67"/>
      <c r="AF25" s="67"/>
      <c r="AG25" s="67"/>
      <c r="AH25" s="67"/>
    </row>
    <row r="26" spans="1:34" ht="42">
      <c r="A26" s="65">
        <v>17</v>
      </c>
      <c r="B26" s="116"/>
      <c r="C26" s="161" t="s">
        <v>388</v>
      </c>
      <c r="D26" s="163">
        <v>4</v>
      </c>
      <c r="E26" s="161" t="s">
        <v>158</v>
      </c>
      <c r="F26" s="155" t="s">
        <v>389</v>
      </c>
      <c r="G26" s="155" t="s">
        <v>389</v>
      </c>
      <c r="H26" s="163" t="s">
        <v>21</v>
      </c>
      <c r="I26" s="163">
        <v>1</v>
      </c>
      <c r="J26" s="163"/>
      <c r="K26" s="163"/>
      <c r="L26" s="66">
        <f t="shared" si="3"/>
        <v>1</v>
      </c>
      <c r="M26" s="163"/>
      <c r="N26" s="163">
        <v>1</v>
      </c>
      <c r="O26" s="163"/>
      <c r="P26" s="163"/>
      <c r="Q26" s="163"/>
      <c r="R26" s="66">
        <f t="shared" si="1"/>
        <v>1</v>
      </c>
      <c r="S26" s="66">
        <f t="shared" si="4"/>
        <v>1</v>
      </c>
      <c r="T26" s="163">
        <v>1</v>
      </c>
      <c r="U26" s="117"/>
      <c r="V26" s="117"/>
      <c r="W26" s="117"/>
      <c r="X26" s="117"/>
      <c r="Y26" s="66">
        <f t="shared" si="2"/>
        <v>1</v>
      </c>
      <c r="Z26" s="163"/>
      <c r="AA26" s="163">
        <v>1</v>
      </c>
      <c r="AB26" s="163"/>
      <c r="AC26" s="66">
        <f t="shared" si="5"/>
        <v>1</v>
      </c>
      <c r="AD26" s="67">
        <v>1</v>
      </c>
      <c r="AE26" s="67"/>
      <c r="AF26" s="67"/>
      <c r="AG26" s="67"/>
      <c r="AH26" s="67"/>
    </row>
    <row r="27" spans="1:34" ht="56">
      <c r="A27" s="65">
        <v>18</v>
      </c>
      <c r="B27" s="116"/>
      <c r="C27" s="161" t="s">
        <v>390</v>
      </c>
      <c r="D27" s="163">
        <v>4</v>
      </c>
      <c r="E27" s="161" t="s">
        <v>160</v>
      </c>
      <c r="F27" s="155" t="s">
        <v>391</v>
      </c>
      <c r="G27" s="155" t="s">
        <v>391</v>
      </c>
      <c r="H27" s="163" t="s">
        <v>21</v>
      </c>
      <c r="I27" s="163">
        <v>1</v>
      </c>
      <c r="J27" s="163"/>
      <c r="K27" s="163"/>
      <c r="L27" s="66">
        <f t="shared" si="3"/>
        <v>1</v>
      </c>
      <c r="M27" s="163"/>
      <c r="N27" s="163">
        <v>1</v>
      </c>
      <c r="O27" s="163"/>
      <c r="P27" s="163"/>
      <c r="Q27" s="163"/>
      <c r="R27" s="66">
        <f t="shared" si="1"/>
        <v>1</v>
      </c>
      <c r="S27" s="66">
        <f t="shared" si="4"/>
        <v>1</v>
      </c>
      <c r="T27" s="163">
        <v>1</v>
      </c>
      <c r="U27" s="117"/>
      <c r="V27" s="117"/>
      <c r="W27" s="117"/>
      <c r="X27" s="117"/>
      <c r="Y27" s="66">
        <f t="shared" si="2"/>
        <v>1</v>
      </c>
      <c r="Z27" s="163">
        <v>1</v>
      </c>
      <c r="AA27" s="163"/>
      <c r="AB27" s="163"/>
      <c r="AC27" s="66">
        <f t="shared" si="5"/>
        <v>1</v>
      </c>
      <c r="AD27" s="67">
        <v>1</v>
      </c>
      <c r="AE27" s="67"/>
      <c r="AF27" s="67"/>
      <c r="AG27" s="67"/>
      <c r="AH27" s="67"/>
    </row>
    <row r="28" spans="1:34">
      <c r="A28" s="65">
        <v>19</v>
      </c>
      <c r="B28" s="116"/>
      <c r="C28" s="161" t="s">
        <v>392</v>
      </c>
      <c r="D28" s="163">
        <v>4</v>
      </c>
      <c r="E28" s="161" t="s">
        <v>160</v>
      </c>
      <c r="F28" s="155" t="s">
        <v>393</v>
      </c>
      <c r="G28" s="155" t="s">
        <v>393</v>
      </c>
      <c r="H28" s="163" t="s">
        <v>21</v>
      </c>
      <c r="I28" s="163">
        <v>7</v>
      </c>
      <c r="J28" s="163"/>
      <c r="K28" s="163"/>
      <c r="L28" s="66">
        <f t="shared" si="3"/>
        <v>7</v>
      </c>
      <c r="M28" s="163"/>
      <c r="N28" s="163">
        <v>7</v>
      </c>
      <c r="O28" s="163"/>
      <c r="P28" s="163"/>
      <c r="Q28" s="163"/>
      <c r="R28" s="66">
        <f t="shared" si="1"/>
        <v>7</v>
      </c>
      <c r="S28" s="66">
        <f t="shared" si="4"/>
        <v>1</v>
      </c>
      <c r="T28" s="163">
        <v>1</v>
      </c>
      <c r="U28" s="117"/>
      <c r="V28" s="117"/>
      <c r="W28" s="117"/>
      <c r="X28" s="117"/>
      <c r="Y28" s="66">
        <f t="shared" si="2"/>
        <v>1</v>
      </c>
      <c r="Z28" s="163">
        <v>1</v>
      </c>
      <c r="AA28" s="163"/>
      <c r="AB28" s="163"/>
      <c r="AC28" s="66">
        <f t="shared" si="5"/>
        <v>1</v>
      </c>
      <c r="AD28" s="67">
        <v>1</v>
      </c>
      <c r="AE28" s="67"/>
      <c r="AF28" s="67"/>
      <c r="AG28" s="67"/>
      <c r="AH28" s="67"/>
    </row>
    <row r="29" spans="1:34" ht="84">
      <c r="A29" s="65">
        <v>20</v>
      </c>
      <c r="B29" s="116"/>
      <c r="C29" s="161" t="s">
        <v>395</v>
      </c>
      <c r="D29" s="163">
        <v>4</v>
      </c>
      <c r="E29" s="161" t="s">
        <v>160</v>
      </c>
      <c r="F29" s="155" t="s">
        <v>386</v>
      </c>
      <c r="G29" s="155" t="s">
        <v>386</v>
      </c>
      <c r="H29" s="163" t="s">
        <v>21</v>
      </c>
      <c r="I29" s="163">
        <v>6</v>
      </c>
      <c r="J29" s="163"/>
      <c r="K29" s="163"/>
      <c r="L29" s="66">
        <f t="shared" si="3"/>
        <v>6</v>
      </c>
      <c r="M29" s="163"/>
      <c r="N29" s="163">
        <v>6</v>
      </c>
      <c r="O29" s="163"/>
      <c r="P29" s="163"/>
      <c r="Q29" s="163"/>
      <c r="R29" s="66">
        <f t="shared" si="1"/>
        <v>6</v>
      </c>
      <c r="S29" s="66">
        <f t="shared" si="4"/>
        <v>1</v>
      </c>
      <c r="T29" s="163">
        <v>1</v>
      </c>
      <c r="U29" s="117"/>
      <c r="V29" s="117"/>
      <c r="W29" s="117"/>
      <c r="X29" s="117"/>
      <c r="Y29" s="66">
        <f t="shared" si="2"/>
        <v>1</v>
      </c>
      <c r="Z29" s="163">
        <v>1</v>
      </c>
      <c r="AA29" s="163"/>
      <c r="AB29" s="163"/>
      <c r="AC29" s="66">
        <f t="shared" si="5"/>
        <v>1</v>
      </c>
      <c r="AD29" s="67">
        <v>1</v>
      </c>
      <c r="AE29" s="67"/>
      <c r="AF29" s="67"/>
      <c r="AG29" s="67"/>
      <c r="AH29" s="67"/>
    </row>
    <row r="30" spans="1:34">
      <c r="A30" s="65">
        <v>21</v>
      </c>
      <c r="B30" s="116"/>
      <c r="C30" s="161" t="s">
        <v>200</v>
      </c>
      <c r="D30" s="163">
        <v>4</v>
      </c>
      <c r="E30" s="161" t="s">
        <v>159</v>
      </c>
      <c r="F30" s="155">
        <v>45719</v>
      </c>
      <c r="G30" s="155">
        <v>45804</v>
      </c>
      <c r="H30" s="163" t="s">
        <v>21</v>
      </c>
      <c r="I30" s="163"/>
      <c r="J30" s="163">
        <v>45</v>
      </c>
      <c r="K30" s="163"/>
      <c r="L30" s="66">
        <f t="shared" si="3"/>
        <v>45</v>
      </c>
      <c r="M30" s="163"/>
      <c r="N30" s="163">
        <v>45</v>
      </c>
      <c r="O30" s="163"/>
      <c r="P30" s="163"/>
      <c r="Q30" s="163"/>
      <c r="R30" s="66">
        <f t="shared" si="1"/>
        <v>45</v>
      </c>
      <c r="S30" s="66">
        <f t="shared" si="4"/>
        <v>1</v>
      </c>
      <c r="T30" s="163">
        <v>1</v>
      </c>
      <c r="U30" s="117"/>
      <c r="V30" s="117"/>
      <c r="W30" s="117"/>
      <c r="X30" s="117"/>
      <c r="Y30" s="66">
        <f t="shared" si="2"/>
        <v>1</v>
      </c>
      <c r="Z30" s="163">
        <v>1</v>
      </c>
      <c r="AA30" s="163"/>
      <c r="AB30" s="163"/>
      <c r="AC30" s="66">
        <f t="shared" si="5"/>
        <v>1</v>
      </c>
      <c r="AD30" s="67">
        <v>1</v>
      </c>
      <c r="AE30" s="67"/>
      <c r="AF30" s="196"/>
      <c r="AG30" s="67"/>
      <c r="AH30" s="67"/>
    </row>
    <row r="31" spans="1:34" ht="56">
      <c r="A31" s="65">
        <v>22</v>
      </c>
      <c r="B31" s="116"/>
      <c r="C31" s="161" t="s">
        <v>440</v>
      </c>
      <c r="D31" s="163">
        <v>4</v>
      </c>
      <c r="E31" s="161" t="s">
        <v>159</v>
      </c>
      <c r="F31" s="155">
        <v>45775</v>
      </c>
      <c r="G31" s="155">
        <v>45779</v>
      </c>
      <c r="H31" s="163" t="s">
        <v>21</v>
      </c>
      <c r="I31" s="163"/>
      <c r="J31" s="163"/>
      <c r="K31" s="163">
        <v>6</v>
      </c>
      <c r="L31" s="66">
        <f t="shared" si="3"/>
        <v>6</v>
      </c>
      <c r="M31" s="163">
        <v>6</v>
      </c>
      <c r="N31" s="163"/>
      <c r="O31" s="163"/>
      <c r="P31" s="163"/>
      <c r="Q31" s="163"/>
      <c r="R31" s="66">
        <f t="shared" si="1"/>
        <v>6</v>
      </c>
      <c r="S31" s="66">
        <f t="shared" si="4"/>
        <v>1</v>
      </c>
      <c r="T31" s="163">
        <v>1</v>
      </c>
      <c r="U31" s="117"/>
      <c r="V31" s="117"/>
      <c r="W31" s="117"/>
      <c r="X31" s="117"/>
      <c r="Y31" s="66">
        <f t="shared" si="2"/>
        <v>1</v>
      </c>
      <c r="Z31" s="163"/>
      <c r="AA31" s="163">
        <v>1</v>
      </c>
      <c r="AB31" s="163"/>
      <c r="AC31" s="66">
        <f t="shared" si="5"/>
        <v>1</v>
      </c>
      <c r="AD31" s="67">
        <v>1</v>
      </c>
      <c r="AE31" s="67"/>
      <c r="AF31" s="67"/>
      <c r="AG31" s="67"/>
      <c r="AH31" s="67"/>
    </row>
    <row r="32" spans="1:34" ht="28">
      <c r="A32" s="65">
        <v>23</v>
      </c>
      <c r="B32" s="116"/>
      <c r="C32" s="161" t="s">
        <v>457</v>
      </c>
      <c r="D32" s="163">
        <v>4</v>
      </c>
      <c r="E32" s="161" t="s">
        <v>160</v>
      </c>
      <c r="F32" s="155">
        <v>45775</v>
      </c>
      <c r="G32" s="155">
        <v>45800</v>
      </c>
      <c r="H32" s="163" t="s">
        <v>21</v>
      </c>
      <c r="I32" s="163">
        <v>5</v>
      </c>
      <c r="J32" s="163"/>
      <c r="K32" s="163"/>
      <c r="L32" s="66">
        <f t="shared" si="3"/>
        <v>5</v>
      </c>
      <c r="M32" s="163"/>
      <c r="N32" s="163">
        <v>5</v>
      </c>
      <c r="O32" s="163"/>
      <c r="P32" s="163"/>
      <c r="Q32" s="163"/>
      <c r="R32" s="66">
        <f t="shared" si="1"/>
        <v>5</v>
      </c>
      <c r="S32" s="66">
        <f t="shared" si="4"/>
        <v>31</v>
      </c>
      <c r="T32" s="163">
        <v>30</v>
      </c>
      <c r="U32" s="117">
        <v>1</v>
      </c>
      <c r="V32" s="117"/>
      <c r="W32" s="117"/>
      <c r="X32" s="117"/>
      <c r="Y32" s="66">
        <f t="shared" si="2"/>
        <v>31</v>
      </c>
      <c r="Z32" s="163">
        <v>19</v>
      </c>
      <c r="AA32" s="163">
        <v>12</v>
      </c>
      <c r="AB32" s="163"/>
      <c r="AC32" s="66">
        <f t="shared" si="5"/>
        <v>31</v>
      </c>
      <c r="AD32" s="67">
        <v>31</v>
      </c>
      <c r="AE32" s="67"/>
      <c r="AF32" s="67"/>
      <c r="AG32" s="67"/>
      <c r="AH32" s="67"/>
    </row>
    <row r="33" spans="1:34" ht="56">
      <c r="A33" s="65">
        <v>24</v>
      </c>
      <c r="B33" s="116"/>
      <c r="C33" s="161" t="s">
        <v>322</v>
      </c>
      <c r="D33" s="163">
        <v>4</v>
      </c>
      <c r="E33" s="161" t="s">
        <v>158</v>
      </c>
      <c r="F33" s="155">
        <v>45772</v>
      </c>
      <c r="G33" s="155">
        <v>45772</v>
      </c>
      <c r="H33" s="163" t="s">
        <v>21</v>
      </c>
      <c r="I33" s="163">
        <v>2</v>
      </c>
      <c r="J33" s="163"/>
      <c r="K33" s="163"/>
      <c r="L33" s="185">
        <f t="shared" si="3"/>
        <v>2</v>
      </c>
      <c r="M33" s="163"/>
      <c r="N33" s="163">
        <v>2</v>
      </c>
      <c r="O33" s="163"/>
      <c r="P33" s="163"/>
      <c r="Q33" s="163"/>
      <c r="R33" s="185">
        <f t="shared" si="1"/>
        <v>2</v>
      </c>
      <c r="S33" s="185">
        <f t="shared" si="4"/>
        <v>4</v>
      </c>
      <c r="T33" s="163">
        <v>4</v>
      </c>
      <c r="U33" s="187"/>
      <c r="V33" s="187"/>
      <c r="W33" s="187"/>
      <c r="X33" s="187"/>
      <c r="Y33" s="185">
        <f t="shared" si="2"/>
        <v>4</v>
      </c>
      <c r="Z33" s="163">
        <v>3</v>
      </c>
      <c r="AA33" s="163">
        <v>1</v>
      </c>
      <c r="AB33" s="163"/>
      <c r="AC33" s="66">
        <f t="shared" si="5"/>
        <v>4</v>
      </c>
      <c r="AD33" s="67">
        <v>4</v>
      </c>
      <c r="AE33" s="67"/>
      <c r="AF33" s="67"/>
      <c r="AG33" s="67"/>
      <c r="AH33" s="67"/>
    </row>
    <row r="34" spans="1:34" ht="28">
      <c r="A34" s="65">
        <v>25</v>
      </c>
      <c r="B34" s="116"/>
      <c r="C34" s="161" t="s">
        <v>323</v>
      </c>
      <c r="D34" s="163">
        <v>4</v>
      </c>
      <c r="E34" s="161" t="s">
        <v>158</v>
      </c>
      <c r="F34" s="155">
        <v>45772</v>
      </c>
      <c r="G34" s="155">
        <v>45772</v>
      </c>
      <c r="H34" s="163" t="s">
        <v>21</v>
      </c>
      <c r="I34" s="163">
        <v>2</v>
      </c>
      <c r="J34" s="163"/>
      <c r="K34" s="163"/>
      <c r="L34" s="185">
        <f t="shared" si="3"/>
        <v>2</v>
      </c>
      <c r="M34" s="163"/>
      <c r="N34" s="163">
        <v>2</v>
      </c>
      <c r="O34" s="163"/>
      <c r="P34" s="163"/>
      <c r="Q34" s="163"/>
      <c r="R34" s="185">
        <f t="shared" si="1"/>
        <v>2</v>
      </c>
      <c r="S34" s="185">
        <f t="shared" si="4"/>
        <v>4</v>
      </c>
      <c r="T34" s="163">
        <v>4</v>
      </c>
      <c r="U34" s="188"/>
      <c r="V34" s="188"/>
      <c r="W34" s="188"/>
      <c r="X34" s="188"/>
      <c r="Y34" s="185">
        <f t="shared" si="2"/>
        <v>4</v>
      </c>
      <c r="Z34" s="163">
        <v>2</v>
      </c>
      <c r="AA34" s="163">
        <v>2</v>
      </c>
      <c r="AB34" s="163"/>
      <c r="AC34" s="66">
        <f t="shared" si="5"/>
        <v>4</v>
      </c>
      <c r="AD34" s="67">
        <v>4</v>
      </c>
      <c r="AE34" s="67"/>
      <c r="AF34" s="67"/>
      <c r="AG34" s="67"/>
      <c r="AH34" s="67"/>
    </row>
    <row r="35" spans="1:34" ht="28">
      <c r="A35" s="65">
        <v>26</v>
      </c>
      <c r="B35" s="116"/>
      <c r="C35" s="161" t="s">
        <v>324</v>
      </c>
      <c r="D35" s="163">
        <v>4</v>
      </c>
      <c r="E35" s="161" t="s">
        <v>158</v>
      </c>
      <c r="F35" s="155">
        <v>45777</v>
      </c>
      <c r="G35" s="155">
        <v>45777</v>
      </c>
      <c r="H35" s="163" t="s">
        <v>21</v>
      </c>
      <c r="I35" s="163">
        <v>2</v>
      </c>
      <c r="J35" s="163"/>
      <c r="K35" s="163"/>
      <c r="L35" s="185">
        <f t="shared" si="3"/>
        <v>2</v>
      </c>
      <c r="M35" s="163"/>
      <c r="N35" s="163">
        <v>2</v>
      </c>
      <c r="O35" s="163"/>
      <c r="P35" s="163"/>
      <c r="Q35" s="163"/>
      <c r="R35" s="185">
        <f t="shared" si="1"/>
        <v>2</v>
      </c>
      <c r="S35" s="185">
        <f t="shared" si="4"/>
        <v>2</v>
      </c>
      <c r="T35" s="163">
        <v>2</v>
      </c>
      <c r="U35" s="188"/>
      <c r="V35" s="188"/>
      <c r="W35" s="188"/>
      <c r="X35" s="188"/>
      <c r="Y35" s="185">
        <f t="shared" si="2"/>
        <v>2</v>
      </c>
      <c r="Z35" s="163"/>
      <c r="AA35" s="163">
        <v>2</v>
      </c>
      <c r="AB35" s="163"/>
      <c r="AC35" s="66">
        <f t="shared" si="5"/>
        <v>2</v>
      </c>
      <c r="AD35" s="67">
        <v>2</v>
      </c>
      <c r="AE35" s="67"/>
      <c r="AF35" s="67"/>
      <c r="AG35" s="67"/>
      <c r="AH35" s="67"/>
    </row>
    <row r="36" spans="1:34" ht="28">
      <c r="A36" s="65">
        <v>27</v>
      </c>
      <c r="B36" s="116"/>
      <c r="C36" s="161" t="s">
        <v>325</v>
      </c>
      <c r="D36" s="163">
        <v>4</v>
      </c>
      <c r="E36" s="161" t="s">
        <v>158</v>
      </c>
      <c r="F36" s="155">
        <v>45784</v>
      </c>
      <c r="G36" s="155">
        <v>45784</v>
      </c>
      <c r="H36" s="163" t="s">
        <v>21</v>
      </c>
      <c r="I36" s="163">
        <v>2</v>
      </c>
      <c r="J36" s="163"/>
      <c r="K36" s="163"/>
      <c r="L36" s="185">
        <f t="shared" si="3"/>
        <v>2</v>
      </c>
      <c r="M36" s="163"/>
      <c r="N36" s="163">
        <v>2</v>
      </c>
      <c r="O36" s="163"/>
      <c r="P36" s="163"/>
      <c r="Q36" s="163"/>
      <c r="R36" s="185">
        <f t="shared" si="1"/>
        <v>2</v>
      </c>
      <c r="S36" s="185">
        <f t="shared" si="4"/>
        <v>2</v>
      </c>
      <c r="T36" s="163">
        <v>2</v>
      </c>
      <c r="U36" s="188"/>
      <c r="V36" s="188"/>
      <c r="W36" s="188"/>
      <c r="X36" s="188"/>
      <c r="Y36" s="185">
        <f t="shared" si="2"/>
        <v>2</v>
      </c>
      <c r="Z36" s="163">
        <v>1</v>
      </c>
      <c r="AA36" s="163">
        <v>1</v>
      </c>
      <c r="AB36" s="163"/>
      <c r="AC36" s="66">
        <f t="shared" si="5"/>
        <v>2</v>
      </c>
      <c r="AD36" s="67">
        <v>2</v>
      </c>
      <c r="AE36" s="67"/>
      <c r="AF36" s="67"/>
      <c r="AG36" s="67"/>
      <c r="AH36" s="67"/>
    </row>
    <row r="37" spans="1:34" ht="56">
      <c r="A37" s="65">
        <v>28</v>
      </c>
      <c r="B37" s="116"/>
      <c r="C37" s="161" t="s">
        <v>322</v>
      </c>
      <c r="D37" s="163">
        <v>4</v>
      </c>
      <c r="E37" s="161" t="s">
        <v>158</v>
      </c>
      <c r="F37" s="155">
        <v>45784</v>
      </c>
      <c r="G37" s="155">
        <v>45784</v>
      </c>
      <c r="H37" s="163" t="s">
        <v>21</v>
      </c>
      <c r="I37" s="163">
        <v>2</v>
      </c>
      <c r="J37" s="163"/>
      <c r="K37" s="163"/>
      <c r="L37" s="185">
        <f t="shared" si="3"/>
        <v>2</v>
      </c>
      <c r="M37" s="163"/>
      <c r="N37" s="163">
        <v>2</v>
      </c>
      <c r="O37" s="163"/>
      <c r="P37" s="163"/>
      <c r="Q37" s="163"/>
      <c r="R37" s="185">
        <f t="shared" si="1"/>
        <v>2</v>
      </c>
      <c r="S37" s="185">
        <f t="shared" si="4"/>
        <v>3</v>
      </c>
      <c r="T37" s="163">
        <v>3</v>
      </c>
      <c r="U37" s="188"/>
      <c r="V37" s="188"/>
      <c r="W37" s="188"/>
      <c r="X37" s="188"/>
      <c r="Y37" s="185">
        <f t="shared" si="2"/>
        <v>3</v>
      </c>
      <c r="Z37" s="163">
        <v>1</v>
      </c>
      <c r="AA37" s="163">
        <v>2</v>
      </c>
      <c r="AB37" s="163"/>
      <c r="AC37" s="66">
        <f t="shared" si="5"/>
        <v>3</v>
      </c>
      <c r="AD37" s="67">
        <v>3</v>
      </c>
      <c r="AE37" s="67"/>
      <c r="AF37" s="67"/>
      <c r="AG37" s="67"/>
      <c r="AH37" s="67"/>
    </row>
    <row r="38" spans="1:34" ht="28">
      <c r="A38" s="65">
        <v>29</v>
      </c>
      <c r="B38" s="116"/>
      <c r="C38" s="161" t="s">
        <v>323</v>
      </c>
      <c r="D38" s="163">
        <v>4</v>
      </c>
      <c r="E38" s="161" t="s">
        <v>158</v>
      </c>
      <c r="F38" s="155">
        <v>45786</v>
      </c>
      <c r="G38" s="155">
        <v>45786</v>
      </c>
      <c r="H38" s="163" t="s">
        <v>21</v>
      </c>
      <c r="I38" s="163">
        <v>2</v>
      </c>
      <c r="J38" s="163"/>
      <c r="K38" s="163"/>
      <c r="L38" s="185">
        <f t="shared" si="3"/>
        <v>2</v>
      </c>
      <c r="M38" s="163"/>
      <c r="N38" s="163">
        <v>2</v>
      </c>
      <c r="O38" s="163"/>
      <c r="P38" s="163"/>
      <c r="Q38" s="163"/>
      <c r="R38" s="185">
        <f t="shared" si="1"/>
        <v>2</v>
      </c>
      <c r="S38" s="185">
        <f t="shared" si="4"/>
        <v>2</v>
      </c>
      <c r="T38" s="163">
        <v>2</v>
      </c>
      <c r="U38" s="188"/>
      <c r="V38" s="188"/>
      <c r="W38" s="188"/>
      <c r="X38" s="188"/>
      <c r="Y38" s="185">
        <f t="shared" si="2"/>
        <v>2</v>
      </c>
      <c r="Z38" s="163">
        <v>1</v>
      </c>
      <c r="AA38" s="163">
        <v>1</v>
      </c>
      <c r="AB38" s="163"/>
      <c r="AC38" s="66">
        <f t="shared" si="5"/>
        <v>2</v>
      </c>
      <c r="AD38" s="67">
        <v>2</v>
      </c>
      <c r="AE38" s="67"/>
      <c r="AF38" s="67"/>
      <c r="AG38" s="67"/>
      <c r="AH38" s="67"/>
    </row>
    <row r="39" spans="1:34" ht="28">
      <c r="A39" s="65">
        <v>30</v>
      </c>
      <c r="B39" s="116"/>
      <c r="C39" s="161" t="s">
        <v>324</v>
      </c>
      <c r="D39" s="163">
        <v>4</v>
      </c>
      <c r="E39" s="161" t="s">
        <v>158</v>
      </c>
      <c r="F39" s="155">
        <v>45791</v>
      </c>
      <c r="G39" s="155">
        <v>45791</v>
      </c>
      <c r="H39" s="163" t="s">
        <v>21</v>
      </c>
      <c r="I39" s="163">
        <v>2</v>
      </c>
      <c r="J39" s="163"/>
      <c r="K39" s="163"/>
      <c r="L39" s="185">
        <f t="shared" si="3"/>
        <v>2</v>
      </c>
      <c r="M39" s="163"/>
      <c r="N39" s="163">
        <v>2</v>
      </c>
      <c r="O39" s="163"/>
      <c r="P39" s="163"/>
      <c r="Q39" s="163"/>
      <c r="R39" s="185">
        <f t="shared" si="1"/>
        <v>2</v>
      </c>
      <c r="S39" s="185">
        <f t="shared" si="4"/>
        <v>1</v>
      </c>
      <c r="T39" s="163">
        <v>1</v>
      </c>
      <c r="U39" s="188"/>
      <c r="V39" s="188"/>
      <c r="W39" s="188"/>
      <c r="X39" s="188"/>
      <c r="Y39" s="185">
        <f t="shared" si="2"/>
        <v>1</v>
      </c>
      <c r="Z39" s="163">
        <v>1</v>
      </c>
      <c r="AA39" s="163"/>
      <c r="AB39" s="163"/>
      <c r="AC39" s="66">
        <f t="shared" si="5"/>
        <v>1</v>
      </c>
      <c r="AD39" s="67">
        <v>1</v>
      </c>
      <c r="AE39" s="67"/>
      <c r="AF39" s="67"/>
      <c r="AG39" s="67"/>
      <c r="AH39" s="67"/>
    </row>
    <row r="40" spans="1:34" ht="28">
      <c r="A40" s="65">
        <v>31</v>
      </c>
      <c r="B40" s="116"/>
      <c r="C40" s="161" t="s">
        <v>326</v>
      </c>
      <c r="D40" s="163">
        <v>4</v>
      </c>
      <c r="E40" s="161" t="s">
        <v>158</v>
      </c>
      <c r="F40" s="155">
        <v>45791</v>
      </c>
      <c r="G40" s="155">
        <v>45791</v>
      </c>
      <c r="H40" s="163" t="s">
        <v>21</v>
      </c>
      <c r="I40" s="163">
        <v>2</v>
      </c>
      <c r="J40" s="163"/>
      <c r="K40" s="163"/>
      <c r="L40" s="185">
        <f t="shared" si="3"/>
        <v>2</v>
      </c>
      <c r="M40" s="163"/>
      <c r="N40" s="163">
        <v>2</v>
      </c>
      <c r="O40" s="163"/>
      <c r="P40" s="163"/>
      <c r="Q40" s="163"/>
      <c r="R40" s="185">
        <f t="shared" si="1"/>
        <v>2</v>
      </c>
      <c r="S40" s="185">
        <f t="shared" si="4"/>
        <v>4</v>
      </c>
      <c r="T40" s="163">
        <v>4</v>
      </c>
      <c r="U40" s="188"/>
      <c r="V40" s="188"/>
      <c r="W40" s="188"/>
      <c r="X40" s="188"/>
      <c r="Y40" s="185">
        <f t="shared" si="2"/>
        <v>4</v>
      </c>
      <c r="Z40" s="163">
        <v>2</v>
      </c>
      <c r="AA40" s="163">
        <v>2</v>
      </c>
      <c r="AB40" s="163"/>
      <c r="AC40" s="66">
        <f t="shared" si="5"/>
        <v>4</v>
      </c>
      <c r="AD40" s="67">
        <v>4</v>
      </c>
      <c r="AE40" s="67"/>
      <c r="AF40" s="67"/>
      <c r="AG40" s="67"/>
      <c r="AH40" s="67"/>
    </row>
    <row r="41" spans="1:34" ht="28">
      <c r="A41" s="65">
        <v>32</v>
      </c>
      <c r="B41" s="116"/>
      <c r="C41" s="161" t="s">
        <v>325</v>
      </c>
      <c r="D41" s="163">
        <v>4</v>
      </c>
      <c r="E41" s="161" t="s">
        <v>158</v>
      </c>
      <c r="F41" s="155">
        <v>45799</v>
      </c>
      <c r="G41" s="155">
        <v>45799</v>
      </c>
      <c r="H41" s="163" t="s">
        <v>21</v>
      </c>
      <c r="I41" s="163">
        <v>2</v>
      </c>
      <c r="J41" s="163"/>
      <c r="K41" s="163"/>
      <c r="L41" s="185">
        <f t="shared" si="3"/>
        <v>2</v>
      </c>
      <c r="M41" s="163"/>
      <c r="N41" s="163">
        <v>2</v>
      </c>
      <c r="O41" s="163"/>
      <c r="P41" s="163"/>
      <c r="Q41" s="163"/>
      <c r="R41" s="185">
        <f t="shared" si="1"/>
        <v>2</v>
      </c>
      <c r="S41" s="185">
        <f t="shared" si="4"/>
        <v>4</v>
      </c>
      <c r="T41" s="163">
        <v>4</v>
      </c>
      <c r="U41" s="188"/>
      <c r="V41" s="188"/>
      <c r="W41" s="188"/>
      <c r="X41" s="188"/>
      <c r="Y41" s="185">
        <f t="shared" si="2"/>
        <v>4</v>
      </c>
      <c r="Z41" s="163">
        <v>2</v>
      </c>
      <c r="AA41" s="163">
        <v>2</v>
      </c>
      <c r="AB41" s="163"/>
      <c r="AC41" s="66">
        <f t="shared" si="5"/>
        <v>4</v>
      </c>
      <c r="AD41" s="67">
        <v>4</v>
      </c>
      <c r="AE41" s="67"/>
      <c r="AF41" s="67"/>
      <c r="AG41" s="67"/>
      <c r="AH41" s="67"/>
    </row>
    <row r="42" spans="1:34" ht="56">
      <c r="A42" s="65">
        <v>33</v>
      </c>
      <c r="B42" s="116"/>
      <c r="C42" s="161" t="s">
        <v>322</v>
      </c>
      <c r="D42" s="163">
        <v>4</v>
      </c>
      <c r="E42" s="161" t="s">
        <v>158</v>
      </c>
      <c r="F42" s="155">
        <v>45800</v>
      </c>
      <c r="G42" s="155">
        <v>45800</v>
      </c>
      <c r="H42" s="163" t="s">
        <v>21</v>
      </c>
      <c r="I42" s="163">
        <v>2</v>
      </c>
      <c r="J42" s="163"/>
      <c r="K42" s="163"/>
      <c r="L42" s="185">
        <f t="shared" si="3"/>
        <v>2</v>
      </c>
      <c r="M42" s="163"/>
      <c r="N42" s="163">
        <v>2</v>
      </c>
      <c r="O42" s="163"/>
      <c r="P42" s="163"/>
      <c r="Q42" s="163"/>
      <c r="R42" s="185">
        <f t="shared" si="1"/>
        <v>2</v>
      </c>
      <c r="S42" s="185">
        <f t="shared" si="4"/>
        <v>4</v>
      </c>
      <c r="T42" s="163">
        <v>4</v>
      </c>
      <c r="U42" s="188"/>
      <c r="V42" s="188"/>
      <c r="W42" s="188"/>
      <c r="X42" s="188"/>
      <c r="Y42" s="185">
        <f t="shared" si="2"/>
        <v>4</v>
      </c>
      <c r="Z42" s="163"/>
      <c r="AA42" s="163">
        <v>4</v>
      </c>
      <c r="AB42" s="163"/>
      <c r="AC42" s="66">
        <f t="shared" si="5"/>
        <v>4</v>
      </c>
      <c r="AD42" s="67">
        <v>4</v>
      </c>
      <c r="AE42" s="67"/>
      <c r="AF42" s="67"/>
      <c r="AG42" s="67"/>
      <c r="AH42" s="67"/>
    </row>
    <row r="43" spans="1:34" ht="28">
      <c r="A43" s="65">
        <v>34</v>
      </c>
      <c r="B43" s="116"/>
      <c r="C43" s="161" t="s">
        <v>324</v>
      </c>
      <c r="D43" s="163">
        <v>4</v>
      </c>
      <c r="E43" s="161" t="s">
        <v>158</v>
      </c>
      <c r="F43" s="155">
        <v>45806</v>
      </c>
      <c r="G43" s="155">
        <v>45806</v>
      </c>
      <c r="H43" s="163" t="s">
        <v>21</v>
      </c>
      <c r="I43" s="163">
        <v>2</v>
      </c>
      <c r="J43" s="163"/>
      <c r="K43" s="163"/>
      <c r="L43" s="185">
        <f t="shared" si="3"/>
        <v>2</v>
      </c>
      <c r="M43" s="163"/>
      <c r="N43" s="163">
        <v>2</v>
      </c>
      <c r="O43" s="163"/>
      <c r="P43" s="163"/>
      <c r="Q43" s="163"/>
      <c r="R43" s="185">
        <f t="shared" si="1"/>
        <v>2</v>
      </c>
      <c r="S43" s="185">
        <f t="shared" si="4"/>
        <v>2</v>
      </c>
      <c r="T43" s="163">
        <v>2</v>
      </c>
      <c r="U43" s="188"/>
      <c r="V43" s="188"/>
      <c r="W43" s="188"/>
      <c r="X43" s="188"/>
      <c r="Y43" s="185">
        <f t="shared" si="2"/>
        <v>2</v>
      </c>
      <c r="Z43" s="163">
        <v>1</v>
      </c>
      <c r="AA43" s="163">
        <v>1</v>
      </c>
      <c r="AB43" s="163"/>
      <c r="AC43" s="66">
        <f t="shared" si="5"/>
        <v>2</v>
      </c>
      <c r="AD43" s="67">
        <v>2</v>
      </c>
      <c r="AE43" s="67"/>
      <c r="AF43" s="67"/>
      <c r="AG43" s="67"/>
      <c r="AH43" s="67"/>
    </row>
    <row r="44" spans="1:34" ht="28">
      <c r="A44" s="65">
        <v>35</v>
      </c>
      <c r="B44" s="116"/>
      <c r="C44" s="161" t="s">
        <v>326</v>
      </c>
      <c r="D44" s="163">
        <v>4</v>
      </c>
      <c r="E44" s="161" t="s">
        <v>158</v>
      </c>
      <c r="F44" s="155">
        <v>45807</v>
      </c>
      <c r="G44" s="155">
        <v>45807</v>
      </c>
      <c r="H44" s="163" t="s">
        <v>21</v>
      </c>
      <c r="I44" s="163">
        <v>2</v>
      </c>
      <c r="J44" s="163"/>
      <c r="K44" s="163"/>
      <c r="L44" s="185">
        <f t="shared" si="3"/>
        <v>2</v>
      </c>
      <c r="M44" s="163"/>
      <c r="N44" s="163">
        <v>2</v>
      </c>
      <c r="O44" s="163"/>
      <c r="P44" s="163"/>
      <c r="Q44" s="163"/>
      <c r="R44" s="185">
        <f t="shared" si="1"/>
        <v>2</v>
      </c>
      <c r="S44" s="185">
        <f t="shared" si="4"/>
        <v>3</v>
      </c>
      <c r="T44" s="163">
        <v>3</v>
      </c>
      <c r="U44" s="188"/>
      <c r="V44" s="188"/>
      <c r="W44" s="188"/>
      <c r="X44" s="188"/>
      <c r="Y44" s="185">
        <f t="shared" si="2"/>
        <v>3</v>
      </c>
      <c r="Z44" s="163"/>
      <c r="AA44" s="163">
        <v>3</v>
      </c>
      <c r="AB44" s="163"/>
      <c r="AC44" s="66">
        <f t="shared" si="5"/>
        <v>3</v>
      </c>
      <c r="AD44" s="67">
        <v>3</v>
      </c>
      <c r="AE44" s="67"/>
      <c r="AF44" s="67"/>
      <c r="AG44" s="67"/>
      <c r="AH44" s="67"/>
    </row>
    <row r="45" spans="1:34" ht="28">
      <c r="A45" s="65">
        <v>36</v>
      </c>
      <c r="B45" s="116"/>
      <c r="C45" s="161" t="s">
        <v>328</v>
      </c>
      <c r="D45" s="163">
        <v>4</v>
      </c>
      <c r="E45" s="161" t="s">
        <v>158</v>
      </c>
      <c r="F45" s="155">
        <v>45834</v>
      </c>
      <c r="G45" s="155">
        <v>45834</v>
      </c>
      <c r="H45" s="163" t="s">
        <v>21</v>
      </c>
      <c r="I45" s="163">
        <v>1</v>
      </c>
      <c r="J45" s="163"/>
      <c r="K45" s="163"/>
      <c r="L45" s="185">
        <f t="shared" si="3"/>
        <v>1</v>
      </c>
      <c r="M45" s="163"/>
      <c r="N45" s="163">
        <v>1</v>
      </c>
      <c r="O45" s="163"/>
      <c r="P45" s="163"/>
      <c r="Q45" s="163"/>
      <c r="R45" s="185">
        <f t="shared" si="1"/>
        <v>1</v>
      </c>
      <c r="S45" s="185">
        <f t="shared" si="4"/>
        <v>1</v>
      </c>
      <c r="T45" s="163">
        <v>1</v>
      </c>
      <c r="U45" s="188"/>
      <c r="V45" s="188"/>
      <c r="W45" s="188"/>
      <c r="X45" s="188"/>
      <c r="Y45" s="185">
        <f t="shared" si="2"/>
        <v>1</v>
      </c>
      <c r="Z45" s="163"/>
      <c r="AA45" s="163">
        <v>1</v>
      </c>
      <c r="AB45" s="163"/>
      <c r="AC45" s="66">
        <f t="shared" si="5"/>
        <v>1</v>
      </c>
      <c r="AD45" s="67">
        <v>1</v>
      </c>
      <c r="AE45" s="67"/>
      <c r="AF45" s="67"/>
      <c r="AG45" s="67"/>
      <c r="AH45" s="67"/>
    </row>
    <row r="46" spans="1:34" ht="28">
      <c r="A46" s="65">
        <v>37</v>
      </c>
      <c r="B46" s="116"/>
      <c r="C46" s="161" t="s">
        <v>302</v>
      </c>
      <c r="D46" s="163">
        <v>4</v>
      </c>
      <c r="E46" s="161" t="s">
        <v>160</v>
      </c>
      <c r="F46" s="197">
        <v>45742</v>
      </c>
      <c r="G46" s="197">
        <v>45756</v>
      </c>
      <c r="H46" s="163" t="s">
        <v>21</v>
      </c>
      <c r="I46" s="163"/>
      <c r="J46" s="163"/>
      <c r="K46" s="163">
        <v>12</v>
      </c>
      <c r="L46" s="66">
        <f t="shared" si="3"/>
        <v>12</v>
      </c>
      <c r="M46" s="163">
        <v>12</v>
      </c>
      <c r="N46" s="163"/>
      <c r="O46" s="163"/>
      <c r="P46" s="163"/>
      <c r="Q46" s="163"/>
      <c r="R46" s="66">
        <f t="shared" si="1"/>
        <v>12</v>
      </c>
      <c r="S46" s="66">
        <f t="shared" si="4"/>
        <v>2</v>
      </c>
      <c r="T46" s="163">
        <v>2</v>
      </c>
      <c r="U46" s="117"/>
      <c r="V46" s="117"/>
      <c r="W46" s="117"/>
      <c r="X46" s="117"/>
      <c r="Y46" s="66">
        <f t="shared" si="2"/>
        <v>2</v>
      </c>
      <c r="Z46" s="163">
        <v>2</v>
      </c>
      <c r="AA46" s="163"/>
      <c r="AB46" s="163"/>
      <c r="AC46" s="66">
        <f t="shared" si="5"/>
        <v>2</v>
      </c>
      <c r="AD46" s="67">
        <v>2</v>
      </c>
      <c r="AE46" s="67"/>
      <c r="AF46" s="67"/>
      <c r="AG46" s="67"/>
      <c r="AH46" s="67"/>
    </row>
    <row r="47" spans="1:34" ht="28">
      <c r="A47" s="65">
        <v>38</v>
      </c>
      <c r="B47" s="116"/>
      <c r="C47" s="161" t="s">
        <v>603</v>
      </c>
      <c r="D47" s="163">
        <v>4</v>
      </c>
      <c r="E47" s="161" t="s">
        <v>160</v>
      </c>
      <c r="F47" s="197">
        <v>45881</v>
      </c>
      <c r="G47" s="197">
        <v>45853</v>
      </c>
      <c r="H47" s="163" t="s">
        <v>22</v>
      </c>
      <c r="I47" s="163">
        <v>2</v>
      </c>
      <c r="J47" s="163"/>
      <c r="K47" s="163"/>
      <c r="L47" s="66">
        <f t="shared" si="3"/>
        <v>2</v>
      </c>
      <c r="M47" s="163"/>
      <c r="N47" s="163">
        <v>2</v>
      </c>
      <c r="O47" s="163"/>
      <c r="P47" s="163"/>
      <c r="Q47" s="163"/>
      <c r="R47" s="66">
        <f t="shared" si="1"/>
        <v>2</v>
      </c>
      <c r="S47" s="66">
        <f t="shared" si="4"/>
        <v>1</v>
      </c>
      <c r="T47" s="163">
        <v>1</v>
      </c>
      <c r="U47" s="117"/>
      <c r="V47" s="117"/>
      <c r="W47" s="117"/>
      <c r="X47" s="117"/>
      <c r="Y47" s="66">
        <f t="shared" si="2"/>
        <v>1</v>
      </c>
      <c r="Z47" s="163">
        <v>1</v>
      </c>
      <c r="AA47" s="163"/>
      <c r="AB47" s="163"/>
      <c r="AC47" s="66">
        <f t="shared" si="5"/>
        <v>1</v>
      </c>
      <c r="AD47" s="67">
        <v>1</v>
      </c>
      <c r="AE47" s="67"/>
      <c r="AF47" s="67"/>
      <c r="AG47" s="67"/>
      <c r="AH47" s="67"/>
    </row>
    <row r="48" spans="1:34" ht="28">
      <c r="A48" s="65">
        <v>39</v>
      </c>
      <c r="B48" s="116"/>
      <c r="C48" s="161" t="s">
        <v>605</v>
      </c>
      <c r="D48" s="163">
        <v>4</v>
      </c>
      <c r="E48" s="161" t="s">
        <v>160</v>
      </c>
      <c r="F48" s="197">
        <v>45888</v>
      </c>
      <c r="G48" s="197">
        <v>45882</v>
      </c>
      <c r="H48" s="163" t="s">
        <v>22</v>
      </c>
      <c r="I48" s="163">
        <v>3</v>
      </c>
      <c r="J48" s="163"/>
      <c r="K48" s="163"/>
      <c r="L48" s="66">
        <f t="shared" si="3"/>
        <v>3</v>
      </c>
      <c r="M48" s="163"/>
      <c r="N48" s="163">
        <v>3</v>
      </c>
      <c r="O48" s="163"/>
      <c r="P48" s="163"/>
      <c r="Q48" s="163"/>
      <c r="R48" s="66">
        <f t="shared" si="1"/>
        <v>3</v>
      </c>
      <c r="S48" s="66">
        <f t="shared" si="4"/>
        <v>1</v>
      </c>
      <c r="T48" s="163">
        <v>1</v>
      </c>
      <c r="U48" s="117"/>
      <c r="V48" s="117"/>
      <c r="W48" s="117"/>
      <c r="X48" s="117"/>
      <c r="Y48" s="66">
        <f t="shared" si="2"/>
        <v>1</v>
      </c>
      <c r="Z48" s="163">
        <v>1</v>
      </c>
      <c r="AA48" s="163"/>
      <c r="AB48" s="163"/>
      <c r="AC48" s="66">
        <f t="shared" si="5"/>
        <v>1</v>
      </c>
      <c r="AD48" s="67">
        <v>1</v>
      </c>
      <c r="AE48" s="67"/>
      <c r="AF48" s="67"/>
      <c r="AG48" s="67"/>
      <c r="AH48" s="67"/>
    </row>
    <row r="49" spans="1:34" ht="42">
      <c r="A49" s="65">
        <v>40</v>
      </c>
      <c r="B49" s="116"/>
      <c r="C49" s="161" t="s">
        <v>606</v>
      </c>
      <c r="D49" s="163">
        <v>2</v>
      </c>
      <c r="E49" s="161" t="s">
        <v>160</v>
      </c>
      <c r="F49" s="197">
        <v>45839</v>
      </c>
      <c r="G49" s="197">
        <v>45930</v>
      </c>
      <c r="H49" s="163" t="s">
        <v>22</v>
      </c>
      <c r="I49" s="163">
        <v>6</v>
      </c>
      <c r="J49" s="163"/>
      <c r="K49" s="163"/>
      <c r="L49" s="66">
        <f t="shared" si="3"/>
        <v>6</v>
      </c>
      <c r="M49" s="163"/>
      <c r="N49" s="163">
        <v>6</v>
      </c>
      <c r="O49" s="163"/>
      <c r="P49" s="163"/>
      <c r="Q49" s="163"/>
      <c r="R49" s="66">
        <f t="shared" si="1"/>
        <v>6</v>
      </c>
      <c r="S49" s="66">
        <f t="shared" si="4"/>
        <v>34</v>
      </c>
      <c r="T49" s="163">
        <v>34</v>
      </c>
      <c r="U49" s="117"/>
      <c r="V49" s="117"/>
      <c r="W49" s="117"/>
      <c r="X49" s="117"/>
      <c r="Y49" s="66">
        <f t="shared" si="2"/>
        <v>34</v>
      </c>
      <c r="Z49" s="163">
        <v>24</v>
      </c>
      <c r="AA49" s="163">
        <v>10</v>
      </c>
      <c r="AB49" s="163"/>
      <c r="AC49" s="66">
        <f t="shared" si="5"/>
        <v>34</v>
      </c>
      <c r="AD49" s="67">
        <v>34</v>
      </c>
      <c r="AE49" s="67"/>
      <c r="AF49" s="67"/>
      <c r="AG49" s="67"/>
      <c r="AH49" s="67"/>
    </row>
    <row r="50" spans="1:34" ht="28">
      <c r="A50" s="65">
        <v>41</v>
      </c>
      <c r="B50" s="116"/>
      <c r="C50" s="161" t="s">
        <v>607</v>
      </c>
      <c r="D50" s="163">
        <v>2</v>
      </c>
      <c r="E50" s="161" t="s">
        <v>160</v>
      </c>
      <c r="F50" s="197">
        <v>45839</v>
      </c>
      <c r="G50" s="197">
        <v>45930</v>
      </c>
      <c r="H50" s="163" t="s">
        <v>22</v>
      </c>
      <c r="I50" s="163">
        <v>10</v>
      </c>
      <c r="J50" s="163"/>
      <c r="K50" s="163"/>
      <c r="L50" s="66">
        <f t="shared" si="3"/>
        <v>10</v>
      </c>
      <c r="M50" s="163"/>
      <c r="N50" s="163">
        <v>10</v>
      </c>
      <c r="O50" s="163"/>
      <c r="P50" s="163"/>
      <c r="Q50" s="163"/>
      <c r="R50" s="66">
        <f t="shared" si="1"/>
        <v>10</v>
      </c>
      <c r="S50" s="66">
        <f t="shared" si="4"/>
        <v>28</v>
      </c>
      <c r="T50" s="163">
        <v>28</v>
      </c>
      <c r="U50" s="117"/>
      <c r="V50" s="117"/>
      <c r="W50" s="117"/>
      <c r="X50" s="117"/>
      <c r="Y50" s="66">
        <f t="shared" si="2"/>
        <v>28</v>
      </c>
      <c r="Z50" s="163">
        <v>20</v>
      </c>
      <c r="AA50" s="163">
        <v>8</v>
      </c>
      <c r="AB50" s="163"/>
      <c r="AC50" s="66">
        <f t="shared" si="5"/>
        <v>28</v>
      </c>
      <c r="AD50" s="67">
        <v>28</v>
      </c>
      <c r="AE50" s="67"/>
      <c r="AF50" s="67"/>
      <c r="AG50" s="67"/>
      <c r="AH50" s="67"/>
    </row>
    <row r="51" spans="1:34" ht="28">
      <c r="A51" s="65">
        <v>42</v>
      </c>
      <c r="B51" s="116"/>
      <c r="C51" s="161" t="s">
        <v>608</v>
      </c>
      <c r="D51" s="163">
        <v>2</v>
      </c>
      <c r="E51" s="161" t="s">
        <v>160</v>
      </c>
      <c r="F51" s="197">
        <v>45839</v>
      </c>
      <c r="G51" s="197">
        <v>45930</v>
      </c>
      <c r="H51" s="163" t="s">
        <v>22</v>
      </c>
      <c r="I51" s="163">
        <v>10</v>
      </c>
      <c r="J51" s="163"/>
      <c r="K51" s="163"/>
      <c r="L51" s="66">
        <f t="shared" si="3"/>
        <v>10</v>
      </c>
      <c r="M51" s="163"/>
      <c r="N51" s="163">
        <v>10</v>
      </c>
      <c r="O51" s="163"/>
      <c r="P51" s="163"/>
      <c r="Q51" s="163"/>
      <c r="R51" s="66">
        <f t="shared" si="1"/>
        <v>10</v>
      </c>
      <c r="S51" s="66">
        <f t="shared" si="4"/>
        <v>30</v>
      </c>
      <c r="T51" s="163">
        <v>30</v>
      </c>
      <c r="U51" s="117"/>
      <c r="V51" s="117"/>
      <c r="W51" s="117"/>
      <c r="X51" s="117"/>
      <c r="Y51" s="66">
        <f t="shared" si="2"/>
        <v>30</v>
      </c>
      <c r="Z51" s="163">
        <v>21</v>
      </c>
      <c r="AA51" s="163">
        <v>9</v>
      </c>
      <c r="AB51" s="163"/>
      <c r="AC51" s="66">
        <f t="shared" si="5"/>
        <v>30</v>
      </c>
      <c r="AD51" s="67">
        <v>30</v>
      </c>
      <c r="AE51" s="67"/>
      <c r="AF51" s="67"/>
      <c r="AG51" s="67"/>
      <c r="AH51" s="67"/>
    </row>
    <row r="52" spans="1:34" ht="28">
      <c r="A52" s="65">
        <v>43</v>
      </c>
      <c r="B52" s="116"/>
      <c r="C52" s="161" t="s">
        <v>609</v>
      </c>
      <c r="D52" s="163">
        <v>2</v>
      </c>
      <c r="E52" s="161" t="s">
        <v>160</v>
      </c>
      <c r="F52" s="197">
        <v>45839</v>
      </c>
      <c r="G52" s="197">
        <v>45930</v>
      </c>
      <c r="H52" s="163" t="s">
        <v>22</v>
      </c>
      <c r="I52" s="163">
        <v>10</v>
      </c>
      <c r="J52" s="163"/>
      <c r="K52" s="163"/>
      <c r="L52" s="66">
        <f t="shared" si="3"/>
        <v>10</v>
      </c>
      <c r="M52" s="163"/>
      <c r="N52" s="163">
        <v>10</v>
      </c>
      <c r="O52" s="163"/>
      <c r="P52" s="163"/>
      <c r="Q52" s="163"/>
      <c r="R52" s="66">
        <f t="shared" si="1"/>
        <v>10</v>
      </c>
      <c r="S52" s="66">
        <f t="shared" si="4"/>
        <v>21</v>
      </c>
      <c r="T52" s="163">
        <v>21</v>
      </c>
      <c r="U52" s="117"/>
      <c r="V52" s="117"/>
      <c r="W52" s="117"/>
      <c r="X52" s="117"/>
      <c r="Y52" s="66">
        <f t="shared" si="2"/>
        <v>21</v>
      </c>
      <c r="Z52" s="163">
        <v>17</v>
      </c>
      <c r="AA52" s="163">
        <v>4</v>
      </c>
      <c r="AB52" s="163"/>
      <c r="AC52" s="66">
        <f t="shared" si="5"/>
        <v>21</v>
      </c>
      <c r="AD52" s="67">
        <v>21</v>
      </c>
      <c r="AE52" s="67"/>
      <c r="AF52" s="67"/>
      <c r="AG52" s="67"/>
      <c r="AH52" s="67"/>
    </row>
    <row r="53" spans="1:34" ht="42">
      <c r="A53" s="65">
        <v>44</v>
      </c>
      <c r="B53" s="116"/>
      <c r="C53" s="161" t="s">
        <v>610</v>
      </c>
      <c r="D53" s="163">
        <v>4</v>
      </c>
      <c r="E53" s="161" t="s">
        <v>158</v>
      </c>
      <c r="F53" s="197">
        <v>45862</v>
      </c>
      <c r="G53" s="197">
        <v>45895</v>
      </c>
      <c r="H53" s="163" t="s">
        <v>22</v>
      </c>
      <c r="I53" s="163" t="s">
        <v>217</v>
      </c>
      <c r="J53" s="163">
        <v>30</v>
      </c>
      <c r="K53" s="163"/>
      <c r="L53" s="66">
        <f t="shared" si="3"/>
        <v>30</v>
      </c>
      <c r="M53" s="163"/>
      <c r="N53" s="163">
        <v>30</v>
      </c>
      <c r="O53" s="163"/>
      <c r="P53" s="163"/>
      <c r="Q53" s="163"/>
      <c r="R53" s="66">
        <f t="shared" si="1"/>
        <v>30</v>
      </c>
      <c r="S53" s="66">
        <f t="shared" si="4"/>
        <v>2</v>
      </c>
      <c r="T53" s="163">
        <v>2</v>
      </c>
      <c r="U53" s="117"/>
      <c r="V53" s="117"/>
      <c r="W53" s="117"/>
      <c r="X53" s="117"/>
      <c r="Y53" s="66">
        <f t="shared" si="2"/>
        <v>2</v>
      </c>
      <c r="Z53" s="163">
        <v>1</v>
      </c>
      <c r="AA53" s="163">
        <v>1</v>
      </c>
      <c r="AB53" s="163"/>
      <c r="AC53" s="66">
        <f t="shared" si="5"/>
        <v>2</v>
      </c>
      <c r="AD53" s="67">
        <v>2</v>
      </c>
      <c r="AE53" s="67"/>
      <c r="AF53" s="67"/>
      <c r="AG53" s="67"/>
      <c r="AH53" s="67"/>
    </row>
    <row r="54" spans="1:34" ht="42">
      <c r="A54" s="65">
        <v>45</v>
      </c>
      <c r="B54" s="116"/>
      <c r="C54" s="161" t="s">
        <v>639</v>
      </c>
      <c r="D54" s="163">
        <v>4</v>
      </c>
      <c r="E54" s="161" t="s">
        <v>160</v>
      </c>
      <c r="F54" s="197">
        <v>45915</v>
      </c>
      <c r="G54" s="197">
        <v>45917</v>
      </c>
      <c r="H54" s="163" t="s">
        <v>22</v>
      </c>
      <c r="I54" s="163"/>
      <c r="J54" s="163"/>
      <c r="K54" s="163">
        <v>22</v>
      </c>
      <c r="L54" s="66">
        <f t="shared" si="3"/>
        <v>22</v>
      </c>
      <c r="M54" s="163">
        <v>22</v>
      </c>
      <c r="N54" s="163"/>
      <c r="O54" s="163"/>
      <c r="P54" s="163"/>
      <c r="Q54" s="163"/>
      <c r="R54" s="66">
        <f t="shared" si="1"/>
        <v>22</v>
      </c>
      <c r="S54" s="66">
        <f t="shared" si="4"/>
        <v>1</v>
      </c>
      <c r="T54" s="163">
        <v>1</v>
      </c>
      <c r="U54" s="117"/>
      <c r="V54" s="117"/>
      <c r="W54" s="117"/>
      <c r="X54" s="117"/>
      <c r="Y54" s="66">
        <f t="shared" si="2"/>
        <v>1</v>
      </c>
      <c r="Z54" s="163"/>
      <c r="AA54" s="163">
        <v>1</v>
      </c>
      <c r="AB54" s="163"/>
      <c r="AC54" s="66">
        <f t="shared" si="5"/>
        <v>1</v>
      </c>
      <c r="AD54" s="67">
        <v>1</v>
      </c>
      <c r="AE54" s="67"/>
      <c r="AF54" s="67"/>
      <c r="AG54" s="67"/>
      <c r="AH54" s="67"/>
    </row>
    <row r="55" spans="1:34" ht="28">
      <c r="A55" s="65">
        <v>46</v>
      </c>
      <c r="B55" s="116"/>
      <c r="C55" s="161" t="s">
        <v>722</v>
      </c>
      <c r="D55" s="163">
        <v>2</v>
      </c>
      <c r="E55" s="161" t="s">
        <v>158</v>
      </c>
      <c r="F55" s="197">
        <v>45842</v>
      </c>
      <c r="G55" s="197">
        <v>45842</v>
      </c>
      <c r="H55" s="163" t="s">
        <v>22</v>
      </c>
      <c r="I55" s="163">
        <v>2</v>
      </c>
      <c r="J55" s="163"/>
      <c r="K55" s="163"/>
      <c r="L55" s="66">
        <f t="shared" si="3"/>
        <v>2</v>
      </c>
      <c r="M55" s="163"/>
      <c r="N55" s="163">
        <v>2</v>
      </c>
      <c r="O55" s="163"/>
      <c r="P55" s="163"/>
      <c r="Q55" s="163"/>
      <c r="R55" s="66">
        <f t="shared" si="1"/>
        <v>2</v>
      </c>
      <c r="S55" s="66">
        <f t="shared" si="4"/>
        <v>4</v>
      </c>
      <c r="T55" s="163">
        <v>4</v>
      </c>
      <c r="U55" s="117"/>
      <c r="V55" s="117"/>
      <c r="W55" s="117"/>
      <c r="X55" s="117"/>
      <c r="Y55" s="66">
        <f t="shared" si="2"/>
        <v>4</v>
      </c>
      <c r="Z55" s="163">
        <v>2</v>
      </c>
      <c r="AA55" s="163">
        <v>2</v>
      </c>
      <c r="AB55" s="163"/>
      <c r="AC55" s="66">
        <f t="shared" si="5"/>
        <v>4</v>
      </c>
      <c r="AD55" s="67">
        <v>4</v>
      </c>
      <c r="AE55" s="67"/>
      <c r="AF55" s="67"/>
      <c r="AG55" s="67"/>
      <c r="AH55" s="67"/>
    </row>
    <row r="56" spans="1:34" ht="28">
      <c r="A56" s="65">
        <v>47</v>
      </c>
      <c r="B56" s="116"/>
      <c r="C56" s="161" t="s">
        <v>708</v>
      </c>
      <c r="D56" s="163">
        <v>4</v>
      </c>
      <c r="E56" s="161" t="s">
        <v>160</v>
      </c>
      <c r="F56" s="197">
        <v>45880</v>
      </c>
      <c r="G56" s="197">
        <v>45884</v>
      </c>
      <c r="H56" s="163" t="s">
        <v>22</v>
      </c>
      <c r="I56" s="163"/>
      <c r="J56" s="163"/>
      <c r="K56" s="163">
        <v>30</v>
      </c>
      <c r="L56" s="66">
        <f t="shared" si="3"/>
        <v>30</v>
      </c>
      <c r="M56" s="163"/>
      <c r="N56" s="163">
        <v>30</v>
      </c>
      <c r="O56" s="163"/>
      <c r="P56" s="163"/>
      <c r="Q56" s="163"/>
      <c r="R56" s="66">
        <f t="shared" si="1"/>
        <v>30</v>
      </c>
      <c r="S56" s="66">
        <f t="shared" si="4"/>
        <v>5</v>
      </c>
      <c r="T56" s="163">
        <v>5</v>
      </c>
      <c r="U56" s="117"/>
      <c r="V56" s="117"/>
      <c r="W56" s="117"/>
      <c r="X56" s="117"/>
      <c r="Y56" s="66">
        <f t="shared" si="2"/>
        <v>5</v>
      </c>
      <c r="Z56" s="163">
        <v>5</v>
      </c>
      <c r="AA56" s="163"/>
      <c r="AB56" s="163"/>
      <c r="AC56" s="66">
        <f t="shared" si="5"/>
        <v>5</v>
      </c>
      <c r="AD56" s="67">
        <v>5</v>
      </c>
      <c r="AE56" s="67"/>
      <c r="AF56" s="67"/>
      <c r="AG56" s="67"/>
      <c r="AH56" s="67"/>
    </row>
    <row r="57" spans="1:34" ht="28">
      <c r="A57" s="65">
        <v>48</v>
      </c>
      <c r="B57" s="116"/>
      <c r="C57" s="161" t="s">
        <v>711</v>
      </c>
      <c r="D57" s="163">
        <v>4</v>
      </c>
      <c r="E57" s="161" t="s">
        <v>160</v>
      </c>
      <c r="F57" s="197">
        <v>45895</v>
      </c>
      <c r="G57" s="197">
        <v>45897</v>
      </c>
      <c r="H57" s="163" t="s">
        <v>22</v>
      </c>
      <c r="I57" s="163"/>
      <c r="J57" s="163"/>
      <c r="K57" s="163">
        <v>25</v>
      </c>
      <c r="L57" s="66">
        <f t="shared" si="3"/>
        <v>25</v>
      </c>
      <c r="M57" s="163">
        <v>25</v>
      </c>
      <c r="N57" s="163"/>
      <c r="O57" s="163"/>
      <c r="P57" s="163"/>
      <c r="Q57" s="163"/>
      <c r="R57" s="66">
        <f t="shared" si="1"/>
        <v>25</v>
      </c>
      <c r="S57" s="66">
        <f t="shared" si="4"/>
        <v>3</v>
      </c>
      <c r="T57" s="163">
        <v>3</v>
      </c>
      <c r="U57" s="117"/>
      <c r="V57" s="117"/>
      <c r="W57" s="117"/>
      <c r="X57" s="117"/>
      <c r="Y57" s="66">
        <f t="shared" si="2"/>
        <v>3</v>
      </c>
      <c r="Z57" s="163">
        <v>3</v>
      </c>
      <c r="AA57" s="163"/>
      <c r="AB57" s="163"/>
      <c r="AC57" s="66">
        <f t="shared" si="5"/>
        <v>3</v>
      </c>
      <c r="AD57" s="67">
        <v>3</v>
      </c>
      <c r="AE57" s="67"/>
      <c r="AF57" s="67"/>
      <c r="AG57" s="67"/>
      <c r="AH57" s="67"/>
    </row>
    <row r="58" spans="1:34" ht="28">
      <c r="A58" s="65">
        <v>49</v>
      </c>
      <c r="B58" s="116"/>
      <c r="C58" s="161" t="s">
        <v>709</v>
      </c>
      <c r="D58" s="163">
        <v>4</v>
      </c>
      <c r="E58" s="161" t="s">
        <v>160</v>
      </c>
      <c r="F58" s="197">
        <v>45897</v>
      </c>
      <c r="G58" s="197">
        <v>45898</v>
      </c>
      <c r="H58" s="163" t="s">
        <v>22</v>
      </c>
      <c r="I58" s="163"/>
      <c r="J58" s="163"/>
      <c r="K58" s="163">
        <v>14</v>
      </c>
      <c r="L58" s="66">
        <f t="shared" si="3"/>
        <v>14</v>
      </c>
      <c r="M58" s="163">
        <v>14</v>
      </c>
      <c r="N58" s="163"/>
      <c r="O58" s="163"/>
      <c r="P58" s="163"/>
      <c r="Q58" s="163"/>
      <c r="R58" s="66">
        <f t="shared" si="1"/>
        <v>14</v>
      </c>
      <c r="S58" s="66">
        <f t="shared" si="4"/>
        <v>13</v>
      </c>
      <c r="T58" s="163">
        <v>13</v>
      </c>
      <c r="U58" s="117"/>
      <c r="V58" s="117"/>
      <c r="W58" s="117"/>
      <c r="X58" s="117"/>
      <c r="Y58" s="66">
        <f t="shared" si="2"/>
        <v>13</v>
      </c>
      <c r="Z58" s="163">
        <v>12</v>
      </c>
      <c r="AA58" s="163">
        <v>1</v>
      </c>
      <c r="AB58" s="163"/>
      <c r="AC58" s="66">
        <f t="shared" si="5"/>
        <v>13</v>
      </c>
      <c r="AD58" s="67">
        <v>13</v>
      </c>
      <c r="AE58" s="67"/>
      <c r="AF58" s="67"/>
      <c r="AG58" s="67"/>
      <c r="AH58" s="67"/>
    </row>
    <row r="59" spans="1:34" ht="42">
      <c r="A59" s="65">
        <v>50</v>
      </c>
      <c r="B59" s="116"/>
      <c r="C59" s="161" t="s">
        <v>710</v>
      </c>
      <c r="D59" s="163">
        <v>4</v>
      </c>
      <c r="E59" s="161" t="s">
        <v>160</v>
      </c>
      <c r="F59" s="197">
        <v>45916</v>
      </c>
      <c r="G59" s="197">
        <v>45918</v>
      </c>
      <c r="H59" s="163" t="s">
        <v>22</v>
      </c>
      <c r="I59" s="163"/>
      <c r="J59" s="163"/>
      <c r="K59" s="163">
        <v>21</v>
      </c>
      <c r="L59" s="66">
        <f t="shared" si="3"/>
        <v>21</v>
      </c>
      <c r="M59" s="163">
        <v>21</v>
      </c>
      <c r="N59" s="163"/>
      <c r="O59" s="163"/>
      <c r="P59" s="163"/>
      <c r="Q59" s="163"/>
      <c r="R59" s="66">
        <f t="shared" si="1"/>
        <v>21</v>
      </c>
      <c r="S59" s="66">
        <f t="shared" si="4"/>
        <v>2</v>
      </c>
      <c r="T59" s="163">
        <v>2</v>
      </c>
      <c r="U59" s="117"/>
      <c r="V59" s="117"/>
      <c r="W59" s="117"/>
      <c r="X59" s="117"/>
      <c r="Y59" s="66">
        <f t="shared" si="2"/>
        <v>2</v>
      </c>
      <c r="Z59" s="163">
        <v>2</v>
      </c>
      <c r="AA59" s="163"/>
      <c r="AB59" s="163"/>
      <c r="AC59" s="66">
        <f t="shared" si="5"/>
        <v>2</v>
      </c>
      <c r="AD59" s="67">
        <v>2</v>
      </c>
      <c r="AE59" s="67"/>
      <c r="AF59" s="67"/>
      <c r="AG59" s="67"/>
      <c r="AH59" s="67"/>
    </row>
    <row r="60" spans="1:34" ht="28">
      <c r="A60" s="65">
        <v>51</v>
      </c>
      <c r="B60" s="116"/>
      <c r="C60" s="161" t="s">
        <v>723</v>
      </c>
      <c r="D60" s="163">
        <v>4</v>
      </c>
      <c r="E60" s="161" t="s">
        <v>160</v>
      </c>
      <c r="F60" s="197">
        <v>45841</v>
      </c>
      <c r="G60" s="197">
        <v>45841</v>
      </c>
      <c r="H60" s="163" t="s">
        <v>22</v>
      </c>
      <c r="I60" s="163">
        <v>3.3</v>
      </c>
      <c r="J60" s="163"/>
      <c r="K60" s="163"/>
      <c r="L60" s="66">
        <f t="shared" si="3"/>
        <v>3.3</v>
      </c>
      <c r="M60" s="163"/>
      <c r="N60" s="163">
        <v>3.3</v>
      </c>
      <c r="O60" s="163"/>
      <c r="P60" s="163"/>
      <c r="Q60" s="163"/>
      <c r="R60" s="66">
        <f t="shared" si="1"/>
        <v>3.3</v>
      </c>
      <c r="S60" s="66">
        <f t="shared" si="4"/>
        <v>1</v>
      </c>
      <c r="T60" s="163">
        <v>1</v>
      </c>
      <c r="U60" s="117"/>
      <c r="V60" s="117"/>
      <c r="W60" s="117"/>
      <c r="X60" s="117"/>
      <c r="Y60" s="66">
        <f t="shared" si="2"/>
        <v>1</v>
      </c>
      <c r="Z60" s="163">
        <v>1</v>
      </c>
      <c r="AA60" s="163"/>
      <c r="AB60" s="163"/>
      <c r="AC60" s="66">
        <f t="shared" si="5"/>
        <v>1</v>
      </c>
      <c r="AD60" s="67">
        <v>1</v>
      </c>
      <c r="AE60" s="67"/>
      <c r="AF60" s="67"/>
      <c r="AG60" s="67"/>
      <c r="AH60" s="67"/>
    </row>
    <row r="61" spans="1:34" ht="28">
      <c r="A61" s="65">
        <v>52</v>
      </c>
      <c r="B61" s="116"/>
      <c r="C61" s="161" t="s">
        <v>724</v>
      </c>
      <c r="D61" s="163">
        <v>2</v>
      </c>
      <c r="E61" s="161" t="s">
        <v>160</v>
      </c>
      <c r="F61" s="197">
        <v>45854</v>
      </c>
      <c r="G61" s="197">
        <v>45854</v>
      </c>
      <c r="H61" s="163" t="s">
        <v>22</v>
      </c>
      <c r="I61" s="163">
        <v>3.3</v>
      </c>
      <c r="J61" s="163"/>
      <c r="K61" s="163"/>
      <c r="L61" s="66">
        <f t="shared" si="3"/>
        <v>3.3</v>
      </c>
      <c r="M61" s="163"/>
      <c r="N61" s="163">
        <v>3.3</v>
      </c>
      <c r="O61" s="163"/>
      <c r="P61" s="163"/>
      <c r="Q61" s="163"/>
      <c r="R61" s="66">
        <f t="shared" si="1"/>
        <v>3.3</v>
      </c>
      <c r="S61" s="66">
        <f t="shared" si="4"/>
        <v>3</v>
      </c>
      <c r="T61" s="163">
        <v>3</v>
      </c>
      <c r="U61" s="117"/>
      <c r="V61" s="117"/>
      <c r="W61" s="117"/>
      <c r="X61" s="117"/>
      <c r="Y61" s="66">
        <f t="shared" si="2"/>
        <v>3</v>
      </c>
      <c r="Z61" s="163">
        <v>2</v>
      </c>
      <c r="AA61" s="163">
        <v>1</v>
      </c>
      <c r="AB61" s="163"/>
      <c r="AC61" s="66">
        <f t="shared" si="5"/>
        <v>3</v>
      </c>
      <c r="AD61" s="67">
        <v>3</v>
      </c>
      <c r="AE61" s="67"/>
      <c r="AF61" s="67"/>
      <c r="AG61" s="67"/>
      <c r="AH61" s="67"/>
    </row>
    <row r="62" spans="1:34" ht="28">
      <c r="A62" s="65">
        <v>53</v>
      </c>
      <c r="B62" s="116"/>
      <c r="C62" s="161" t="s">
        <v>725</v>
      </c>
      <c r="D62" s="163">
        <v>4</v>
      </c>
      <c r="E62" s="161" t="s">
        <v>160</v>
      </c>
      <c r="F62" s="197">
        <v>45860</v>
      </c>
      <c r="G62" s="197">
        <v>45860</v>
      </c>
      <c r="H62" s="163" t="s">
        <v>22</v>
      </c>
      <c r="I62" s="163">
        <v>1</v>
      </c>
      <c r="J62" s="163"/>
      <c r="K62" s="163"/>
      <c r="L62" s="66">
        <f t="shared" si="3"/>
        <v>1</v>
      </c>
      <c r="M62" s="163"/>
      <c r="N62" s="163">
        <v>1</v>
      </c>
      <c r="O62" s="163"/>
      <c r="P62" s="163"/>
      <c r="Q62" s="163"/>
      <c r="R62" s="66">
        <f t="shared" si="1"/>
        <v>1</v>
      </c>
      <c r="S62" s="66">
        <f t="shared" si="4"/>
        <v>3</v>
      </c>
      <c r="T62" s="163">
        <v>3</v>
      </c>
      <c r="U62" s="117"/>
      <c r="V62" s="117"/>
      <c r="W62" s="117"/>
      <c r="X62" s="117"/>
      <c r="Y62" s="66">
        <f t="shared" si="2"/>
        <v>3</v>
      </c>
      <c r="Z62" s="163">
        <v>2</v>
      </c>
      <c r="AA62" s="163">
        <v>1</v>
      </c>
      <c r="AB62" s="163"/>
      <c r="AC62" s="66">
        <f t="shared" si="5"/>
        <v>3</v>
      </c>
      <c r="AD62" s="67">
        <v>3</v>
      </c>
      <c r="AE62" s="67"/>
      <c r="AF62" s="67"/>
      <c r="AG62" s="67"/>
      <c r="AH62" s="67"/>
    </row>
    <row r="63" spans="1:34" ht="42">
      <c r="A63" s="65">
        <v>54</v>
      </c>
      <c r="B63" s="116"/>
      <c r="C63" s="161" t="s">
        <v>726</v>
      </c>
      <c r="D63" s="163">
        <v>4</v>
      </c>
      <c r="E63" s="161" t="s">
        <v>160</v>
      </c>
      <c r="F63" s="197">
        <v>45855</v>
      </c>
      <c r="G63" s="197">
        <v>45855</v>
      </c>
      <c r="H63" s="163" t="s">
        <v>22</v>
      </c>
      <c r="I63" s="163">
        <v>6</v>
      </c>
      <c r="J63" s="163"/>
      <c r="K63" s="163"/>
      <c r="L63" s="66">
        <f t="shared" si="3"/>
        <v>6</v>
      </c>
      <c r="M63" s="163"/>
      <c r="N63" s="163">
        <v>6</v>
      </c>
      <c r="O63" s="163"/>
      <c r="P63" s="163"/>
      <c r="Q63" s="163"/>
      <c r="R63" s="66">
        <f t="shared" si="1"/>
        <v>6</v>
      </c>
      <c r="S63" s="66">
        <f t="shared" si="4"/>
        <v>1</v>
      </c>
      <c r="T63" s="163">
        <v>1</v>
      </c>
      <c r="U63" s="117"/>
      <c r="V63" s="117"/>
      <c r="W63" s="117"/>
      <c r="X63" s="117"/>
      <c r="Y63" s="66">
        <f t="shared" si="2"/>
        <v>1</v>
      </c>
      <c r="Z63" s="163">
        <v>1</v>
      </c>
      <c r="AA63" s="163"/>
      <c r="AB63" s="163"/>
      <c r="AC63" s="66">
        <f t="shared" si="5"/>
        <v>1</v>
      </c>
      <c r="AD63" s="67">
        <v>1</v>
      </c>
      <c r="AE63" s="67"/>
      <c r="AF63" s="67"/>
      <c r="AG63" s="67"/>
      <c r="AH63" s="67"/>
    </row>
    <row r="64" spans="1:34" ht="28">
      <c r="A64" s="65">
        <v>55</v>
      </c>
      <c r="B64" s="116"/>
      <c r="C64" s="161" t="s">
        <v>727</v>
      </c>
      <c r="D64" s="163">
        <v>4</v>
      </c>
      <c r="E64" s="161" t="s">
        <v>158</v>
      </c>
      <c r="F64" s="197">
        <v>45874</v>
      </c>
      <c r="G64" s="197">
        <v>45874</v>
      </c>
      <c r="H64" s="163" t="s">
        <v>22</v>
      </c>
      <c r="I64" s="163">
        <v>1.3</v>
      </c>
      <c r="J64" s="163"/>
      <c r="K64" s="163"/>
      <c r="L64" s="66">
        <f t="shared" si="3"/>
        <v>1.3</v>
      </c>
      <c r="M64" s="163"/>
      <c r="N64" s="163">
        <v>1.3</v>
      </c>
      <c r="O64" s="163"/>
      <c r="P64" s="163"/>
      <c r="Q64" s="163"/>
      <c r="R64" s="66">
        <f t="shared" si="1"/>
        <v>1.3</v>
      </c>
      <c r="S64" s="66">
        <f t="shared" si="4"/>
        <v>5</v>
      </c>
      <c r="T64" s="163">
        <v>5</v>
      </c>
      <c r="U64" s="117"/>
      <c r="V64" s="117"/>
      <c r="W64" s="117"/>
      <c r="X64" s="117"/>
      <c r="Y64" s="66">
        <f t="shared" si="2"/>
        <v>5</v>
      </c>
      <c r="Z64" s="163">
        <v>3</v>
      </c>
      <c r="AA64" s="163">
        <v>2</v>
      </c>
      <c r="AB64" s="163"/>
      <c r="AC64" s="66">
        <f t="shared" si="5"/>
        <v>5</v>
      </c>
      <c r="AD64" s="67">
        <v>5</v>
      </c>
      <c r="AE64" s="67"/>
      <c r="AF64" s="67"/>
      <c r="AG64" s="67"/>
      <c r="AH64" s="67"/>
    </row>
    <row r="65" spans="1:34" ht="42">
      <c r="A65" s="65">
        <v>56</v>
      </c>
      <c r="B65" s="116"/>
      <c r="C65" s="161" t="s">
        <v>728</v>
      </c>
      <c r="D65" s="163">
        <v>2</v>
      </c>
      <c r="E65" s="161" t="s">
        <v>160</v>
      </c>
      <c r="F65" s="197">
        <v>45846</v>
      </c>
      <c r="G65" s="197">
        <v>45846</v>
      </c>
      <c r="H65" s="163" t="s">
        <v>22</v>
      </c>
      <c r="I65" s="163">
        <v>1</v>
      </c>
      <c r="J65" s="163"/>
      <c r="K65" s="163"/>
      <c r="L65" s="66">
        <f t="shared" si="3"/>
        <v>1</v>
      </c>
      <c r="M65" s="163"/>
      <c r="N65" s="163">
        <v>1</v>
      </c>
      <c r="O65" s="163"/>
      <c r="P65" s="163"/>
      <c r="Q65" s="163"/>
      <c r="R65" s="66">
        <f t="shared" si="1"/>
        <v>1</v>
      </c>
      <c r="S65" s="66">
        <f t="shared" si="4"/>
        <v>4</v>
      </c>
      <c r="T65" s="163">
        <v>4</v>
      </c>
      <c r="U65" s="117"/>
      <c r="V65" s="117"/>
      <c r="W65" s="117"/>
      <c r="X65" s="117"/>
      <c r="Y65" s="66">
        <f t="shared" si="2"/>
        <v>4</v>
      </c>
      <c r="Z65" s="163">
        <v>3</v>
      </c>
      <c r="AA65" s="163">
        <v>1</v>
      </c>
      <c r="AB65" s="163"/>
      <c r="AC65" s="66">
        <f t="shared" si="5"/>
        <v>4</v>
      </c>
      <c r="AD65" s="67">
        <v>4</v>
      </c>
      <c r="AE65" s="67"/>
      <c r="AF65" s="67"/>
      <c r="AG65" s="67"/>
      <c r="AH65" s="67"/>
    </row>
    <row r="66" spans="1:34">
      <c r="A66" s="65">
        <v>57</v>
      </c>
      <c r="B66" s="116"/>
      <c r="C66" s="161" t="s">
        <v>811</v>
      </c>
      <c r="D66" s="163">
        <v>4</v>
      </c>
      <c r="E66" s="161" t="s">
        <v>160</v>
      </c>
      <c r="F66" s="197">
        <v>45874</v>
      </c>
      <c r="G66" s="197">
        <v>45874</v>
      </c>
      <c r="H66" s="163" t="s">
        <v>22</v>
      </c>
      <c r="I66" s="163">
        <v>3</v>
      </c>
      <c r="J66" s="163"/>
      <c r="K66" s="163"/>
      <c r="L66" s="66">
        <f t="shared" si="3"/>
        <v>3</v>
      </c>
      <c r="M66" s="163"/>
      <c r="N66" s="163">
        <v>3</v>
      </c>
      <c r="O66" s="163"/>
      <c r="P66" s="163"/>
      <c r="Q66" s="163"/>
      <c r="R66" s="66">
        <f t="shared" si="1"/>
        <v>3</v>
      </c>
      <c r="S66" s="66">
        <f t="shared" si="4"/>
        <v>3</v>
      </c>
      <c r="T66" s="163">
        <v>3</v>
      </c>
      <c r="U66" s="117"/>
      <c r="V66" s="117"/>
      <c r="W66" s="117"/>
      <c r="X66" s="117"/>
      <c r="Y66" s="66">
        <f t="shared" si="2"/>
        <v>3</v>
      </c>
      <c r="Z66" s="163">
        <v>2</v>
      </c>
      <c r="AA66" s="163">
        <v>1</v>
      </c>
      <c r="AB66" s="163"/>
      <c r="AC66" s="66">
        <f t="shared" si="5"/>
        <v>3</v>
      </c>
      <c r="AD66" s="67">
        <v>3</v>
      </c>
      <c r="AE66" s="67"/>
      <c r="AF66" s="67"/>
      <c r="AG66" s="67"/>
      <c r="AH66" s="67"/>
    </row>
    <row r="67" spans="1:34" ht="42">
      <c r="A67" s="65">
        <v>58</v>
      </c>
      <c r="B67" s="116"/>
      <c r="C67" s="161" t="s">
        <v>730</v>
      </c>
      <c r="D67" s="163">
        <v>4</v>
      </c>
      <c r="E67" s="161" t="s">
        <v>160</v>
      </c>
      <c r="F67" s="197">
        <v>45888</v>
      </c>
      <c r="G67" s="197">
        <v>45888</v>
      </c>
      <c r="H67" s="163" t="s">
        <v>22</v>
      </c>
      <c r="I67" s="163">
        <v>3.3</v>
      </c>
      <c r="J67" s="163"/>
      <c r="K67" s="163"/>
      <c r="L67" s="66">
        <f t="shared" si="3"/>
        <v>3.3</v>
      </c>
      <c r="M67" s="163"/>
      <c r="N67" s="163">
        <v>3.3</v>
      </c>
      <c r="O67" s="163"/>
      <c r="P67" s="163"/>
      <c r="Q67" s="163"/>
      <c r="R67" s="66">
        <f t="shared" si="1"/>
        <v>3.3</v>
      </c>
      <c r="S67" s="66">
        <f t="shared" si="4"/>
        <v>1</v>
      </c>
      <c r="T67" s="163">
        <v>1</v>
      </c>
      <c r="U67" s="117"/>
      <c r="V67" s="117"/>
      <c r="W67" s="117"/>
      <c r="X67" s="117"/>
      <c r="Y67" s="66">
        <f t="shared" si="2"/>
        <v>1</v>
      </c>
      <c r="Z67" s="163">
        <v>1</v>
      </c>
      <c r="AA67" s="163"/>
      <c r="AB67" s="163"/>
      <c r="AC67" s="66">
        <f t="shared" si="5"/>
        <v>1</v>
      </c>
      <c r="AD67" s="67">
        <v>1</v>
      </c>
      <c r="AE67" s="67"/>
      <c r="AF67" s="67"/>
      <c r="AG67" s="67"/>
      <c r="AH67" s="67"/>
    </row>
    <row r="68" spans="1:34" ht="70">
      <c r="A68" s="65">
        <v>59</v>
      </c>
      <c r="B68" s="116"/>
      <c r="C68" s="161" t="s">
        <v>731</v>
      </c>
      <c r="D68" s="163">
        <v>4</v>
      </c>
      <c r="E68" s="161" t="s">
        <v>160</v>
      </c>
      <c r="F68" s="197">
        <v>45890</v>
      </c>
      <c r="G68" s="197">
        <v>45890</v>
      </c>
      <c r="H68" s="163" t="s">
        <v>22</v>
      </c>
      <c r="I68" s="163">
        <v>3.3</v>
      </c>
      <c r="J68" s="163"/>
      <c r="K68" s="163"/>
      <c r="L68" s="66">
        <f t="shared" si="3"/>
        <v>3.3</v>
      </c>
      <c r="M68" s="163"/>
      <c r="N68" s="163">
        <v>3.3</v>
      </c>
      <c r="O68" s="163"/>
      <c r="P68" s="163"/>
      <c r="Q68" s="163"/>
      <c r="R68" s="66">
        <f t="shared" si="1"/>
        <v>3.3</v>
      </c>
      <c r="S68" s="66">
        <f t="shared" si="4"/>
        <v>1</v>
      </c>
      <c r="T68" s="163">
        <v>1</v>
      </c>
      <c r="U68" s="117"/>
      <c r="V68" s="117"/>
      <c r="W68" s="117"/>
      <c r="X68" s="117"/>
      <c r="Y68" s="66">
        <f t="shared" si="2"/>
        <v>1</v>
      </c>
      <c r="Z68" s="163">
        <v>1</v>
      </c>
      <c r="AA68" s="163"/>
      <c r="AB68" s="163"/>
      <c r="AC68" s="66">
        <f t="shared" si="5"/>
        <v>1</v>
      </c>
      <c r="AD68" s="67">
        <v>1</v>
      </c>
      <c r="AE68" s="67"/>
      <c r="AF68" s="67"/>
      <c r="AG68" s="67"/>
      <c r="AH68" s="67"/>
    </row>
    <row r="69" spans="1:34" ht="70">
      <c r="A69" s="65">
        <v>60</v>
      </c>
      <c r="B69" s="116"/>
      <c r="C69" s="161" t="s">
        <v>732</v>
      </c>
      <c r="D69" s="163">
        <v>2</v>
      </c>
      <c r="E69" s="161" t="s">
        <v>158</v>
      </c>
      <c r="F69" s="197">
        <v>45909</v>
      </c>
      <c r="G69" s="197" t="s">
        <v>733</v>
      </c>
      <c r="H69" s="163" t="s">
        <v>22</v>
      </c>
      <c r="I69" s="163">
        <v>2</v>
      </c>
      <c r="J69" s="163"/>
      <c r="K69" s="163"/>
      <c r="L69" s="66">
        <f t="shared" si="3"/>
        <v>2</v>
      </c>
      <c r="M69" s="163"/>
      <c r="N69" s="163">
        <v>2</v>
      </c>
      <c r="O69" s="163"/>
      <c r="P69" s="163"/>
      <c r="Q69" s="163"/>
      <c r="R69" s="66">
        <f t="shared" si="1"/>
        <v>2</v>
      </c>
      <c r="S69" s="66">
        <f t="shared" si="4"/>
        <v>1</v>
      </c>
      <c r="T69" s="163">
        <v>1</v>
      </c>
      <c r="U69" s="117"/>
      <c r="V69" s="117"/>
      <c r="W69" s="117"/>
      <c r="X69" s="117"/>
      <c r="Y69" s="66">
        <f t="shared" si="2"/>
        <v>1</v>
      </c>
      <c r="Z69" s="163"/>
      <c r="AA69" s="163">
        <v>1</v>
      </c>
      <c r="AB69" s="163"/>
      <c r="AC69" s="66">
        <f t="shared" si="5"/>
        <v>1</v>
      </c>
      <c r="AD69" s="67">
        <v>1</v>
      </c>
      <c r="AE69" s="67"/>
      <c r="AF69" s="67"/>
      <c r="AG69" s="67"/>
      <c r="AH69" s="67"/>
    </row>
    <row r="70" spans="1:34" ht="42">
      <c r="A70" s="65">
        <v>61</v>
      </c>
      <c r="B70" s="116"/>
      <c r="C70" s="161" t="s">
        <v>734</v>
      </c>
      <c r="D70" s="163">
        <v>2</v>
      </c>
      <c r="E70" s="161" t="s">
        <v>160</v>
      </c>
      <c r="F70" s="197">
        <v>45909</v>
      </c>
      <c r="G70" s="197">
        <v>45909</v>
      </c>
      <c r="H70" s="163" t="s">
        <v>22</v>
      </c>
      <c r="I70" s="163">
        <v>1</v>
      </c>
      <c r="J70" s="163"/>
      <c r="K70" s="163"/>
      <c r="L70" s="66">
        <f t="shared" si="3"/>
        <v>1</v>
      </c>
      <c r="M70" s="163"/>
      <c r="N70" s="163">
        <v>1</v>
      </c>
      <c r="O70" s="163"/>
      <c r="P70" s="163"/>
      <c r="Q70" s="163"/>
      <c r="R70" s="66">
        <f t="shared" si="1"/>
        <v>1</v>
      </c>
      <c r="S70" s="66">
        <f t="shared" si="4"/>
        <v>3</v>
      </c>
      <c r="T70" s="163">
        <v>3</v>
      </c>
      <c r="U70" s="117"/>
      <c r="V70" s="117"/>
      <c r="W70" s="117"/>
      <c r="X70" s="117"/>
      <c r="Y70" s="66">
        <f t="shared" si="2"/>
        <v>3</v>
      </c>
      <c r="Z70" s="163">
        <v>2</v>
      </c>
      <c r="AA70" s="163">
        <v>1</v>
      </c>
      <c r="AB70" s="163"/>
      <c r="AC70" s="66">
        <f t="shared" si="5"/>
        <v>3</v>
      </c>
      <c r="AD70" s="67">
        <v>3</v>
      </c>
      <c r="AE70" s="67"/>
      <c r="AF70" s="67"/>
      <c r="AG70" s="67"/>
      <c r="AH70" s="67"/>
    </row>
    <row r="71" spans="1:34" ht="84">
      <c r="A71" s="65">
        <v>62</v>
      </c>
      <c r="B71" s="116"/>
      <c r="C71" s="161" t="s">
        <v>735</v>
      </c>
      <c r="D71" s="163">
        <v>4</v>
      </c>
      <c r="E71" s="161" t="s">
        <v>160</v>
      </c>
      <c r="F71" s="197">
        <v>45918</v>
      </c>
      <c r="G71" s="197">
        <v>45918</v>
      </c>
      <c r="H71" s="163" t="s">
        <v>22</v>
      </c>
      <c r="I71" s="163">
        <v>3.3</v>
      </c>
      <c r="J71" s="163"/>
      <c r="K71" s="163"/>
      <c r="L71" s="66">
        <f t="shared" si="3"/>
        <v>3.3</v>
      </c>
      <c r="M71" s="163"/>
      <c r="N71" s="163">
        <v>3.3</v>
      </c>
      <c r="O71" s="163"/>
      <c r="P71" s="163"/>
      <c r="Q71" s="163"/>
      <c r="R71" s="66">
        <f t="shared" si="1"/>
        <v>3.3</v>
      </c>
      <c r="S71" s="66">
        <f t="shared" si="4"/>
        <v>1</v>
      </c>
      <c r="T71" s="163">
        <v>1</v>
      </c>
      <c r="U71" s="117"/>
      <c r="V71" s="117"/>
      <c r="W71" s="117"/>
      <c r="X71" s="117"/>
      <c r="Y71" s="66">
        <f t="shared" si="2"/>
        <v>1</v>
      </c>
      <c r="Z71" s="163">
        <v>1</v>
      </c>
      <c r="AA71" s="163"/>
      <c r="AB71" s="163"/>
      <c r="AC71" s="66">
        <f t="shared" si="5"/>
        <v>1</v>
      </c>
      <c r="AD71" s="67">
        <v>1</v>
      </c>
      <c r="AE71" s="67"/>
      <c r="AF71" s="67"/>
      <c r="AG71" s="67"/>
      <c r="AH71" s="67"/>
    </row>
    <row r="72" spans="1:34" ht="56">
      <c r="A72" s="65">
        <v>63</v>
      </c>
      <c r="B72" s="116"/>
      <c r="C72" s="161" t="s">
        <v>736</v>
      </c>
      <c r="D72" s="163">
        <v>4</v>
      </c>
      <c r="E72" s="161" t="s">
        <v>160</v>
      </c>
      <c r="F72" s="197">
        <v>45916</v>
      </c>
      <c r="G72" s="197">
        <v>45916</v>
      </c>
      <c r="H72" s="163" t="s">
        <v>22</v>
      </c>
      <c r="I72" s="163">
        <v>3.3</v>
      </c>
      <c r="J72" s="163"/>
      <c r="K72" s="163"/>
      <c r="L72" s="66">
        <f t="shared" si="3"/>
        <v>3.3</v>
      </c>
      <c r="M72" s="163"/>
      <c r="N72" s="163">
        <v>3.3</v>
      </c>
      <c r="O72" s="163"/>
      <c r="P72" s="163"/>
      <c r="Q72" s="163"/>
      <c r="R72" s="66">
        <f t="shared" si="1"/>
        <v>3.3</v>
      </c>
      <c r="S72" s="66">
        <f t="shared" si="4"/>
        <v>1</v>
      </c>
      <c r="T72" s="163">
        <v>1</v>
      </c>
      <c r="U72" s="117"/>
      <c r="V72" s="117"/>
      <c r="W72" s="117"/>
      <c r="X72" s="117"/>
      <c r="Y72" s="66">
        <f t="shared" si="2"/>
        <v>1</v>
      </c>
      <c r="Z72" s="163">
        <v>1</v>
      </c>
      <c r="AA72" s="163"/>
      <c r="AB72" s="163"/>
      <c r="AC72" s="66">
        <f t="shared" si="5"/>
        <v>1</v>
      </c>
      <c r="AD72" s="67">
        <v>1</v>
      </c>
      <c r="AE72" s="67"/>
      <c r="AF72" s="67"/>
      <c r="AG72" s="67"/>
      <c r="AH72" s="67"/>
    </row>
    <row r="73" spans="1:34" ht="56">
      <c r="A73" s="65">
        <v>64</v>
      </c>
      <c r="B73" s="116"/>
      <c r="C73" s="161" t="s">
        <v>737</v>
      </c>
      <c r="D73" s="163">
        <v>4</v>
      </c>
      <c r="E73" s="161" t="s">
        <v>126</v>
      </c>
      <c r="F73" s="197">
        <v>45889</v>
      </c>
      <c r="G73" s="197">
        <v>45890</v>
      </c>
      <c r="H73" s="163" t="s">
        <v>22</v>
      </c>
      <c r="I73" s="163">
        <v>11</v>
      </c>
      <c r="J73" s="163"/>
      <c r="K73" s="163"/>
      <c r="L73" s="66">
        <f t="shared" si="3"/>
        <v>11</v>
      </c>
      <c r="M73" s="163"/>
      <c r="N73" s="163">
        <v>11</v>
      </c>
      <c r="O73" s="163"/>
      <c r="P73" s="163"/>
      <c r="Q73" s="163"/>
      <c r="R73" s="66">
        <f t="shared" ref="R73" si="6">IF(SUM(M73:Q73)=SUM(I73:K73),L73,"VERIFIQUE DATOS INCORRECTOS")</f>
        <v>11</v>
      </c>
      <c r="S73" s="66">
        <f t="shared" si="4"/>
        <v>24</v>
      </c>
      <c r="T73" s="163">
        <v>24</v>
      </c>
      <c r="U73" s="117"/>
      <c r="V73" s="117"/>
      <c r="W73" s="117"/>
      <c r="X73" s="117"/>
      <c r="Y73" s="66">
        <f t="shared" ref="Y73:Y83" si="7">IF(SUM(Z73:AB73)=S73,S73,"verifique datos erroneos")</f>
        <v>24</v>
      </c>
      <c r="Z73" s="163">
        <v>14</v>
      </c>
      <c r="AA73" s="163">
        <v>10</v>
      </c>
      <c r="AB73" s="163"/>
      <c r="AC73" s="66">
        <f t="shared" si="5"/>
        <v>24</v>
      </c>
      <c r="AD73" s="67">
        <v>24</v>
      </c>
      <c r="AE73" s="67"/>
      <c r="AF73" s="67"/>
      <c r="AG73" s="67"/>
      <c r="AH73" s="67"/>
    </row>
    <row r="74" spans="1:34">
      <c r="A74" s="65">
        <v>65</v>
      </c>
      <c r="B74" s="116"/>
      <c r="C74" s="161" t="s">
        <v>830</v>
      </c>
      <c r="D74" s="163">
        <v>4</v>
      </c>
      <c r="E74" s="161" t="s">
        <v>160</v>
      </c>
      <c r="F74" s="197">
        <v>45994</v>
      </c>
      <c r="G74" s="197">
        <v>45994</v>
      </c>
      <c r="H74" s="163" t="s">
        <v>23</v>
      </c>
      <c r="I74" s="163">
        <v>3</v>
      </c>
      <c r="J74" s="163"/>
      <c r="K74" s="163" t="s">
        <v>217</v>
      </c>
      <c r="L74" s="66">
        <f>SUM(I74:K74)</f>
        <v>3</v>
      </c>
      <c r="M74" s="163" t="s">
        <v>217</v>
      </c>
      <c r="N74" s="163">
        <v>3</v>
      </c>
      <c r="O74" s="163"/>
      <c r="P74" s="163"/>
      <c r="Q74" s="163"/>
      <c r="R74" s="66">
        <f>IF(SUM(M74:Q74)=SUM(I74:K74),L74,"VERIFIQUE DATOS INCORRECTOS")</f>
        <v>3</v>
      </c>
      <c r="S74" s="66">
        <f>SUM(T74:X74)</f>
        <v>11</v>
      </c>
      <c r="T74" s="163">
        <v>11</v>
      </c>
      <c r="U74" s="117" t="s">
        <v>217</v>
      </c>
      <c r="V74" s="117"/>
      <c r="W74" s="117"/>
      <c r="X74" s="117"/>
      <c r="Y74" s="66">
        <f>IF(SUM(Z74:AB74)=S74,S74,"verifique datos erroneos")</f>
        <v>11</v>
      </c>
      <c r="Z74" s="163">
        <v>7</v>
      </c>
      <c r="AA74" s="163">
        <v>4</v>
      </c>
      <c r="AB74" s="163"/>
      <c r="AC74" s="66">
        <f>+IF(SUM(AD74:AE74)=Y74, Y74,"verifique datos erroneos")</f>
        <v>11</v>
      </c>
      <c r="AD74" s="67">
        <v>11</v>
      </c>
      <c r="AE74" s="67"/>
      <c r="AF74" s="67"/>
      <c r="AG74" s="67"/>
      <c r="AH74" s="67"/>
    </row>
    <row r="75" spans="1:34" ht="28">
      <c r="A75" s="65">
        <v>66</v>
      </c>
      <c r="B75" s="116"/>
      <c r="C75" s="161" t="s">
        <v>305</v>
      </c>
      <c r="D75" s="163">
        <v>4</v>
      </c>
      <c r="E75" s="161" t="s">
        <v>158</v>
      </c>
      <c r="F75" s="197">
        <v>45971</v>
      </c>
      <c r="G75" s="197">
        <v>45996</v>
      </c>
      <c r="H75" s="163" t="s">
        <v>23</v>
      </c>
      <c r="I75" s="163"/>
      <c r="J75" s="163">
        <v>35</v>
      </c>
      <c r="K75" s="163"/>
      <c r="L75" s="66">
        <f t="shared" ref="L75:L83" si="8">SUM(I75:K75)</f>
        <v>35</v>
      </c>
      <c r="M75" s="163"/>
      <c r="N75" s="163">
        <v>35</v>
      </c>
      <c r="O75" s="163"/>
      <c r="P75" s="163"/>
      <c r="Q75" s="163"/>
      <c r="R75" s="66">
        <f t="shared" ref="R75:R83" si="9">IF(SUM(M75:Q75)=SUM(I75:K75),L75,"VERIFIQUE DATOS INCORRECTOS")</f>
        <v>35</v>
      </c>
      <c r="S75" s="66">
        <f t="shared" ref="S75:S83" si="10">SUM(T75:X75)</f>
        <v>3</v>
      </c>
      <c r="T75" s="163">
        <v>3</v>
      </c>
      <c r="U75" s="117"/>
      <c r="V75" s="117"/>
      <c r="W75" s="117"/>
      <c r="X75" s="117"/>
      <c r="Y75" s="66">
        <f t="shared" si="7"/>
        <v>3</v>
      </c>
      <c r="Z75" s="163">
        <v>3</v>
      </c>
      <c r="AA75" s="163"/>
      <c r="AB75" s="163"/>
      <c r="AC75" s="66">
        <f t="shared" ref="AC75:AC83" si="11">+IF(SUM(AD75:AE75)=Y75, Y75,"verifique datos erroneos")</f>
        <v>3</v>
      </c>
      <c r="AD75" s="67">
        <v>3</v>
      </c>
      <c r="AE75" s="67"/>
      <c r="AF75" s="67"/>
      <c r="AG75" s="67"/>
      <c r="AH75" s="67"/>
    </row>
    <row r="76" spans="1:34" ht="28">
      <c r="A76" s="65">
        <v>67</v>
      </c>
      <c r="B76" s="116"/>
      <c r="C76" s="161" t="s">
        <v>831</v>
      </c>
      <c r="D76" s="163">
        <v>3</v>
      </c>
      <c r="E76" s="161" t="s">
        <v>160</v>
      </c>
      <c r="F76" s="197">
        <v>45862</v>
      </c>
      <c r="G76" s="197">
        <v>46009</v>
      </c>
      <c r="H76" s="163" t="s">
        <v>23</v>
      </c>
      <c r="I76" s="163"/>
      <c r="J76" s="163"/>
      <c r="K76" s="163">
        <v>84</v>
      </c>
      <c r="L76" s="66">
        <f t="shared" si="8"/>
        <v>84</v>
      </c>
      <c r="M76" s="163"/>
      <c r="N76" s="163">
        <v>84</v>
      </c>
      <c r="O76" s="163"/>
      <c r="P76" s="163"/>
      <c r="Q76" s="163"/>
      <c r="R76" s="66">
        <f t="shared" si="9"/>
        <v>84</v>
      </c>
      <c r="S76" s="66">
        <f t="shared" si="10"/>
        <v>1</v>
      </c>
      <c r="T76" s="163">
        <v>1</v>
      </c>
      <c r="U76" s="117"/>
      <c r="V76" s="117"/>
      <c r="W76" s="117"/>
      <c r="X76" s="117"/>
      <c r="Y76" s="66">
        <f t="shared" si="7"/>
        <v>1</v>
      </c>
      <c r="Z76" s="163"/>
      <c r="AA76" s="163">
        <v>1</v>
      </c>
      <c r="AB76" s="163"/>
      <c r="AC76" s="66">
        <f t="shared" si="11"/>
        <v>1</v>
      </c>
      <c r="AD76" s="67">
        <v>1</v>
      </c>
      <c r="AE76" s="67"/>
      <c r="AF76" s="67"/>
      <c r="AG76" s="67"/>
      <c r="AH76" s="67"/>
    </row>
    <row r="77" spans="1:34" ht="28">
      <c r="A77" s="65">
        <v>68</v>
      </c>
      <c r="B77" s="116"/>
      <c r="C77" s="161" t="s">
        <v>832</v>
      </c>
      <c r="D77" s="163">
        <v>2</v>
      </c>
      <c r="E77" s="161" t="s">
        <v>160</v>
      </c>
      <c r="F77" s="197">
        <v>46000</v>
      </c>
      <c r="G77" s="197">
        <v>46000</v>
      </c>
      <c r="H77" s="163" t="s">
        <v>23</v>
      </c>
      <c r="I77" s="163">
        <v>1</v>
      </c>
      <c r="J77" s="163"/>
      <c r="K77" s="163"/>
      <c r="L77" s="66">
        <f t="shared" si="8"/>
        <v>1</v>
      </c>
      <c r="M77" s="163"/>
      <c r="N77" s="163">
        <v>1</v>
      </c>
      <c r="O77" s="163"/>
      <c r="P77" s="163"/>
      <c r="Q77" s="163"/>
      <c r="R77" s="66">
        <f t="shared" si="9"/>
        <v>1</v>
      </c>
      <c r="S77" s="66">
        <f t="shared" si="10"/>
        <v>1</v>
      </c>
      <c r="T77" s="163">
        <v>1</v>
      </c>
      <c r="U77" s="117"/>
      <c r="V77" s="117"/>
      <c r="W77" s="117"/>
      <c r="X77" s="117"/>
      <c r="Y77" s="66">
        <f t="shared" si="7"/>
        <v>1</v>
      </c>
      <c r="Z77" s="163">
        <v>1</v>
      </c>
      <c r="AA77" s="163"/>
      <c r="AB77" s="163"/>
      <c r="AC77" s="66">
        <f t="shared" si="11"/>
        <v>1</v>
      </c>
      <c r="AD77" s="67">
        <v>1</v>
      </c>
      <c r="AE77" s="67"/>
      <c r="AF77" s="67"/>
      <c r="AG77" s="67"/>
      <c r="AH77" s="67"/>
    </row>
    <row r="78" spans="1:34" ht="28">
      <c r="A78" s="65">
        <v>69</v>
      </c>
      <c r="B78" s="116"/>
      <c r="C78" s="161" t="s">
        <v>329</v>
      </c>
      <c r="D78" s="163">
        <v>2</v>
      </c>
      <c r="E78" s="161" t="s">
        <v>158</v>
      </c>
      <c r="F78" s="197">
        <v>45999</v>
      </c>
      <c r="G78" s="197">
        <v>45999</v>
      </c>
      <c r="H78" s="163" t="s">
        <v>23</v>
      </c>
      <c r="I78" s="163">
        <v>2</v>
      </c>
      <c r="J78" s="163"/>
      <c r="K78" s="163"/>
      <c r="L78" s="66">
        <f>SUM(I78:K78)</f>
        <v>2</v>
      </c>
      <c r="M78" s="163"/>
      <c r="N78" s="163">
        <v>2</v>
      </c>
      <c r="O78" s="163"/>
      <c r="P78" s="163"/>
      <c r="Q78" s="163"/>
      <c r="R78" s="66">
        <f>IF(SUM(M78:Q78)=SUM(I78:K78),L78,"VERIFIQUE DATOS INCORRECTOS")</f>
        <v>2</v>
      </c>
      <c r="S78" s="66">
        <f t="shared" si="10"/>
        <v>94</v>
      </c>
      <c r="T78" s="163">
        <v>94</v>
      </c>
      <c r="U78" s="117"/>
      <c r="V78" s="117"/>
      <c r="W78" s="117"/>
      <c r="X78" s="117"/>
      <c r="Y78" s="66">
        <f t="shared" si="7"/>
        <v>94</v>
      </c>
      <c r="Z78" s="163">
        <v>49</v>
      </c>
      <c r="AA78" s="163">
        <v>45</v>
      </c>
      <c r="AB78" s="163"/>
      <c r="AC78" s="66">
        <f t="shared" si="11"/>
        <v>94</v>
      </c>
      <c r="AD78" s="67">
        <v>94</v>
      </c>
      <c r="AE78" s="67"/>
      <c r="AF78" s="67"/>
      <c r="AG78" s="67"/>
      <c r="AH78" s="67"/>
    </row>
    <row r="79" spans="1:34" ht="42">
      <c r="A79" s="65">
        <v>70</v>
      </c>
      <c r="B79" s="116"/>
      <c r="C79" s="161" t="s">
        <v>833</v>
      </c>
      <c r="D79" s="163">
        <v>4</v>
      </c>
      <c r="E79" s="161" t="s">
        <v>160</v>
      </c>
      <c r="F79" s="197">
        <v>45960</v>
      </c>
      <c r="G79" s="197">
        <v>45961</v>
      </c>
      <c r="H79" s="163" t="s">
        <v>23</v>
      </c>
      <c r="I79" s="163"/>
      <c r="J79" s="163"/>
      <c r="K79" s="163">
        <v>17.5</v>
      </c>
      <c r="L79" s="66">
        <f t="shared" si="8"/>
        <v>17.5</v>
      </c>
      <c r="M79" s="163">
        <v>17.5</v>
      </c>
      <c r="N79" s="163"/>
      <c r="O79" s="163"/>
      <c r="P79" s="163"/>
      <c r="Q79" s="163"/>
      <c r="R79" s="66">
        <f t="shared" si="9"/>
        <v>17.5</v>
      </c>
      <c r="S79" s="66">
        <f t="shared" si="10"/>
        <v>1</v>
      </c>
      <c r="T79" s="163">
        <v>1</v>
      </c>
      <c r="U79" s="117"/>
      <c r="V79" s="117"/>
      <c r="W79" s="117"/>
      <c r="X79" s="117"/>
      <c r="Y79" s="66">
        <f t="shared" si="7"/>
        <v>1</v>
      </c>
      <c r="Z79" s="163">
        <v>1</v>
      </c>
      <c r="AA79" s="163"/>
      <c r="AB79" s="163"/>
      <c r="AC79" s="66">
        <f t="shared" si="11"/>
        <v>1</v>
      </c>
      <c r="AD79" s="67">
        <v>1</v>
      </c>
      <c r="AE79" s="67"/>
      <c r="AF79" s="67"/>
      <c r="AG79" s="67"/>
      <c r="AH79" s="67"/>
    </row>
    <row r="80" spans="1:34" ht="28">
      <c r="A80" s="65">
        <v>71</v>
      </c>
      <c r="B80" s="116"/>
      <c r="C80" s="161" t="s">
        <v>834</v>
      </c>
      <c r="D80" s="163">
        <v>4</v>
      </c>
      <c r="E80" s="161" t="s">
        <v>160</v>
      </c>
      <c r="F80" s="197">
        <v>45957</v>
      </c>
      <c r="G80" s="197">
        <v>45989</v>
      </c>
      <c r="H80" s="163" t="s">
        <v>23</v>
      </c>
      <c r="I80" s="163">
        <v>4</v>
      </c>
      <c r="J80" s="163"/>
      <c r="K80" s="163"/>
      <c r="L80" s="66">
        <f t="shared" si="8"/>
        <v>4</v>
      </c>
      <c r="M80" s="163"/>
      <c r="N80" s="163">
        <v>4</v>
      </c>
      <c r="O80" s="163"/>
      <c r="P80" s="163"/>
      <c r="Q80" s="163"/>
      <c r="R80" s="66">
        <f t="shared" si="9"/>
        <v>4</v>
      </c>
      <c r="S80" s="66">
        <f t="shared" si="10"/>
        <v>1</v>
      </c>
      <c r="T80" s="163">
        <v>1</v>
      </c>
      <c r="U80" s="117"/>
      <c r="V80" s="117"/>
      <c r="W80" s="117"/>
      <c r="X80" s="117"/>
      <c r="Y80" s="66">
        <f t="shared" si="7"/>
        <v>1</v>
      </c>
      <c r="Z80" s="163"/>
      <c r="AA80" s="163">
        <v>1</v>
      </c>
      <c r="AB80" s="163"/>
      <c r="AC80" s="66">
        <f t="shared" si="11"/>
        <v>1</v>
      </c>
      <c r="AD80" s="67">
        <v>1</v>
      </c>
      <c r="AE80" s="67"/>
      <c r="AF80" s="67"/>
      <c r="AG80" s="67"/>
      <c r="AH80" s="67"/>
    </row>
    <row r="81" spans="1:34">
      <c r="A81" s="65">
        <v>72</v>
      </c>
      <c r="B81" s="116"/>
      <c r="C81" s="161" t="s">
        <v>835</v>
      </c>
      <c r="D81" s="163">
        <v>3</v>
      </c>
      <c r="E81" s="161" t="s">
        <v>159</v>
      </c>
      <c r="F81" s="197">
        <v>46003</v>
      </c>
      <c r="G81" s="197">
        <v>46003</v>
      </c>
      <c r="H81" s="163" t="s">
        <v>23</v>
      </c>
      <c r="I81" s="163">
        <v>4</v>
      </c>
      <c r="J81" s="163"/>
      <c r="K81" s="163"/>
      <c r="L81" s="66">
        <f t="shared" si="8"/>
        <v>4</v>
      </c>
      <c r="M81" s="163"/>
      <c r="N81" s="163">
        <v>4</v>
      </c>
      <c r="O81" s="163"/>
      <c r="P81" s="163"/>
      <c r="Q81" s="163"/>
      <c r="R81" s="66">
        <f t="shared" si="9"/>
        <v>4</v>
      </c>
      <c r="S81" s="66">
        <f t="shared" si="10"/>
        <v>15</v>
      </c>
      <c r="T81" s="163">
        <v>14</v>
      </c>
      <c r="U81" s="117">
        <v>1</v>
      </c>
      <c r="V81" s="117"/>
      <c r="W81" s="117"/>
      <c r="X81" s="117"/>
      <c r="Y81" s="66">
        <f t="shared" si="7"/>
        <v>15</v>
      </c>
      <c r="Z81" s="163">
        <v>11</v>
      </c>
      <c r="AA81" s="163">
        <v>4</v>
      </c>
      <c r="AB81" s="163"/>
      <c r="AC81" s="66">
        <f t="shared" si="11"/>
        <v>15</v>
      </c>
      <c r="AD81" s="67">
        <v>15</v>
      </c>
      <c r="AE81" s="67"/>
      <c r="AF81" s="67"/>
      <c r="AG81" s="67"/>
      <c r="AH81" s="67"/>
    </row>
    <row r="82" spans="1:34" ht="98">
      <c r="A82" s="65">
        <v>73</v>
      </c>
      <c r="B82" s="116"/>
      <c r="C82" s="161" t="s">
        <v>836</v>
      </c>
      <c r="D82" s="163">
        <v>4</v>
      </c>
      <c r="E82" s="161" t="s">
        <v>160</v>
      </c>
      <c r="F82" s="197">
        <v>45978</v>
      </c>
      <c r="G82" s="197">
        <v>45979</v>
      </c>
      <c r="H82" s="163" t="s">
        <v>23</v>
      </c>
      <c r="I82" s="163"/>
      <c r="J82" s="163"/>
      <c r="K82" s="163">
        <v>16</v>
      </c>
      <c r="L82" s="66">
        <f t="shared" si="8"/>
        <v>16</v>
      </c>
      <c r="M82" s="163">
        <v>16</v>
      </c>
      <c r="N82" s="163"/>
      <c r="O82" s="163"/>
      <c r="P82" s="163"/>
      <c r="Q82" s="163"/>
      <c r="R82" s="66">
        <f t="shared" si="9"/>
        <v>16</v>
      </c>
      <c r="S82" s="66">
        <f t="shared" si="10"/>
        <v>1</v>
      </c>
      <c r="T82" s="163">
        <v>1</v>
      </c>
      <c r="U82" s="117"/>
      <c r="V82" s="117"/>
      <c r="W82" s="117"/>
      <c r="X82" s="117"/>
      <c r="Y82" s="66">
        <f t="shared" si="7"/>
        <v>1</v>
      </c>
      <c r="Z82" s="163">
        <v>1</v>
      </c>
      <c r="AA82" s="163"/>
      <c r="AB82" s="163"/>
      <c r="AC82" s="66">
        <f t="shared" si="11"/>
        <v>1</v>
      </c>
      <c r="AD82" s="67">
        <v>1</v>
      </c>
      <c r="AE82" s="67"/>
      <c r="AF82" s="67"/>
      <c r="AG82" s="67"/>
      <c r="AH82" s="67"/>
    </row>
    <row r="83" spans="1:34" ht="98">
      <c r="A83" s="65">
        <v>74</v>
      </c>
      <c r="B83" s="116"/>
      <c r="C83" s="161" t="s">
        <v>837</v>
      </c>
      <c r="D83" s="163">
        <v>4</v>
      </c>
      <c r="E83" s="161" t="s">
        <v>160</v>
      </c>
      <c r="F83" s="197">
        <v>45980</v>
      </c>
      <c r="G83" s="197">
        <v>45980</v>
      </c>
      <c r="H83" s="163" t="s">
        <v>23</v>
      </c>
      <c r="I83" s="163">
        <v>8</v>
      </c>
      <c r="J83" s="163"/>
      <c r="K83" s="163"/>
      <c r="L83" s="66">
        <f t="shared" si="8"/>
        <v>8</v>
      </c>
      <c r="M83" s="163"/>
      <c r="N83" s="163">
        <v>8</v>
      </c>
      <c r="O83" s="163"/>
      <c r="P83" s="163"/>
      <c r="Q83" s="163"/>
      <c r="R83" s="66">
        <f t="shared" si="9"/>
        <v>8</v>
      </c>
      <c r="S83" s="66">
        <f t="shared" si="10"/>
        <v>1</v>
      </c>
      <c r="T83" s="163">
        <v>1</v>
      </c>
      <c r="U83" s="117"/>
      <c r="V83" s="117"/>
      <c r="W83" s="117"/>
      <c r="X83" s="117"/>
      <c r="Y83" s="66">
        <f t="shared" si="7"/>
        <v>1</v>
      </c>
      <c r="Z83" s="163">
        <v>1</v>
      </c>
      <c r="AA83" s="163"/>
      <c r="AB83" s="163"/>
      <c r="AC83" s="66">
        <f t="shared" si="11"/>
        <v>1</v>
      </c>
      <c r="AD83" s="67">
        <v>1</v>
      </c>
      <c r="AE83" s="67"/>
      <c r="AF83" s="67"/>
      <c r="AG83" s="67"/>
      <c r="AH83" s="67"/>
    </row>
    <row r="84" spans="1:34">
      <c r="A84" s="65">
        <v>75</v>
      </c>
      <c r="B84" s="116"/>
      <c r="C84" s="161" t="s">
        <v>912</v>
      </c>
      <c r="D84" s="163"/>
      <c r="E84" s="161" t="s">
        <v>159</v>
      </c>
      <c r="F84" s="197">
        <v>45957</v>
      </c>
      <c r="G84" s="197">
        <v>46009</v>
      </c>
      <c r="H84" s="163" t="s">
        <v>23</v>
      </c>
      <c r="I84" s="163"/>
      <c r="J84" s="163">
        <v>45</v>
      </c>
      <c r="K84" s="163"/>
      <c r="L84" s="66">
        <f>SUM(I84:K84)</f>
        <v>45</v>
      </c>
      <c r="M84" s="163"/>
      <c r="N84" s="163">
        <v>45</v>
      </c>
      <c r="O84" s="163"/>
      <c r="P84" s="163"/>
      <c r="Q84" s="163"/>
      <c r="R84" s="66">
        <f t="shared" ref="R84" si="12">IF(SUM(M84:Q84)=SUM(I84:K84),L84,"VERIFIQUE DATOS INCORRECTOS")</f>
        <v>45</v>
      </c>
      <c r="S84" s="66">
        <v>2</v>
      </c>
      <c r="T84" s="163">
        <v>2</v>
      </c>
      <c r="U84" s="117"/>
      <c r="V84" s="117"/>
      <c r="W84" s="117"/>
      <c r="X84" s="117"/>
      <c r="Y84" s="66">
        <f>IF(SUM(Z84:AB84)=S84,S84,"verifique datos erroneos")</f>
        <v>2</v>
      </c>
      <c r="Z84" s="163">
        <v>2</v>
      </c>
      <c r="AA84" s="163"/>
      <c r="AB84" s="163"/>
      <c r="AC84" s="66">
        <f>+IF(SUM(AD84:AE84)=Y84, Y84,"verifique datos erroneos")</f>
        <v>2</v>
      </c>
      <c r="AD84" s="67">
        <v>2</v>
      </c>
      <c r="AE84" s="67"/>
      <c r="AF84" s="67"/>
      <c r="AG84" s="67"/>
      <c r="AH84" s="67"/>
    </row>
    <row r="85" spans="1:34" ht="56">
      <c r="A85" s="65">
        <v>76</v>
      </c>
      <c r="B85" s="116"/>
      <c r="C85" s="161" t="s">
        <v>1031</v>
      </c>
      <c r="D85" s="163"/>
      <c r="E85" s="161" t="s">
        <v>160</v>
      </c>
      <c r="F85" s="197">
        <v>45937</v>
      </c>
      <c r="G85" s="197">
        <v>45939</v>
      </c>
      <c r="H85" s="163" t="s">
        <v>23</v>
      </c>
      <c r="I85" s="163"/>
      <c r="J85" s="163"/>
      <c r="K85" s="163">
        <v>25</v>
      </c>
      <c r="L85" s="66">
        <f t="shared" ref="L85:L89" si="13">SUM(I85:K85)</f>
        <v>25</v>
      </c>
      <c r="M85" s="163">
        <v>25</v>
      </c>
      <c r="N85" s="163"/>
      <c r="O85" s="163"/>
      <c r="P85" s="163"/>
      <c r="Q85" s="163"/>
      <c r="R85" s="66">
        <f t="shared" ref="R85:R89" si="14">IF(SUM(M85:Q85)=SUM(I85:K85),L85,"VERIFIQUE DATOS INCORRECTOS")</f>
        <v>25</v>
      </c>
      <c r="S85" s="66">
        <v>2</v>
      </c>
      <c r="T85" s="163">
        <v>2</v>
      </c>
      <c r="U85" s="117"/>
      <c r="V85" s="117"/>
      <c r="W85" s="117"/>
      <c r="X85" s="117"/>
      <c r="Y85" s="66">
        <f t="shared" ref="Y85:Y89" si="15">IF(SUM(Z85:AB85)=S85,S85,"verifique datos erroneos")</f>
        <v>2</v>
      </c>
      <c r="Z85" s="163">
        <v>2</v>
      </c>
      <c r="AA85" s="163"/>
      <c r="AB85" s="163"/>
      <c r="AC85" s="66">
        <f>+IF(SUM(AD85:AE85)=Y85, Y85,"verifique datos erroneos")</f>
        <v>2</v>
      </c>
      <c r="AD85" s="67">
        <v>2</v>
      </c>
      <c r="AE85" s="67"/>
      <c r="AF85" s="67"/>
      <c r="AG85" s="67"/>
      <c r="AH85" s="67"/>
    </row>
    <row r="86" spans="1:34" ht="28">
      <c r="A86" s="65">
        <v>77</v>
      </c>
      <c r="B86" s="116"/>
      <c r="C86" s="161" t="s">
        <v>913</v>
      </c>
      <c r="D86" s="163"/>
      <c r="E86" s="161" t="s">
        <v>160</v>
      </c>
      <c r="F86" s="197">
        <v>45952</v>
      </c>
      <c r="G86" s="197">
        <v>45954</v>
      </c>
      <c r="H86" s="163" t="s">
        <v>23</v>
      </c>
      <c r="I86" s="163"/>
      <c r="J86" s="163"/>
      <c r="K86" s="163">
        <v>24</v>
      </c>
      <c r="L86" s="66">
        <f t="shared" si="13"/>
        <v>24</v>
      </c>
      <c r="M86" s="163">
        <v>24</v>
      </c>
      <c r="N86" s="163"/>
      <c r="O86" s="163"/>
      <c r="P86" s="163"/>
      <c r="Q86" s="163"/>
      <c r="R86" s="66">
        <f t="shared" si="14"/>
        <v>24</v>
      </c>
      <c r="S86" s="66">
        <v>1</v>
      </c>
      <c r="T86" s="163">
        <v>1</v>
      </c>
      <c r="U86" s="117"/>
      <c r="V86" s="117"/>
      <c r="W86" s="117"/>
      <c r="X86" s="117"/>
      <c r="Y86" s="66">
        <f t="shared" si="15"/>
        <v>1</v>
      </c>
      <c r="Z86" s="163">
        <v>1</v>
      </c>
      <c r="AA86" s="163"/>
      <c r="AB86" s="163"/>
      <c r="AC86" s="66">
        <f t="shared" ref="AC86:AC89" si="16">+IF(SUM(AD86:AE86)=Y86, Y86,"verifique datos erroneos")</f>
        <v>1</v>
      </c>
      <c r="AD86" s="67">
        <v>1</v>
      </c>
      <c r="AE86" s="67"/>
      <c r="AF86" s="67"/>
      <c r="AG86" s="67"/>
      <c r="AH86" s="67"/>
    </row>
    <row r="87" spans="1:34" ht="28">
      <c r="A87" s="65">
        <v>78</v>
      </c>
      <c r="B87" s="116"/>
      <c r="C87" s="161" t="s">
        <v>914</v>
      </c>
      <c r="D87" s="163"/>
      <c r="E87" s="161" t="s">
        <v>159</v>
      </c>
      <c r="F87" s="197">
        <v>45992</v>
      </c>
      <c r="G87" s="197">
        <v>45996</v>
      </c>
      <c r="H87" s="163" t="s">
        <v>23</v>
      </c>
      <c r="I87" s="163"/>
      <c r="J87" s="163"/>
      <c r="K87" s="163">
        <v>15</v>
      </c>
      <c r="L87" s="66">
        <f t="shared" si="13"/>
        <v>15</v>
      </c>
      <c r="M87" s="163"/>
      <c r="N87" s="163">
        <v>15</v>
      </c>
      <c r="O87" s="163"/>
      <c r="P87" s="163"/>
      <c r="Q87" s="163"/>
      <c r="R87" s="66">
        <f t="shared" si="14"/>
        <v>15</v>
      </c>
      <c r="S87" s="66">
        <v>1</v>
      </c>
      <c r="T87" s="163">
        <v>1</v>
      </c>
      <c r="U87" s="117"/>
      <c r="V87" s="117"/>
      <c r="W87" s="117"/>
      <c r="X87" s="117"/>
      <c r="Y87" s="66">
        <f t="shared" si="15"/>
        <v>1</v>
      </c>
      <c r="Z87" s="163">
        <v>1</v>
      </c>
      <c r="AA87" s="163"/>
      <c r="AB87" s="163"/>
      <c r="AC87" s="66">
        <f t="shared" si="16"/>
        <v>1</v>
      </c>
      <c r="AD87" s="67">
        <v>1</v>
      </c>
      <c r="AE87" s="67"/>
      <c r="AF87" s="67"/>
      <c r="AG87" s="67"/>
      <c r="AH87" s="67"/>
    </row>
    <row r="88" spans="1:34" ht="28">
      <c r="A88" s="65">
        <v>79</v>
      </c>
      <c r="B88" s="116"/>
      <c r="C88" s="161" t="s">
        <v>915</v>
      </c>
      <c r="D88" s="163">
        <v>2</v>
      </c>
      <c r="E88" s="161" t="s">
        <v>158</v>
      </c>
      <c r="F88" s="197">
        <v>45931</v>
      </c>
      <c r="G88" s="197">
        <v>45991</v>
      </c>
      <c r="H88" s="163" t="s">
        <v>23</v>
      </c>
      <c r="I88" s="163">
        <v>6</v>
      </c>
      <c r="J88" s="163"/>
      <c r="K88" s="163"/>
      <c r="L88" s="66">
        <f t="shared" si="13"/>
        <v>6</v>
      </c>
      <c r="M88" s="163"/>
      <c r="N88" s="163">
        <v>6</v>
      </c>
      <c r="O88" s="163"/>
      <c r="P88" s="163"/>
      <c r="Q88" s="163"/>
      <c r="R88" s="66">
        <f t="shared" si="14"/>
        <v>6</v>
      </c>
      <c r="S88" s="66">
        <f t="shared" ref="S88:S89" si="17">SUM(T88:X88)</f>
        <v>6</v>
      </c>
      <c r="T88" s="163">
        <v>6</v>
      </c>
      <c r="U88" s="117"/>
      <c r="V88" s="117"/>
      <c r="W88" s="117"/>
      <c r="X88" s="117"/>
      <c r="Y88" s="66">
        <f t="shared" si="15"/>
        <v>6</v>
      </c>
      <c r="Z88" s="163">
        <v>4</v>
      </c>
      <c r="AA88" s="163">
        <v>2</v>
      </c>
      <c r="AB88" s="163"/>
      <c r="AC88" s="66">
        <f t="shared" si="16"/>
        <v>6</v>
      </c>
      <c r="AD88" s="67">
        <v>6</v>
      </c>
      <c r="AE88" s="67"/>
      <c r="AF88" s="67"/>
      <c r="AG88" s="67"/>
      <c r="AH88" s="67"/>
    </row>
    <row r="89" spans="1:34" ht="28">
      <c r="A89" s="65">
        <v>80</v>
      </c>
      <c r="B89" s="116"/>
      <c r="C89" s="161" t="s">
        <v>916</v>
      </c>
      <c r="D89" s="163">
        <v>2</v>
      </c>
      <c r="E89" s="161" t="s">
        <v>158</v>
      </c>
      <c r="F89" s="197">
        <v>45931</v>
      </c>
      <c r="G89" s="197">
        <v>45991</v>
      </c>
      <c r="H89" s="163" t="s">
        <v>23</v>
      </c>
      <c r="I89" s="163">
        <v>10</v>
      </c>
      <c r="J89" s="163"/>
      <c r="K89" s="163"/>
      <c r="L89" s="66">
        <f t="shared" si="13"/>
        <v>10</v>
      </c>
      <c r="M89" s="163"/>
      <c r="N89" s="163">
        <v>10</v>
      </c>
      <c r="O89" s="163"/>
      <c r="P89" s="163"/>
      <c r="Q89" s="163"/>
      <c r="R89" s="66">
        <f t="shared" si="14"/>
        <v>10</v>
      </c>
      <c r="S89" s="66">
        <f t="shared" si="17"/>
        <v>5</v>
      </c>
      <c r="T89" s="163">
        <v>5</v>
      </c>
      <c r="U89" s="117"/>
      <c r="V89" s="117"/>
      <c r="W89" s="117"/>
      <c r="X89" s="117"/>
      <c r="Y89" s="66">
        <f t="shared" si="15"/>
        <v>5</v>
      </c>
      <c r="Z89" s="163">
        <v>4</v>
      </c>
      <c r="AA89" s="163">
        <v>1</v>
      </c>
      <c r="AB89" s="163"/>
      <c r="AC89" s="66">
        <f t="shared" si="16"/>
        <v>5</v>
      </c>
      <c r="AD89" s="67">
        <v>5</v>
      </c>
      <c r="AE89" s="67"/>
      <c r="AF89" s="67"/>
      <c r="AG89" s="67"/>
      <c r="AH89" s="67"/>
    </row>
    <row r="90" spans="1:34" ht="28">
      <c r="A90" s="65">
        <v>81</v>
      </c>
      <c r="B90" s="116"/>
      <c r="C90" s="161" t="s">
        <v>895</v>
      </c>
      <c r="D90" s="163">
        <v>4</v>
      </c>
      <c r="E90" s="161" t="s">
        <v>158</v>
      </c>
      <c r="F90" s="197">
        <v>45931</v>
      </c>
      <c r="G90" s="197">
        <v>46010</v>
      </c>
      <c r="H90" s="163" t="s">
        <v>23</v>
      </c>
      <c r="I90" s="163">
        <v>10</v>
      </c>
      <c r="J90" s="163"/>
      <c r="K90" s="163" t="s">
        <v>217</v>
      </c>
      <c r="L90" s="66">
        <f>SUM(I90:K90)</f>
        <v>10</v>
      </c>
      <c r="M90" s="163" t="s">
        <v>217</v>
      </c>
      <c r="N90" s="163">
        <v>10</v>
      </c>
      <c r="O90" s="163"/>
      <c r="P90" s="163"/>
      <c r="Q90" s="163"/>
      <c r="R90" s="66">
        <f>IF(SUM(M90:Q90)=SUM(I90:K90),L90,"VERIFIQUE DATOS INCORRECTOS")</f>
        <v>10</v>
      </c>
      <c r="S90" s="66">
        <f>SUM(T90:X90)</f>
        <v>8</v>
      </c>
      <c r="T90" s="163">
        <v>8</v>
      </c>
      <c r="U90" s="117"/>
      <c r="V90" s="117"/>
      <c r="W90" s="117"/>
      <c r="X90" s="117"/>
      <c r="Y90" s="66">
        <f>IF(SUM(Z90:AB90)=S90,S90,"verifique datos erroneos")</f>
        <v>8</v>
      </c>
      <c r="Z90" s="163">
        <v>5</v>
      </c>
      <c r="AA90" s="163">
        <v>3</v>
      </c>
      <c r="AB90" s="163"/>
      <c r="AC90" s="66">
        <f>+IF(SUM(AD90:AE90)=Y90, Y90,"verifique datos erroneos")</f>
        <v>8</v>
      </c>
      <c r="AD90" s="67">
        <v>8</v>
      </c>
      <c r="AE90" s="67"/>
      <c r="AF90" s="67"/>
      <c r="AG90" s="67"/>
      <c r="AH90" s="67"/>
    </row>
    <row r="91" spans="1:34" ht="28">
      <c r="A91" s="65">
        <v>82</v>
      </c>
      <c r="B91" s="116"/>
      <c r="C91" s="161" t="s">
        <v>917</v>
      </c>
      <c r="D91" s="163">
        <v>4</v>
      </c>
      <c r="E91" s="161" t="s">
        <v>158</v>
      </c>
      <c r="F91" s="197">
        <v>45962</v>
      </c>
      <c r="G91" s="197">
        <v>45991</v>
      </c>
      <c r="H91" s="163" t="s">
        <v>23</v>
      </c>
      <c r="I91" s="163">
        <v>10</v>
      </c>
      <c r="J91" s="163"/>
      <c r="K91" s="163"/>
      <c r="L91" s="66">
        <f>SUM(I91:K91)</f>
        <v>10</v>
      </c>
      <c r="M91" s="163"/>
      <c r="N91" s="163">
        <v>10</v>
      </c>
      <c r="O91" s="163"/>
      <c r="P91" s="163"/>
      <c r="Q91" s="163"/>
      <c r="R91" s="66">
        <f>IF(SUM(M91:Q91)=SUM(I91:K91),L91,"VERIFIQUE DATOS INCORRECTOS")</f>
        <v>10</v>
      </c>
      <c r="S91" s="66">
        <f>SUM(T91:X91)</f>
        <v>10</v>
      </c>
      <c r="T91" s="163">
        <v>10</v>
      </c>
      <c r="U91" s="117"/>
      <c r="V91" s="117"/>
      <c r="W91" s="117"/>
      <c r="X91" s="117"/>
      <c r="Y91" s="66">
        <f>IF(SUM(Z91:AB91)=S91,S91,"verifique datos erroneos")</f>
        <v>10</v>
      </c>
      <c r="Z91" s="163">
        <v>8</v>
      </c>
      <c r="AA91" s="163">
        <v>2</v>
      </c>
      <c r="AB91" s="163"/>
      <c r="AC91" s="66">
        <f>+IF(SUM(AD91:AE91)=Y91, Y91,"verifique datos erroneos")</f>
        <v>10</v>
      </c>
      <c r="AD91" s="67">
        <v>10</v>
      </c>
      <c r="AE91" s="67"/>
      <c r="AF91" s="67"/>
      <c r="AG91" s="67"/>
      <c r="AH91" s="67"/>
    </row>
    <row r="92" spans="1:34" ht="42">
      <c r="A92" s="65">
        <v>83</v>
      </c>
      <c r="B92" s="116"/>
      <c r="C92" s="161" t="s">
        <v>987</v>
      </c>
      <c r="D92" s="163">
        <v>2</v>
      </c>
      <c r="E92" s="161" t="s">
        <v>158</v>
      </c>
      <c r="F92" s="197">
        <v>45770</v>
      </c>
      <c r="G92" s="197">
        <v>46008</v>
      </c>
      <c r="H92" s="163" t="s">
        <v>23</v>
      </c>
      <c r="I92" s="163"/>
      <c r="J92" s="163">
        <v>128</v>
      </c>
      <c r="K92" s="163"/>
      <c r="L92" s="66">
        <f t="shared" ref="L92:L98" si="18">SUM(I92:K92)</f>
        <v>128</v>
      </c>
      <c r="M92" s="163"/>
      <c r="N92" s="163">
        <v>128</v>
      </c>
      <c r="O92" s="163"/>
      <c r="P92" s="163"/>
      <c r="Q92" s="163"/>
      <c r="R92" s="66">
        <f t="shared" ref="R92:R98" si="19">IF(SUM(M92:Q92)=SUM(I92:K92),L92,"VERIFIQUE DATOS INCORRECTOS")</f>
        <v>128</v>
      </c>
      <c r="S92" s="66">
        <v>1</v>
      </c>
      <c r="T92" s="163">
        <v>1</v>
      </c>
      <c r="U92" s="117"/>
      <c r="V92" s="117"/>
      <c r="W92" s="117"/>
      <c r="X92" s="117"/>
      <c r="Y92" s="66">
        <v>1</v>
      </c>
      <c r="Z92" s="163">
        <v>1</v>
      </c>
      <c r="AA92" s="163"/>
      <c r="AB92" s="163"/>
      <c r="AC92" s="66">
        <v>1</v>
      </c>
      <c r="AD92" s="67">
        <v>1</v>
      </c>
      <c r="AE92" s="67"/>
      <c r="AF92" s="67"/>
      <c r="AG92" s="67"/>
      <c r="AH92" s="67"/>
    </row>
    <row r="93" spans="1:34" ht="28">
      <c r="A93" s="65">
        <v>84</v>
      </c>
      <c r="B93" s="116"/>
      <c r="C93" s="161" t="s">
        <v>988</v>
      </c>
      <c r="D93" s="163">
        <v>2</v>
      </c>
      <c r="E93" s="161" t="s">
        <v>160</v>
      </c>
      <c r="F93" s="197">
        <v>45953</v>
      </c>
      <c r="G93" s="197">
        <v>45953</v>
      </c>
      <c r="H93" s="163" t="s">
        <v>23</v>
      </c>
      <c r="I93" s="163">
        <v>1</v>
      </c>
      <c r="J93" s="163"/>
      <c r="K93" s="163"/>
      <c r="L93" s="66">
        <f t="shared" si="18"/>
        <v>1</v>
      </c>
      <c r="M93" s="163"/>
      <c r="N93" s="163">
        <v>1</v>
      </c>
      <c r="O93" s="163"/>
      <c r="P93" s="163"/>
      <c r="Q93" s="163"/>
      <c r="R93" s="66">
        <f t="shared" si="19"/>
        <v>1</v>
      </c>
      <c r="S93" s="66">
        <v>2</v>
      </c>
      <c r="T93" s="163">
        <v>2</v>
      </c>
      <c r="U93" s="117"/>
      <c r="V93" s="117"/>
      <c r="W93" s="117"/>
      <c r="X93" s="117"/>
      <c r="Y93" s="66">
        <v>2</v>
      </c>
      <c r="Z93" s="163">
        <v>2</v>
      </c>
      <c r="AA93" s="163"/>
      <c r="AB93" s="163"/>
      <c r="AC93" s="66">
        <v>2</v>
      </c>
      <c r="AD93" s="67">
        <v>2</v>
      </c>
      <c r="AE93" s="67"/>
      <c r="AF93" s="67"/>
      <c r="AG93" s="67"/>
      <c r="AH93" s="67"/>
    </row>
    <row r="94" spans="1:34" ht="28">
      <c r="A94" s="65">
        <v>85</v>
      </c>
      <c r="B94" s="116"/>
      <c r="C94" s="161" t="s">
        <v>989</v>
      </c>
      <c r="D94" s="163">
        <v>2</v>
      </c>
      <c r="E94" s="161" t="s">
        <v>160</v>
      </c>
      <c r="F94" s="197">
        <v>45937</v>
      </c>
      <c r="G94" s="197">
        <v>45979</v>
      </c>
      <c r="H94" s="163" t="s">
        <v>23</v>
      </c>
      <c r="I94" s="163">
        <v>6</v>
      </c>
      <c r="J94" s="163"/>
      <c r="K94" s="163"/>
      <c r="L94" s="66">
        <f t="shared" si="18"/>
        <v>6</v>
      </c>
      <c r="M94" s="163"/>
      <c r="N94" s="163">
        <v>6</v>
      </c>
      <c r="O94" s="163"/>
      <c r="P94" s="163"/>
      <c r="Q94" s="163"/>
      <c r="R94" s="66">
        <f t="shared" si="19"/>
        <v>6</v>
      </c>
      <c r="S94" s="66">
        <v>1</v>
      </c>
      <c r="T94" s="163">
        <v>1</v>
      </c>
      <c r="U94" s="117"/>
      <c r="V94" s="117"/>
      <c r="W94" s="117"/>
      <c r="X94" s="117"/>
      <c r="Y94" s="66">
        <v>1</v>
      </c>
      <c r="Z94" s="163">
        <v>1</v>
      </c>
      <c r="AA94" s="163"/>
      <c r="AB94" s="163"/>
      <c r="AC94" s="66">
        <v>1</v>
      </c>
      <c r="AD94" s="67">
        <v>1</v>
      </c>
      <c r="AE94" s="67"/>
      <c r="AF94" s="67"/>
      <c r="AG94" s="67"/>
      <c r="AH94" s="67"/>
    </row>
    <row r="95" spans="1:34" ht="42">
      <c r="A95" s="65">
        <v>86</v>
      </c>
      <c r="B95" s="116"/>
      <c r="C95" s="161" t="s">
        <v>990</v>
      </c>
      <c r="D95" s="163">
        <v>2</v>
      </c>
      <c r="E95" s="161" t="s">
        <v>160</v>
      </c>
      <c r="F95" s="197" t="s">
        <v>991</v>
      </c>
      <c r="G95" s="197">
        <v>45961</v>
      </c>
      <c r="H95" s="163" t="s">
        <v>23</v>
      </c>
      <c r="I95" s="163">
        <v>16</v>
      </c>
      <c r="J95" s="163"/>
      <c r="K95" s="163"/>
      <c r="L95" s="66">
        <f t="shared" si="18"/>
        <v>16</v>
      </c>
      <c r="M95" s="163"/>
      <c r="N95" s="163">
        <v>16</v>
      </c>
      <c r="O95" s="163"/>
      <c r="P95" s="163"/>
      <c r="Q95" s="163"/>
      <c r="R95" s="66">
        <f t="shared" si="19"/>
        <v>16</v>
      </c>
      <c r="S95" s="66">
        <v>1</v>
      </c>
      <c r="T95" s="163">
        <v>1</v>
      </c>
      <c r="U95" s="117"/>
      <c r="V95" s="117"/>
      <c r="W95" s="117"/>
      <c r="X95" s="117"/>
      <c r="Y95" s="66">
        <v>1</v>
      </c>
      <c r="Z95" s="163">
        <v>1</v>
      </c>
      <c r="AA95" s="163"/>
      <c r="AB95" s="163"/>
      <c r="AC95" s="66">
        <v>1</v>
      </c>
      <c r="AD95" s="67">
        <v>1</v>
      </c>
      <c r="AE95" s="67"/>
      <c r="AF95" s="67"/>
      <c r="AG95" s="67"/>
      <c r="AH95" s="67"/>
    </row>
    <row r="96" spans="1:34" ht="84">
      <c r="A96" s="65">
        <v>87</v>
      </c>
      <c r="B96" s="116"/>
      <c r="C96" s="161" t="s">
        <v>992</v>
      </c>
      <c r="D96" s="163">
        <v>2</v>
      </c>
      <c r="E96" s="161" t="s">
        <v>160</v>
      </c>
      <c r="F96" s="197">
        <v>45981</v>
      </c>
      <c r="G96" s="197">
        <v>45981</v>
      </c>
      <c r="H96" s="163" t="s">
        <v>23</v>
      </c>
      <c r="I96" s="163">
        <v>2.5</v>
      </c>
      <c r="J96" s="163"/>
      <c r="K96" s="163"/>
      <c r="L96" s="66">
        <f t="shared" si="18"/>
        <v>2.5</v>
      </c>
      <c r="M96" s="163"/>
      <c r="N96" s="163">
        <v>2.5</v>
      </c>
      <c r="O96" s="163"/>
      <c r="P96" s="163"/>
      <c r="Q96" s="163"/>
      <c r="R96" s="66">
        <f t="shared" si="19"/>
        <v>2.5</v>
      </c>
      <c r="S96" s="66">
        <v>1</v>
      </c>
      <c r="T96" s="163">
        <v>1</v>
      </c>
      <c r="U96" s="117"/>
      <c r="V96" s="117"/>
      <c r="W96" s="117"/>
      <c r="X96" s="117"/>
      <c r="Y96" s="66">
        <v>1</v>
      </c>
      <c r="Z96" s="163">
        <v>1</v>
      </c>
      <c r="AA96" s="163"/>
      <c r="AB96" s="163"/>
      <c r="AC96" s="66">
        <v>1</v>
      </c>
      <c r="AD96" s="67">
        <v>1</v>
      </c>
      <c r="AE96" s="67"/>
      <c r="AF96" s="67"/>
      <c r="AG96" s="67"/>
      <c r="AH96" s="67"/>
    </row>
    <row r="97" spans="1:34" ht="42">
      <c r="A97" s="65">
        <v>88</v>
      </c>
      <c r="B97" s="116"/>
      <c r="C97" s="161" t="s">
        <v>993</v>
      </c>
      <c r="D97" s="163">
        <v>2</v>
      </c>
      <c r="E97" s="161" t="s">
        <v>159</v>
      </c>
      <c r="F97" s="197">
        <v>45979</v>
      </c>
      <c r="G97" s="197">
        <v>45979</v>
      </c>
      <c r="H97" s="163" t="s">
        <v>23</v>
      </c>
      <c r="I97" s="163">
        <v>2.5</v>
      </c>
      <c r="J97" s="163"/>
      <c r="K97" s="163"/>
      <c r="L97" s="66">
        <f t="shared" si="18"/>
        <v>2.5</v>
      </c>
      <c r="M97" s="163"/>
      <c r="N97" s="163">
        <v>2.5</v>
      </c>
      <c r="O97" s="163"/>
      <c r="P97" s="163"/>
      <c r="Q97" s="163"/>
      <c r="R97" s="66">
        <f t="shared" si="19"/>
        <v>2.5</v>
      </c>
      <c r="S97" s="66">
        <v>1</v>
      </c>
      <c r="T97" s="163">
        <v>1</v>
      </c>
      <c r="U97" s="117"/>
      <c r="V97" s="117"/>
      <c r="W97" s="117"/>
      <c r="X97" s="117"/>
      <c r="Y97" s="66">
        <v>1</v>
      </c>
      <c r="Z97" s="163">
        <v>1</v>
      </c>
      <c r="AA97" s="163"/>
      <c r="AB97" s="163"/>
      <c r="AC97" s="66">
        <v>1</v>
      </c>
      <c r="AD97" s="67">
        <v>1</v>
      </c>
      <c r="AE97" s="67"/>
      <c r="AF97" s="67"/>
      <c r="AG97" s="67"/>
      <c r="AH97" s="67"/>
    </row>
    <row r="98" spans="1:34" ht="42">
      <c r="A98" s="65">
        <v>89</v>
      </c>
      <c r="B98" s="116"/>
      <c r="C98" s="161" t="s">
        <v>994</v>
      </c>
      <c r="D98" s="163">
        <v>2</v>
      </c>
      <c r="E98" s="161" t="s">
        <v>160</v>
      </c>
      <c r="F98" s="197">
        <v>46000</v>
      </c>
      <c r="G98" s="197">
        <v>46000</v>
      </c>
      <c r="H98" s="163" t="s">
        <v>23</v>
      </c>
      <c r="I98" s="163">
        <v>1</v>
      </c>
      <c r="J98" s="163"/>
      <c r="K98" s="163"/>
      <c r="L98" s="66">
        <f t="shared" si="18"/>
        <v>1</v>
      </c>
      <c r="M98" s="163"/>
      <c r="N98" s="163">
        <v>1</v>
      </c>
      <c r="O98" s="163"/>
      <c r="P98" s="163"/>
      <c r="Q98" s="163"/>
      <c r="R98" s="66">
        <f t="shared" si="19"/>
        <v>1</v>
      </c>
      <c r="S98" s="66">
        <v>1</v>
      </c>
      <c r="T98" s="163">
        <v>1</v>
      </c>
      <c r="U98" s="117"/>
      <c r="V98" s="117"/>
      <c r="W98" s="117"/>
      <c r="X98" s="117"/>
      <c r="Y98" s="66">
        <v>1</v>
      </c>
      <c r="Z98" s="163"/>
      <c r="AA98" s="163">
        <v>1</v>
      </c>
      <c r="AB98" s="163"/>
      <c r="AC98" s="66">
        <v>1</v>
      </c>
      <c r="AD98" s="67">
        <v>1</v>
      </c>
      <c r="AE98" s="67"/>
      <c r="AF98" s="67"/>
      <c r="AG98" s="67"/>
      <c r="AH98" s="67"/>
    </row>
    <row r="99" spans="1:34" ht="28">
      <c r="A99" s="65">
        <v>90</v>
      </c>
      <c r="B99" s="116"/>
      <c r="C99" s="161" t="s">
        <v>1034</v>
      </c>
      <c r="D99" s="163"/>
      <c r="E99" s="161" t="s">
        <v>159</v>
      </c>
      <c r="F99" s="197">
        <v>45784</v>
      </c>
      <c r="G99" s="197">
        <v>45954</v>
      </c>
      <c r="H99" s="163" t="s">
        <v>23</v>
      </c>
      <c r="I99" s="163"/>
      <c r="J99" s="163">
        <v>244</v>
      </c>
      <c r="K99" s="163"/>
      <c r="L99" s="66">
        <f t="shared" ref="L99" si="20">SUM(I99:K99)</f>
        <v>244</v>
      </c>
      <c r="M99" s="163"/>
      <c r="N99" s="163">
        <v>244</v>
      </c>
      <c r="O99" s="163"/>
      <c r="P99" s="163"/>
      <c r="Q99" s="163"/>
      <c r="R99" s="66">
        <f t="shared" ref="R99" si="21">IF(SUM(M99:Q99)=SUM(I99:K99),L99,"VERIFIQUE DATOS INCORRECTOS")</f>
        <v>244</v>
      </c>
      <c r="S99" s="66">
        <v>2</v>
      </c>
      <c r="T99" s="163">
        <v>2</v>
      </c>
      <c r="U99" s="117"/>
      <c r="V99" s="117"/>
      <c r="W99" s="117"/>
      <c r="X99" s="117"/>
      <c r="Y99" s="66">
        <v>2</v>
      </c>
      <c r="Z99" s="163"/>
      <c r="AA99" s="163">
        <v>2</v>
      </c>
      <c r="AB99" s="163"/>
      <c r="AC99" s="66">
        <v>2</v>
      </c>
      <c r="AD99" s="67">
        <v>2</v>
      </c>
      <c r="AE99" s="67"/>
      <c r="AF99" s="67"/>
      <c r="AG99" s="67"/>
      <c r="AH99" s="67"/>
    </row>
    <row r="100" spans="1:34">
      <c r="A100" s="296" t="s">
        <v>89</v>
      </c>
      <c r="B100" s="297"/>
      <c r="C100" s="297"/>
      <c r="D100" s="297"/>
      <c r="E100" s="297"/>
      <c r="F100" s="297"/>
      <c r="G100" s="297"/>
      <c r="H100" s="112"/>
      <c r="I100" s="92">
        <f>SUM(I10:I99)</f>
        <v>248.10000000000005</v>
      </c>
      <c r="J100" s="92">
        <f>SUM(J10:J99)</f>
        <v>696</v>
      </c>
      <c r="K100" s="92">
        <f>SUM(K10:K99)</f>
        <v>448.5</v>
      </c>
      <c r="L100" s="66">
        <f t="shared" ref="L100" si="22">SUM(I100:K100)</f>
        <v>1392.6</v>
      </c>
      <c r="M100" s="92">
        <f>SUM(M10:M99)</f>
        <v>379.5</v>
      </c>
      <c r="N100" s="92">
        <f>SUM(N10:N99)</f>
        <v>1013.1000000000001</v>
      </c>
      <c r="O100" s="92">
        <f>SUM(O10:O99)</f>
        <v>0</v>
      </c>
      <c r="P100" s="92">
        <f>SUM(P10:P99)</f>
        <v>0</v>
      </c>
      <c r="Q100" s="92">
        <f>SUM(Q10:Q99)</f>
        <v>0</v>
      </c>
      <c r="R100" s="66">
        <f t="shared" ref="R100" si="23">IF(SUM(M100:Q100)=SUM(I100:K100),L100,"VERIFIQUE DATOS INCORRECTOS")</f>
        <v>1392.6</v>
      </c>
      <c r="S100" s="66">
        <f t="shared" ref="S100" si="24">SUM(T100:X100)</f>
        <v>492</v>
      </c>
      <c r="T100" s="95">
        <f t="shared" ref="T100:AE100" si="25">SUM(T10:T99)</f>
        <v>490</v>
      </c>
      <c r="U100" s="95">
        <f t="shared" si="25"/>
        <v>2</v>
      </c>
      <c r="V100" s="95">
        <f t="shared" si="25"/>
        <v>0</v>
      </c>
      <c r="W100" s="95">
        <f t="shared" si="25"/>
        <v>0</v>
      </c>
      <c r="X100" s="95">
        <f t="shared" si="25"/>
        <v>0</v>
      </c>
      <c r="Y100" s="66">
        <f t="shared" si="25"/>
        <v>492</v>
      </c>
      <c r="Z100" s="92">
        <f t="shared" si="25"/>
        <v>319</v>
      </c>
      <c r="AA100" s="92">
        <f t="shared" si="25"/>
        <v>173</v>
      </c>
      <c r="AB100" s="92">
        <f t="shared" si="25"/>
        <v>0</v>
      </c>
      <c r="AC100" s="66">
        <f t="shared" si="25"/>
        <v>492</v>
      </c>
      <c r="AD100" s="92">
        <f t="shared" si="25"/>
        <v>492</v>
      </c>
      <c r="AE100" s="92">
        <f t="shared" si="25"/>
        <v>0</v>
      </c>
      <c r="AF100" s="92"/>
      <c r="AG100" s="92">
        <f>SUM(AG10:AG99)</f>
        <v>0</v>
      </c>
      <c r="AH100" s="92">
        <f>SUM(AH10:AH99)</f>
        <v>0</v>
      </c>
    </row>
  </sheetData>
  <sheetProtection formatCells="0" formatColumns="0" formatRows="0" insertColumns="0" insertRows="0" deleteColumns="0" deleteRows="0" selectLockedCells="1" sort="0" autoFilter="0"/>
  <mergeCells count="42">
    <mergeCell ref="A100:G100"/>
    <mergeCell ref="C4:R4"/>
    <mergeCell ref="AG5:AG9"/>
    <mergeCell ref="I6:K6"/>
    <mergeCell ref="L6:L9"/>
    <mergeCell ref="M6:Q6"/>
    <mergeCell ref="R6:R9"/>
    <mergeCell ref="Y6:AB6"/>
    <mergeCell ref="Y7:Y9"/>
    <mergeCell ref="Z7:Z8"/>
    <mergeCell ref="AA7:AA8"/>
    <mergeCell ref="T6:X6"/>
    <mergeCell ref="S6:S9"/>
    <mergeCell ref="T7:T8"/>
    <mergeCell ref="U7:U8"/>
    <mergeCell ref="A5:A9"/>
    <mergeCell ref="B5:B9"/>
    <mergeCell ref="C5:C9"/>
    <mergeCell ref="F5:F9"/>
    <mergeCell ref="V7:V8"/>
    <mergeCell ref="D5:D9"/>
    <mergeCell ref="S5:AE5"/>
    <mergeCell ref="AC7:AC9"/>
    <mergeCell ref="W7:W8"/>
    <mergeCell ref="X7:X8"/>
    <mergeCell ref="AB7:AB8"/>
    <mergeCell ref="AC6:AE6"/>
    <mergeCell ref="E5:E9"/>
    <mergeCell ref="AH5:AH9"/>
    <mergeCell ref="AF5:AF9"/>
    <mergeCell ref="C2:R2"/>
    <mergeCell ref="G5:G9"/>
    <mergeCell ref="H5:H9"/>
    <mergeCell ref="I5:R5"/>
    <mergeCell ref="I7:I8"/>
    <mergeCell ref="J7:J8"/>
    <mergeCell ref="K7:K8"/>
    <mergeCell ref="M7:M8"/>
    <mergeCell ref="Q7:Q8"/>
    <mergeCell ref="N7:P7"/>
    <mergeCell ref="AD7:AD8"/>
    <mergeCell ref="AE7:AE8"/>
  </mergeCells>
  <dataValidations count="3">
    <dataValidation type="list" allowBlank="1" showInputMessage="1" showErrorMessage="1" sqref="D10:D15 D17:D33 D56:D72 D35:D54 D74:D99" xr:uid="{00000000-0002-0000-0100-000000000000}">
      <formula1>$AN$7:$AN$9</formula1>
    </dataValidation>
    <dataValidation type="list" allowBlank="1" showInputMessage="1" showErrorMessage="1" sqref="E10:E15 E40:E41 E36 E17:E32 E56:E72 E44:E54 E74:E99" xr:uid="{00000000-0002-0000-0100-000001000000}">
      <formula1>$AJ$2:$AJ$4</formula1>
    </dataValidation>
    <dataValidation type="list" allowBlank="1" showInputMessage="1" showErrorMessage="1" sqref="E73" xr:uid="{27EBFDEA-3443-4537-9FF2-2104B8E76E9D}">
      <formula1>$AR$98:$AR$99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C000"/>
    <pageSetUpPr fitToPage="1"/>
  </sheetPr>
  <dimension ref="A1:BP125"/>
  <sheetViews>
    <sheetView topLeftCell="O3" zoomScale="60" zoomScaleNormal="60" workbookViewId="0">
      <pane ySplit="2230" activePane="bottomLeft"/>
      <selection activeCell="A3" sqref="A3"/>
      <selection pane="bottomLeft" activeCell="F27" sqref="F27"/>
    </sheetView>
  </sheetViews>
  <sheetFormatPr baseColWidth="10" defaultColWidth="12.7265625" defaultRowHeight="14"/>
  <cols>
    <col min="1" max="1" width="21.7265625" style="58" customWidth="1"/>
    <col min="2" max="2" width="18.1796875" style="58" customWidth="1"/>
    <col min="3" max="3" width="42.54296875" style="59" customWidth="1"/>
    <col min="4" max="4" width="28.453125" style="59" customWidth="1"/>
    <col min="5" max="5" width="15.1796875" style="59" bestFit="1" customWidth="1"/>
    <col min="6" max="6" width="19.26953125" style="59" bestFit="1" customWidth="1"/>
    <col min="7" max="7" width="16.26953125" style="58" customWidth="1"/>
    <col min="8" max="8" width="11.81640625" style="58" customWidth="1"/>
    <col min="9" max="9" width="11.54296875" style="58" customWidth="1"/>
    <col min="10" max="10" width="10.453125" style="58" customWidth="1"/>
    <col min="11" max="11" width="13.7265625" style="59" customWidth="1"/>
    <col min="12" max="12" width="11" style="59" customWidth="1"/>
    <col min="13" max="13" width="14.26953125" style="59" customWidth="1"/>
    <col min="14" max="14" width="14.54296875" style="59" customWidth="1"/>
    <col min="15" max="15" width="12.453125" style="59" customWidth="1"/>
    <col min="16" max="16" width="17.54296875" style="59" customWidth="1"/>
    <col min="17" max="17" width="12" style="59" customWidth="1"/>
    <col min="18" max="18" width="12.453125" style="59" customWidth="1"/>
    <col min="19" max="21" width="9.81640625" style="59" customWidth="1"/>
    <col min="22" max="22" width="11.81640625" style="59" customWidth="1"/>
    <col min="23" max="24" width="9.81640625" style="59" customWidth="1"/>
    <col min="25" max="28" width="12.54296875" style="59" customWidth="1"/>
    <col min="29" max="29" width="9.81640625" style="59" customWidth="1"/>
    <col min="30" max="30" width="13.26953125" style="198" customWidth="1"/>
    <col min="31" max="32" width="9.7265625" style="58" customWidth="1"/>
    <col min="33" max="33" width="9.7265625" style="59" customWidth="1"/>
    <col min="34" max="34" width="12.26953125" style="198" customWidth="1"/>
    <col min="35" max="35" width="10.54296875" style="58" customWidth="1"/>
    <col min="36" max="36" width="11.81640625" style="59" customWidth="1"/>
    <col min="37" max="37" width="14.54296875" style="59" customWidth="1"/>
    <col min="38" max="38" width="13.81640625" style="59" customWidth="1"/>
    <col min="39" max="39" width="13" style="59" customWidth="1"/>
    <col min="40" max="43" width="12.7265625" style="59"/>
    <col min="44" max="44" width="20" style="59" customWidth="1"/>
    <col min="45" max="16384" width="12.7265625" style="59"/>
  </cols>
  <sheetData>
    <row r="1" spans="1:68" ht="23">
      <c r="C1" s="271" t="s">
        <v>0</v>
      </c>
      <c r="D1" s="271"/>
      <c r="E1" s="271"/>
      <c r="F1" s="271"/>
      <c r="G1" s="271"/>
      <c r="H1" s="271"/>
      <c r="I1" s="271"/>
      <c r="J1" s="271"/>
      <c r="K1" s="271"/>
      <c r="L1" s="271"/>
      <c r="M1" s="271"/>
      <c r="N1" s="271"/>
      <c r="O1" s="271"/>
      <c r="P1" s="271"/>
      <c r="Q1" s="271"/>
      <c r="R1" s="271"/>
      <c r="S1" s="271"/>
      <c r="T1" s="271"/>
      <c r="U1" s="1"/>
      <c r="V1" s="1"/>
      <c r="W1" s="1"/>
      <c r="X1" s="1"/>
      <c r="Y1" s="1"/>
      <c r="Z1" s="1"/>
      <c r="AA1" s="1"/>
      <c r="AB1" s="1"/>
      <c r="AC1" s="1"/>
      <c r="BP1" s="68" t="s">
        <v>81</v>
      </c>
    </row>
    <row r="2" spans="1:68" ht="18.75" customHeight="1">
      <c r="C2" s="308" t="s">
        <v>116</v>
      </c>
      <c r="D2" s="308"/>
      <c r="E2" s="309"/>
      <c r="F2" s="309"/>
      <c r="G2" s="309"/>
      <c r="H2" s="309"/>
      <c r="I2" s="309"/>
      <c r="J2" s="309"/>
      <c r="K2" s="309"/>
      <c r="L2" s="309"/>
      <c r="M2" s="309"/>
      <c r="N2" s="309"/>
      <c r="O2" s="309"/>
      <c r="P2" s="309"/>
      <c r="Q2" s="309"/>
      <c r="R2" s="309"/>
      <c r="S2" s="309"/>
      <c r="T2" s="309"/>
      <c r="U2" s="13"/>
      <c r="V2" s="13"/>
      <c r="W2" s="13"/>
      <c r="X2" s="13"/>
      <c r="Y2" s="13"/>
      <c r="Z2" s="13"/>
      <c r="AA2" s="13"/>
      <c r="AB2" s="13"/>
      <c r="AC2" s="13"/>
      <c r="BP2" s="68" t="s">
        <v>82</v>
      </c>
    </row>
    <row r="3" spans="1:68" ht="42.75" customHeight="1">
      <c r="A3" s="61"/>
      <c r="B3" s="61"/>
      <c r="C3" s="7" t="s">
        <v>183</v>
      </c>
      <c r="D3" s="7"/>
      <c r="AO3" s="69"/>
      <c r="AP3" s="69"/>
      <c r="AQ3" s="69"/>
      <c r="AR3" s="69"/>
      <c r="AS3" s="69"/>
      <c r="AT3" s="69"/>
      <c r="AU3" s="69"/>
      <c r="AV3" s="69"/>
      <c r="AW3" s="69"/>
      <c r="AX3" s="69"/>
      <c r="AY3" s="69"/>
      <c r="AZ3" s="69"/>
      <c r="BA3" s="69"/>
      <c r="BB3" s="69"/>
      <c r="BC3" s="69"/>
      <c r="BD3" s="69"/>
    </row>
    <row r="4" spans="1:68" ht="18.75" customHeight="1">
      <c r="A4" s="272" t="s">
        <v>90</v>
      </c>
      <c r="B4" s="272" t="s">
        <v>86</v>
      </c>
      <c r="C4" s="272" t="s">
        <v>83</v>
      </c>
      <c r="D4" s="306" t="s">
        <v>166</v>
      </c>
      <c r="E4" s="272" t="s">
        <v>84</v>
      </c>
      <c r="F4" s="272" t="s">
        <v>85</v>
      </c>
      <c r="G4" s="272" t="s">
        <v>123</v>
      </c>
      <c r="H4" s="312" t="s">
        <v>88</v>
      </c>
      <c r="I4" s="312"/>
      <c r="J4" s="312"/>
      <c r="K4" s="312"/>
      <c r="L4" s="312"/>
      <c r="M4" s="312"/>
      <c r="N4" s="312"/>
      <c r="O4" s="312"/>
      <c r="P4" s="312"/>
      <c r="Q4" s="313"/>
      <c r="R4" s="321" t="s">
        <v>134</v>
      </c>
      <c r="S4" s="312"/>
      <c r="T4" s="312"/>
      <c r="U4" s="312"/>
      <c r="V4" s="312"/>
      <c r="W4" s="312"/>
      <c r="X4" s="312"/>
      <c r="Y4" s="312"/>
      <c r="Z4" s="312"/>
      <c r="AA4" s="312"/>
      <c r="AB4" s="312"/>
      <c r="AC4" s="312"/>
      <c r="AD4" s="312"/>
      <c r="AE4" s="312"/>
      <c r="AF4" s="312"/>
      <c r="AG4" s="312"/>
      <c r="AH4" s="312"/>
      <c r="AI4" s="312"/>
      <c r="AJ4" s="313"/>
      <c r="AK4" s="272" t="s">
        <v>124</v>
      </c>
      <c r="AL4" s="272" t="s">
        <v>129</v>
      </c>
      <c r="AM4" s="272" t="s">
        <v>125</v>
      </c>
      <c r="AN4" s="70"/>
      <c r="AO4" s="71"/>
      <c r="AP4" s="71"/>
      <c r="AQ4" s="71"/>
      <c r="AR4" s="71"/>
      <c r="AS4" s="71"/>
      <c r="AT4" s="69"/>
      <c r="AU4" s="69"/>
      <c r="AV4" s="69"/>
      <c r="AW4" s="69"/>
      <c r="AX4" s="69"/>
      <c r="AY4" s="69"/>
      <c r="AZ4" s="69"/>
      <c r="BA4" s="69"/>
      <c r="BB4" s="69"/>
      <c r="BC4" s="69"/>
      <c r="BD4" s="69"/>
    </row>
    <row r="5" spans="1:68" ht="33.75" customHeight="1">
      <c r="A5" s="273"/>
      <c r="B5" s="273"/>
      <c r="C5" s="273"/>
      <c r="D5" s="307"/>
      <c r="E5" s="273"/>
      <c r="F5" s="273"/>
      <c r="G5" s="318"/>
      <c r="H5" s="314" t="s">
        <v>99</v>
      </c>
      <c r="I5" s="315"/>
      <c r="J5" s="316"/>
      <c r="K5" s="319" t="s">
        <v>74</v>
      </c>
      <c r="L5" s="314" t="s">
        <v>98</v>
      </c>
      <c r="M5" s="315"/>
      <c r="N5" s="315"/>
      <c r="O5" s="315"/>
      <c r="P5" s="316"/>
      <c r="Q5" s="272" t="s">
        <v>15</v>
      </c>
      <c r="R5" s="272" t="s">
        <v>64</v>
      </c>
      <c r="S5" s="314" t="s">
        <v>114</v>
      </c>
      <c r="T5" s="315"/>
      <c r="U5" s="315"/>
      <c r="V5" s="315"/>
      <c r="W5" s="315"/>
      <c r="X5" s="315"/>
      <c r="Y5" s="315"/>
      <c r="Z5" s="315"/>
      <c r="AA5" s="315"/>
      <c r="AB5" s="315"/>
      <c r="AC5" s="316"/>
      <c r="AD5" s="303" t="s">
        <v>130</v>
      </c>
      <c r="AE5" s="304"/>
      <c r="AF5" s="304"/>
      <c r="AG5" s="305"/>
      <c r="AH5" s="293" t="s">
        <v>115</v>
      </c>
      <c r="AI5" s="294"/>
      <c r="AJ5" s="295"/>
      <c r="AK5" s="273"/>
      <c r="AL5" s="273"/>
      <c r="AM5" s="273"/>
      <c r="AN5" s="70"/>
      <c r="AO5" s="71"/>
      <c r="AP5" s="71"/>
      <c r="AQ5" s="71"/>
      <c r="AR5" s="71"/>
      <c r="AS5" s="71"/>
      <c r="AT5" s="69"/>
      <c r="AU5" s="69"/>
      <c r="AV5" s="69"/>
      <c r="AW5" s="69"/>
      <c r="AX5" s="69"/>
      <c r="AY5" s="69"/>
      <c r="AZ5" s="69"/>
      <c r="BA5" s="69"/>
      <c r="BB5" s="69"/>
      <c r="BC5" s="69"/>
      <c r="BD5" s="69"/>
    </row>
    <row r="6" spans="1:68" ht="22.5" customHeight="1">
      <c r="A6" s="273"/>
      <c r="B6" s="273"/>
      <c r="C6" s="273"/>
      <c r="D6" s="307"/>
      <c r="E6" s="273"/>
      <c r="F6" s="273"/>
      <c r="G6" s="318"/>
      <c r="H6" s="278" t="s">
        <v>69</v>
      </c>
      <c r="I6" s="278" t="s">
        <v>68</v>
      </c>
      <c r="J6" s="278" t="s">
        <v>67</v>
      </c>
      <c r="K6" s="320"/>
      <c r="L6" s="278" t="s">
        <v>66</v>
      </c>
      <c r="M6" s="282" t="s">
        <v>141</v>
      </c>
      <c r="N6" s="283"/>
      <c r="O6" s="284"/>
      <c r="P6" s="310" t="s">
        <v>118</v>
      </c>
      <c r="Q6" s="273"/>
      <c r="R6" s="273"/>
      <c r="S6" s="310" t="s">
        <v>73</v>
      </c>
      <c r="T6" s="310" t="s">
        <v>72</v>
      </c>
      <c r="U6" s="310" t="s">
        <v>71</v>
      </c>
      <c r="V6" s="310" t="s">
        <v>107</v>
      </c>
      <c r="W6" s="310" t="s">
        <v>70</v>
      </c>
      <c r="X6" s="310" t="s">
        <v>108</v>
      </c>
      <c r="Y6" s="310" t="s">
        <v>109</v>
      </c>
      <c r="Z6" s="310" t="s">
        <v>178</v>
      </c>
      <c r="AA6" s="310" t="s">
        <v>179</v>
      </c>
      <c r="AB6" s="310" t="s">
        <v>110</v>
      </c>
      <c r="AC6" s="310" t="s">
        <v>181</v>
      </c>
      <c r="AD6" s="272" t="s">
        <v>64</v>
      </c>
      <c r="AE6" s="278" t="s">
        <v>63</v>
      </c>
      <c r="AF6" s="278" t="s">
        <v>62</v>
      </c>
      <c r="AG6" s="278" t="s">
        <v>131</v>
      </c>
      <c r="AH6" s="272" t="s">
        <v>64</v>
      </c>
      <c r="AI6" s="278" t="s">
        <v>112</v>
      </c>
      <c r="AJ6" s="278" t="s">
        <v>113</v>
      </c>
      <c r="AK6" s="273"/>
      <c r="AL6" s="273"/>
      <c r="AM6" s="273"/>
      <c r="AN6" s="70"/>
      <c r="AO6" s="71"/>
      <c r="AP6" s="71"/>
      <c r="AQ6" s="71"/>
      <c r="AR6" s="71"/>
      <c r="AS6" s="71"/>
      <c r="AT6" s="69"/>
      <c r="AU6" s="69"/>
      <c r="AV6" s="69"/>
      <c r="AW6" s="69"/>
      <c r="AX6" s="69"/>
      <c r="AY6" s="69"/>
      <c r="AZ6" s="69"/>
      <c r="BA6" s="69"/>
      <c r="BB6" s="69"/>
      <c r="BC6" s="69"/>
      <c r="BD6" s="69"/>
    </row>
    <row r="7" spans="1:68" ht="30.75" customHeight="1">
      <c r="A7" s="273"/>
      <c r="B7" s="273"/>
      <c r="C7" s="273"/>
      <c r="D7" s="307"/>
      <c r="E7" s="273"/>
      <c r="F7" s="273"/>
      <c r="G7" s="318"/>
      <c r="H7" s="279"/>
      <c r="I7" s="279"/>
      <c r="J7" s="279"/>
      <c r="K7" s="320"/>
      <c r="L7" s="279"/>
      <c r="M7" s="90" t="s">
        <v>95</v>
      </c>
      <c r="N7" s="90" t="s">
        <v>91</v>
      </c>
      <c r="O7" s="91" t="s">
        <v>65</v>
      </c>
      <c r="P7" s="311"/>
      <c r="Q7" s="273"/>
      <c r="R7" s="273"/>
      <c r="S7" s="311"/>
      <c r="T7" s="311"/>
      <c r="U7" s="311"/>
      <c r="V7" s="311"/>
      <c r="W7" s="311"/>
      <c r="X7" s="311"/>
      <c r="Y7" s="311"/>
      <c r="Z7" s="311"/>
      <c r="AA7" s="311"/>
      <c r="AB7" s="311"/>
      <c r="AC7" s="311"/>
      <c r="AD7" s="273"/>
      <c r="AE7" s="279"/>
      <c r="AF7" s="279"/>
      <c r="AG7" s="279"/>
      <c r="AH7" s="273"/>
      <c r="AI7" s="279"/>
      <c r="AJ7" s="279"/>
      <c r="AK7" s="273"/>
      <c r="AL7" s="273"/>
      <c r="AM7" s="273"/>
      <c r="AN7" s="70"/>
      <c r="AO7" s="71"/>
      <c r="AP7" s="71"/>
      <c r="AQ7" s="71"/>
      <c r="AR7" s="71"/>
      <c r="AS7" s="71"/>
      <c r="AT7" s="69"/>
      <c r="AU7" s="69"/>
      <c r="AV7" s="69"/>
      <c r="AW7" s="69"/>
      <c r="AX7" s="69"/>
      <c r="AY7" s="69"/>
      <c r="AZ7" s="69"/>
      <c r="BA7" s="69"/>
      <c r="BB7" s="69"/>
      <c r="BC7" s="69"/>
      <c r="BD7" s="69"/>
    </row>
    <row r="8" spans="1:68" s="75" customFormat="1" ht="24.75" customHeight="1">
      <c r="A8" s="273"/>
      <c r="B8" s="273"/>
      <c r="C8" s="273"/>
      <c r="D8" s="307"/>
      <c r="E8" s="273"/>
      <c r="F8" s="273"/>
      <c r="G8" s="318"/>
      <c r="H8" s="178">
        <f>H55/$K$55</f>
        <v>0.18248175182481752</v>
      </c>
      <c r="I8" s="178">
        <f>I55/$K$55</f>
        <v>0.44629822732012514</v>
      </c>
      <c r="J8" s="178">
        <f>J55/$K$55</f>
        <v>0.37122002085505734</v>
      </c>
      <c r="K8" s="320"/>
      <c r="L8" s="178">
        <f>L55/$K$55</f>
        <v>0.38373305526590196</v>
      </c>
      <c r="M8" s="178">
        <f t="shared" ref="M8:N8" si="0">M55/$K$55</f>
        <v>0.61626694473409804</v>
      </c>
      <c r="N8" s="178">
        <f t="shared" si="0"/>
        <v>0</v>
      </c>
      <c r="O8" s="178">
        <f>O55/$K$55</f>
        <v>0</v>
      </c>
      <c r="P8" s="178">
        <f>P55/$K$55</f>
        <v>0</v>
      </c>
      <c r="Q8" s="273"/>
      <c r="R8" s="273"/>
      <c r="S8" s="178">
        <f t="shared" ref="S8:AC8" si="1">S55/$R$55</f>
        <v>6.5136476426799012E-2</v>
      </c>
      <c r="T8" s="178">
        <f t="shared" si="1"/>
        <v>0.22704714640198512</v>
      </c>
      <c r="U8" s="178">
        <f t="shared" si="1"/>
        <v>0.20905707196029777</v>
      </c>
      <c r="V8" s="178">
        <f t="shared" si="1"/>
        <v>0.4987593052109181</v>
      </c>
      <c r="W8" s="178">
        <f t="shared" si="1"/>
        <v>0</v>
      </c>
      <c r="X8" s="178">
        <f t="shared" si="1"/>
        <v>0</v>
      </c>
      <c r="Y8" s="178">
        <f>Y55/$R$55</f>
        <v>0</v>
      </c>
      <c r="Z8" s="178">
        <f>Z55/$R$55</f>
        <v>0</v>
      </c>
      <c r="AA8" s="178">
        <f>AA55/$R$55</f>
        <v>0</v>
      </c>
      <c r="AB8" s="178">
        <f>AB55/$R$55</f>
        <v>0</v>
      </c>
      <c r="AC8" s="178">
        <f t="shared" si="1"/>
        <v>0</v>
      </c>
      <c r="AD8" s="273"/>
      <c r="AE8" s="178">
        <f>AE55/$R$55</f>
        <v>0.42990074441687343</v>
      </c>
      <c r="AF8" s="178">
        <f>AF55/$R$55</f>
        <v>0.57009925558312657</v>
      </c>
      <c r="AG8" s="178">
        <f>AG55/$R$55</f>
        <v>0</v>
      </c>
      <c r="AH8" s="273"/>
      <c r="AI8" s="179">
        <f>+AI55/$R$55</f>
        <v>1</v>
      </c>
      <c r="AJ8" s="179">
        <f>+AJ55/$R$55</f>
        <v>0</v>
      </c>
      <c r="AK8" s="273"/>
      <c r="AL8" s="273"/>
      <c r="AM8" s="273"/>
      <c r="AN8" s="72"/>
      <c r="AO8" s="73"/>
      <c r="AP8" s="73"/>
      <c r="AQ8" s="73"/>
      <c r="AR8" s="73"/>
      <c r="AS8" s="73"/>
      <c r="AT8" s="74"/>
      <c r="AU8" s="74"/>
      <c r="AV8" s="74"/>
      <c r="AW8" s="74"/>
      <c r="AX8" s="74"/>
      <c r="AY8" s="74"/>
      <c r="AZ8" s="74"/>
      <c r="BA8" s="74"/>
      <c r="BB8" s="74"/>
      <c r="BC8" s="74"/>
      <c r="BD8" s="74"/>
    </row>
    <row r="9" spans="1:68" s="180" customFormat="1" ht="28.5" customHeight="1">
      <c r="A9" s="65">
        <v>1</v>
      </c>
      <c r="B9" s="79"/>
      <c r="C9" s="161" t="s">
        <v>200</v>
      </c>
      <c r="D9" s="161" t="s">
        <v>127</v>
      </c>
      <c r="E9" s="197">
        <v>45670</v>
      </c>
      <c r="F9" s="197">
        <v>45715</v>
      </c>
      <c r="G9" s="174" t="s">
        <v>4</v>
      </c>
      <c r="H9" s="174"/>
      <c r="I9" s="174">
        <v>8</v>
      </c>
      <c r="J9" s="174"/>
      <c r="K9" s="66">
        <f>SUM(H9:J9)</f>
        <v>8</v>
      </c>
      <c r="L9" s="175"/>
      <c r="M9" s="174">
        <v>8</v>
      </c>
      <c r="N9" s="175"/>
      <c r="O9" s="175"/>
      <c r="P9" s="175"/>
      <c r="Q9" s="66">
        <f t="shared" ref="Q9:Q52" si="2">IF(SUM(L9:P9)=SUM(H9:J9),K9,"VERIFIQUE DATOS INCORRECTOS")</f>
        <v>8</v>
      </c>
      <c r="R9" s="66">
        <f t="shared" ref="R9:R40" si="3">SUM(S9:AC9)</f>
        <v>8</v>
      </c>
      <c r="S9" s="174"/>
      <c r="T9" s="174"/>
      <c r="U9" s="174"/>
      <c r="V9" s="174">
        <v>8</v>
      </c>
      <c r="W9" s="174"/>
      <c r="X9" s="174"/>
      <c r="Y9" s="174"/>
      <c r="Z9" s="174"/>
      <c r="AA9" s="175"/>
      <c r="AB9" s="175"/>
      <c r="AC9" s="175"/>
      <c r="AD9" s="199">
        <f t="shared" ref="AD9:AD53" si="4">IF(SUM(AE9:AG9)=R9,R9,"Verifique datos erroneos")</f>
        <v>8</v>
      </c>
      <c r="AE9" s="174">
        <v>7</v>
      </c>
      <c r="AF9" s="174">
        <v>1</v>
      </c>
      <c r="AG9" s="175"/>
      <c r="AH9" s="199">
        <f t="shared" ref="AH9:AH40" si="5">IF(SUM(AI9:AJ9)=AD9,AD9,"verifique datos erroneos")</f>
        <v>8</v>
      </c>
      <c r="AI9" s="174">
        <v>8</v>
      </c>
      <c r="AJ9" s="175"/>
      <c r="AK9" s="175"/>
      <c r="AL9" s="175"/>
      <c r="AM9" s="175"/>
    </row>
    <row r="10" spans="1:68" s="83" customFormat="1" ht="17" customHeight="1">
      <c r="A10" s="65">
        <v>2</v>
      </c>
      <c r="B10" s="79"/>
      <c r="C10" s="161" t="s">
        <v>304</v>
      </c>
      <c r="D10" s="161" t="s">
        <v>128</v>
      </c>
      <c r="E10" s="197">
        <v>45834</v>
      </c>
      <c r="F10" s="197">
        <v>45834</v>
      </c>
      <c r="G10" s="174" t="s">
        <v>21</v>
      </c>
      <c r="H10" s="174">
        <v>1</v>
      </c>
      <c r="I10" s="174"/>
      <c r="J10" s="174"/>
      <c r="K10" s="66">
        <f t="shared" ref="K10:K41" si="6">SUM(H10:J10)</f>
        <v>1</v>
      </c>
      <c r="L10" s="174"/>
      <c r="M10" s="174">
        <v>1</v>
      </c>
      <c r="N10" s="174"/>
      <c r="O10" s="174"/>
      <c r="P10" s="174"/>
      <c r="Q10" s="66">
        <f t="shared" si="2"/>
        <v>1</v>
      </c>
      <c r="R10" s="66">
        <f t="shared" si="3"/>
        <v>2</v>
      </c>
      <c r="S10" s="174"/>
      <c r="T10" s="174"/>
      <c r="U10" s="174">
        <v>1</v>
      </c>
      <c r="V10" s="174">
        <v>1</v>
      </c>
      <c r="W10" s="174"/>
      <c r="X10" s="174"/>
      <c r="Y10" s="174"/>
      <c r="Z10" s="174"/>
      <c r="AA10" s="67"/>
      <c r="AB10" s="67"/>
      <c r="AC10" s="67"/>
      <c r="AD10" s="199">
        <f t="shared" si="4"/>
        <v>2</v>
      </c>
      <c r="AE10" s="174">
        <v>1</v>
      </c>
      <c r="AF10" s="174">
        <v>1</v>
      </c>
      <c r="AG10" s="174"/>
      <c r="AH10" s="199">
        <f t="shared" si="5"/>
        <v>2</v>
      </c>
      <c r="AI10" s="174">
        <v>2</v>
      </c>
      <c r="AJ10" s="175"/>
      <c r="AK10" s="67"/>
      <c r="AL10" s="67"/>
      <c r="AM10" s="67"/>
      <c r="AN10" s="80"/>
      <c r="AO10" s="80"/>
      <c r="AP10" s="81"/>
      <c r="AQ10" s="80"/>
      <c r="AR10" s="80"/>
      <c r="AS10" s="80"/>
    </row>
    <row r="11" spans="1:68" s="83" customFormat="1" ht="28">
      <c r="A11" s="65">
        <v>3</v>
      </c>
      <c r="B11" s="79"/>
      <c r="C11" s="201" t="s">
        <v>305</v>
      </c>
      <c r="D11" s="161" t="s">
        <v>126</v>
      </c>
      <c r="E11" s="197">
        <v>45785</v>
      </c>
      <c r="F11" s="197">
        <v>45821</v>
      </c>
      <c r="G11" s="174" t="s">
        <v>21</v>
      </c>
      <c r="H11" s="174"/>
      <c r="I11" s="174">
        <v>35</v>
      </c>
      <c r="J11" s="174"/>
      <c r="K11" s="66">
        <f t="shared" si="6"/>
        <v>35</v>
      </c>
      <c r="L11" s="174"/>
      <c r="M11" s="174">
        <v>35</v>
      </c>
      <c r="N11" s="174"/>
      <c r="O11" s="174"/>
      <c r="P11" s="174"/>
      <c r="Q11" s="66">
        <f t="shared" si="2"/>
        <v>35</v>
      </c>
      <c r="R11" s="66">
        <f t="shared" si="3"/>
        <v>42</v>
      </c>
      <c r="S11" s="202">
        <v>1</v>
      </c>
      <c r="T11" s="202">
        <v>8</v>
      </c>
      <c r="U11" s="202">
        <v>14</v>
      </c>
      <c r="V11" s="202">
        <v>19</v>
      </c>
      <c r="W11" s="202"/>
      <c r="X11" s="174"/>
      <c r="Y11" s="174"/>
      <c r="Z11" s="174"/>
      <c r="AA11" s="67"/>
      <c r="AB11" s="67"/>
      <c r="AC11" s="67"/>
      <c r="AD11" s="199">
        <f t="shared" si="4"/>
        <v>42</v>
      </c>
      <c r="AE11" s="174">
        <v>19</v>
      </c>
      <c r="AF11" s="174">
        <v>23</v>
      </c>
      <c r="AG11" s="174"/>
      <c r="AH11" s="199">
        <f t="shared" si="5"/>
        <v>42</v>
      </c>
      <c r="AI11" s="174">
        <v>42</v>
      </c>
      <c r="AJ11" s="67"/>
      <c r="AK11" s="67"/>
      <c r="AL11" s="67"/>
      <c r="AM11" s="67"/>
      <c r="AN11" s="80"/>
      <c r="AO11" s="80"/>
      <c r="AP11" s="81"/>
      <c r="AQ11" s="80"/>
      <c r="AR11" s="80"/>
      <c r="AS11" s="80"/>
    </row>
    <row r="12" spans="1:68" s="83" customFormat="1" ht="28">
      <c r="A12" s="65">
        <v>4</v>
      </c>
      <c r="B12" s="79"/>
      <c r="C12" s="201" t="s">
        <v>299</v>
      </c>
      <c r="D12" s="161" t="s">
        <v>126</v>
      </c>
      <c r="E12" s="197">
        <v>45825</v>
      </c>
      <c r="F12" s="197">
        <v>45825</v>
      </c>
      <c r="G12" s="174" t="s">
        <v>21</v>
      </c>
      <c r="H12" s="174">
        <v>2</v>
      </c>
      <c r="I12" s="174"/>
      <c r="J12" s="174"/>
      <c r="K12" s="66">
        <f t="shared" si="6"/>
        <v>2</v>
      </c>
      <c r="L12" s="174"/>
      <c r="M12" s="174">
        <v>2</v>
      </c>
      <c r="N12" s="174"/>
      <c r="O12" s="174"/>
      <c r="P12" s="174"/>
      <c r="Q12" s="66">
        <f t="shared" si="2"/>
        <v>2</v>
      </c>
      <c r="R12" s="66">
        <f t="shared" si="3"/>
        <v>106</v>
      </c>
      <c r="S12" s="202">
        <v>9</v>
      </c>
      <c r="T12" s="202">
        <v>33</v>
      </c>
      <c r="U12" s="202">
        <v>18</v>
      </c>
      <c r="V12" s="202">
        <f>5+2+28+11</f>
        <v>46</v>
      </c>
      <c r="W12" s="174"/>
      <c r="X12" s="174"/>
      <c r="Y12" s="174"/>
      <c r="Z12" s="174"/>
      <c r="AA12" s="67"/>
      <c r="AB12" s="67"/>
      <c r="AC12" s="67"/>
      <c r="AD12" s="199">
        <f t="shared" si="4"/>
        <v>106</v>
      </c>
      <c r="AE12" s="174">
        <f>2+2+9+1+14</f>
        <v>28</v>
      </c>
      <c r="AF12" s="174">
        <f>10+4+24+3+37</f>
        <v>78</v>
      </c>
      <c r="AG12" s="174"/>
      <c r="AH12" s="199">
        <f t="shared" si="5"/>
        <v>106</v>
      </c>
      <c r="AI12" s="174">
        <v>106</v>
      </c>
      <c r="AJ12" s="67"/>
      <c r="AK12" s="67"/>
      <c r="AL12" s="67"/>
      <c r="AM12" s="67"/>
      <c r="AN12" s="80"/>
      <c r="AO12" s="80"/>
      <c r="AP12" s="80"/>
      <c r="AQ12" s="80"/>
      <c r="AR12" s="80"/>
      <c r="AS12" s="80"/>
    </row>
    <row r="13" spans="1:68" s="83" customFormat="1" ht="28">
      <c r="A13" s="65">
        <v>5</v>
      </c>
      <c r="B13" s="79"/>
      <c r="C13" s="201" t="s">
        <v>299</v>
      </c>
      <c r="D13" s="161" t="s">
        <v>126</v>
      </c>
      <c r="E13" s="197">
        <v>45832</v>
      </c>
      <c r="F13" s="197">
        <v>45832</v>
      </c>
      <c r="G13" s="174" t="s">
        <v>21</v>
      </c>
      <c r="H13" s="174">
        <v>2</v>
      </c>
      <c r="I13" s="174"/>
      <c r="J13" s="174"/>
      <c r="K13" s="66">
        <f t="shared" si="6"/>
        <v>2</v>
      </c>
      <c r="L13" s="174"/>
      <c r="M13" s="174">
        <v>2</v>
      </c>
      <c r="N13" s="174"/>
      <c r="O13" s="174"/>
      <c r="P13" s="174"/>
      <c r="Q13" s="66">
        <f t="shared" si="2"/>
        <v>2</v>
      </c>
      <c r="R13" s="66">
        <f t="shared" si="3"/>
        <v>47</v>
      </c>
      <c r="S13" s="202">
        <v>2</v>
      </c>
      <c r="T13" s="202">
        <v>17</v>
      </c>
      <c r="U13" s="202">
        <v>7</v>
      </c>
      <c r="V13" s="202">
        <v>21</v>
      </c>
      <c r="W13" s="174"/>
      <c r="X13" s="174"/>
      <c r="Y13" s="174"/>
      <c r="Z13" s="174"/>
      <c r="AA13" s="67"/>
      <c r="AB13" s="67"/>
      <c r="AC13" s="67"/>
      <c r="AD13" s="199">
        <f t="shared" si="4"/>
        <v>47</v>
      </c>
      <c r="AE13" s="174">
        <v>15</v>
      </c>
      <c r="AF13" s="174">
        <v>32</v>
      </c>
      <c r="AG13" s="174"/>
      <c r="AH13" s="199">
        <f t="shared" si="5"/>
        <v>47</v>
      </c>
      <c r="AI13" s="174">
        <v>47</v>
      </c>
      <c r="AJ13" s="67"/>
      <c r="AK13" s="67"/>
      <c r="AL13" s="67"/>
      <c r="AM13" s="67"/>
      <c r="AN13" s="80"/>
      <c r="AO13" s="80"/>
      <c r="AP13" s="80"/>
      <c r="AQ13" s="80"/>
      <c r="AR13" s="80"/>
      <c r="AS13" s="80"/>
    </row>
    <row r="14" spans="1:68" s="192" customFormat="1" ht="59.25" customHeight="1">
      <c r="A14" s="65">
        <v>6</v>
      </c>
      <c r="B14" s="79"/>
      <c r="C14" s="161" t="s">
        <v>322</v>
      </c>
      <c r="D14" s="161" t="s">
        <v>126</v>
      </c>
      <c r="E14" s="197">
        <v>45772</v>
      </c>
      <c r="F14" s="197">
        <v>45772</v>
      </c>
      <c r="G14" s="174" t="s">
        <v>21</v>
      </c>
      <c r="H14" s="174">
        <v>2</v>
      </c>
      <c r="I14" s="174"/>
      <c r="J14" s="174"/>
      <c r="K14" s="185">
        <f t="shared" si="6"/>
        <v>2</v>
      </c>
      <c r="L14" s="174"/>
      <c r="M14" s="174">
        <v>2</v>
      </c>
      <c r="N14" s="174"/>
      <c r="O14" s="174"/>
      <c r="P14" s="174"/>
      <c r="Q14" s="185">
        <f t="shared" si="2"/>
        <v>2</v>
      </c>
      <c r="R14" s="185">
        <f t="shared" si="3"/>
        <v>6</v>
      </c>
      <c r="S14" s="174"/>
      <c r="T14" s="174">
        <v>1</v>
      </c>
      <c r="U14" s="174">
        <v>2</v>
      </c>
      <c r="V14" s="174">
        <v>3</v>
      </c>
      <c r="W14" s="174"/>
      <c r="X14" s="174"/>
      <c r="Y14" s="174"/>
      <c r="Z14" s="174"/>
      <c r="AA14" s="186"/>
      <c r="AB14" s="186"/>
      <c r="AC14" s="186"/>
      <c r="AD14" s="200">
        <f t="shared" si="4"/>
        <v>6</v>
      </c>
      <c r="AE14" s="174">
        <v>2</v>
      </c>
      <c r="AF14" s="174">
        <v>4</v>
      </c>
      <c r="AG14" s="174"/>
      <c r="AH14" s="200">
        <f t="shared" si="5"/>
        <v>6</v>
      </c>
      <c r="AI14" s="174">
        <v>6</v>
      </c>
      <c r="AJ14" s="186"/>
      <c r="AK14" s="186"/>
      <c r="AL14" s="186"/>
      <c r="AM14" s="186"/>
      <c r="AN14" s="189"/>
      <c r="AO14" s="190"/>
      <c r="AP14" s="191" t="s">
        <v>4</v>
      </c>
      <c r="AQ14" s="190"/>
      <c r="AS14" s="190"/>
      <c r="AT14" s="193"/>
      <c r="AU14" s="193"/>
      <c r="AV14" s="193"/>
      <c r="AW14" s="193"/>
      <c r="AX14" s="193"/>
      <c r="AY14" s="193"/>
      <c r="AZ14" s="193"/>
      <c r="BA14" s="193"/>
      <c r="BB14" s="193"/>
      <c r="BC14" s="193"/>
      <c r="BD14" s="193"/>
    </row>
    <row r="15" spans="1:68" s="192" customFormat="1" ht="49.5" customHeight="1">
      <c r="A15" s="65">
        <v>7</v>
      </c>
      <c r="B15" s="79"/>
      <c r="C15" s="201" t="s">
        <v>323</v>
      </c>
      <c r="D15" s="161" t="s">
        <v>126</v>
      </c>
      <c r="E15" s="197">
        <v>45772</v>
      </c>
      <c r="F15" s="197">
        <v>45772</v>
      </c>
      <c r="G15" s="174" t="s">
        <v>21</v>
      </c>
      <c r="H15" s="174">
        <v>2</v>
      </c>
      <c r="I15" s="174"/>
      <c r="J15" s="174"/>
      <c r="K15" s="185">
        <f t="shared" si="6"/>
        <v>2</v>
      </c>
      <c r="L15" s="174"/>
      <c r="M15" s="174">
        <v>2</v>
      </c>
      <c r="N15" s="174"/>
      <c r="O15" s="174"/>
      <c r="P15" s="174"/>
      <c r="Q15" s="185">
        <f t="shared" si="2"/>
        <v>2</v>
      </c>
      <c r="R15" s="185">
        <f t="shared" si="3"/>
        <v>1</v>
      </c>
      <c r="S15" s="174"/>
      <c r="T15" s="174"/>
      <c r="U15" s="174"/>
      <c r="V15" s="174">
        <v>1</v>
      </c>
      <c r="W15" s="174"/>
      <c r="X15" s="174"/>
      <c r="Y15" s="174"/>
      <c r="Z15" s="174"/>
      <c r="AA15" s="186"/>
      <c r="AB15" s="186"/>
      <c r="AC15" s="186"/>
      <c r="AD15" s="200">
        <f t="shared" si="4"/>
        <v>1</v>
      </c>
      <c r="AE15" s="174"/>
      <c r="AF15" s="174">
        <v>1</v>
      </c>
      <c r="AG15" s="174"/>
      <c r="AH15" s="200">
        <f t="shared" si="5"/>
        <v>1</v>
      </c>
      <c r="AI15" s="174">
        <v>1</v>
      </c>
      <c r="AJ15" s="186"/>
      <c r="AK15" s="186"/>
      <c r="AL15" s="186"/>
      <c r="AM15" s="186"/>
      <c r="AN15" s="189"/>
      <c r="AO15" s="190"/>
      <c r="AP15" s="191" t="s">
        <v>21</v>
      </c>
      <c r="AQ15" s="190"/>
      <c r="AS15" s="190"/>
      <c r="AT15" s="193"/>
      <c r="AU15" s="193"/>
      <c r="AV15" s="193"/>
      <c r="AW15" s="193"/>
      <c r="AX15" s="193"/>
      <c r="AY15" s="193"/>
      <c r="AZ15" s="193"/>
      <c r="BA15" s="193"/>
      <c r="BB15" s="193"/>
      <c r="BC15" s="193"/>
      <c r="BD15" s="193"/>
    </row>
    <row r="16" spans="1:68" s="192" customFormat="1" ht="28">
      <c r="A16" s="65">
        <v>8</v>
      </c>
      <c r="B16" s="79"/>
      <c r="C16" s="201" t="s">
        <v>323</v>
      </c>
      <c r="D16" s="161" t="s">
        <v>126</v>
      </c>
      <c r="E16" s="197">
        <v>45786</v>
      </c>
      <c r="F16" s="197">
        <v>45786</v>
      </c>
      <c r="G16" s="174" t="s">
        <v>21</v>
      </c>
      <c r="H16" s="174">
        <v>2</v>
      </c>
      <c r="I16" s="174"/>
      <c r="J16" s="174"/>
      <c r="K16" s="185">
        <f t="shared" si="6"/>
        <v>2</v>
      </c>
      <c r="L16" s="174"/>
      <c r="M16" s="174">
        <v>2</v>
      </c>
      <c r="N16" s="174"/>
      <c r="O16" s="174"/>
      <c r="P16" s="174"/>
      <c r="Q16" s="185">
        <f t="shared" si="2"/>
        <v>2</v>
      </c>
      <c r="R16" s="185">
        <f t="shared" si="3"/>
        <v>3</v>
      </c>
      <c r="S16" s="174"/>
      <c r="T16" s="174"/>
      <c r="U16" s="174">
        <v>1</v>
      </c>
      <c r="V16" s="174">
        <v>2</v>
      </c>
      <c r="W16" s="174"/>
      <c r="X16" s="174"/>
      <c r="Y16" s="174"/>
      <c r="Z16" s="174"/>
      <c r="AA16" s="186"/>
      <c r="AB16" s="186"/>
      <c r="AC16" s="186"/>
      <c r="AD16" s="200">
        <f t="shared" si="4"/>
        <v>3</v>
      </c>
      <c r="AE16" s="174">
        <v>1</v>
      </c>
      <c r="AF16" s="174">
        <v>2</v>
      </c>
      <c r="AG16" s="174"/>
      <c r="AH16" s="200">
        <f t="shared" si="5"/>
        <v>3</v>
      </c>
      <c r="AI16" s="174">
        <v>3</v>
      </c>
      <c r="AJ16" s="186"/>
      <c r="AK16" s="186"/>
      <c r="AL16" s="186"/>
      <c r="AM16" s="186"/>
      <c r="AN16" s="189"/>
      <c r="AO16" s="189"/>
      <c r="AP16" s="190"/>
      <c r="AQ16" s="189"/>
      <c r="AR16" s="189"/>
      <c r="AS16" s="189"/>
    </row>
    <row r="17" spans="1:56" s="192" customFormat="1" ht="28">
      <c r="A17" s="65">
        <v>9</v>
      </c>
      <c r="B17" s="79"/>
      <c r="C17" s="201" t="s">
        <v>323</v>
      </c>
      <c r="D17" s="161" t="s">
        <v>126</v>
      </c>
      <c r="E17" s="197">
        <v>45804</v>
      </c>
      <c r="F17" s="197">
        <v>45804</v>
      </c>
      <c r="G17" s="174" t="s">
        <v>21</v>
      </c>
      <c r="H17" s="174">
        <v>2</v>
      </c>
      <c r="I17" s="174"/>
      <c r="J17" s="174"/>
      <c r="K17" s="185">
        <f t="shared" si="6"/>
        <v>2</v>
      </c>
      <c r="L17" s="174"/>
      <c r="M17" s="174">
        <v>2</v>
      </c>
      <c r="N17" s="174"/>
      <c r="O17" s="174"/>
      <c r="P17" s="174"/>
      <c r="Q17" s="185">
        <f t="shared" si="2"/>
        <v>2</v>
      </c>
      <c r="R17" s="185">
        <f t="shared" si="3"/>
        <v>6</v>
      </c>
      <c r="S17" s="174"/>
      <c r="T17" s="174"/>
      <c r="U17" s="174">
        <v>2</v>
      </c>
      <c r="V17" s="174">
        <v>4</v>
      </c>
      <c r="W17" s="174"/>
      <c r="X17" s="174"/>
      <c r="Y17" s="174"/>
      <c r="Z17" s="174"/>
      <c r="AA17" s="186"/>
      <c r="AB17" s="186"/>
      <c r="AC17" s="186"/>
      <c r="AD17" s="200">
        <f t="shared" si="4"/>
        <v>6</v>
      </c>
      <c r="AE17" s="174">
        <v>4</v>
      </c>
      <c r="AF17" s="174">
        <v>2</v>
      </c>
      <c r="AG17" s="174"/>
      <c r="AH17" s="200">
        <f t="shared" si="5"/>
        <v>6</v>
      </c>
      <c r="AI17" s="174">
        <v>6</v>
      </c>
      <c r="AJ17" s="186"/>
      <c r="AK17" s="186"/>
      <c r="AL17" s="186"/>
      <c r="AM17" s="186"/>
      <c r="AN17" s="189"/>
      <c r="AO17" s="189"/>
      <c r="AP17" s="189"/>
      <c r="AQ17" s="189"/>
      <c r="AR17" s="189"/>
      <c r="AS17" s="189"/>
    </row>
    <row r="18" spans="1:56" s="192" customFormat="1" ht="38.25" customHeight="1">
      <c r="A18" s="65">
        <v>10</v>
      </c>
      <c r="B18" s="79"/>
      <c r="C18" s="201" t="s">
        <v>324</v>
      </c>
      <c r="D18" s="161" t="s">
        <v>126</v>
      </c>
      <c r="E18" s="197">
        <v>45777</v>
      </c>
      <c r="F18" s="197">
        <v>45777</v>
      </c>
      <c r="G18" s="174" t="s">
        <v>21</v>
      </c>
      <c r="H18" s="174">
        <v>2</v>
      </c>
      <c r="I18" s="174"/>
      <c r="J18" s="174"/>
      <c r="K18" s="185">
        <f t="shared" si="6"/>
        <v>2</v>
      </c>
      <c r="L18" s="174"/>
      <c r="M18" s="174">
        <v>2</v>
      </c>
      <c r="N18" s="174"/>
      <c r="O18" s="174"/>
      <c r="P18" s="174"/>
      <c r="Q18" s="185">
        <f t="shared" si="2"/>
        <v>2</v>
      </c>
      <c r="R18" s="185">
        <f t="shared" si="3"/>
        <v>4</v>
      </c>
      <c r="S18" s="174"/>
      <c r="T18" s="174"/>
      <c r="U18" s="174">
        <v>1</v>
      </c>
      <c r="V18" s="174">
        <v>3</v>
      </c>
      <c r="W18" s="174"/>
      <c r="X18" s="174"/>
      <c r="Y18" s="174"/>
      <c r="Z18" s="174"/>
      <c r="AA18" s="186"/>
      <c r="AB18" s="186"/>
      <c r="AC18" s="186"/>
      <c r="AD18" s="200">
        <f t="shared" si="4"/>
        <v>4</v>
      </c>
      <c r="AE18" s="174">
        <v>2</v>
      </c>
      <c r="AF18" s="174">
        <v>2</v>
      </c>
      <c r="AG18" s="174"/>
      <c r="AH18" s="200">
        <f t="shared" si="5"/>
        <v>4</v>
      </c>
      <c r="AI18" s="174">
        <v>4</v>
      </c>
      <c r="AJ18" s="186"/>
      <c r="AK18" s="186"/>
      <c r="AL18" s="186"/>
      <c r="AM18" s="186"/>
      <c r="AN18" s="189"/>
      <c r="AO18" s="190"/>
      <c r="AP18" s="191" t="s">
        <v>22</v>
      </c>
      <c r="AQ18" s="190"/>
      <c r="AR18" s="190"/>
      <c r="AS18" s="190"/>
      <c r="AT18" s="193"/>
      <c r="AU18" s="193"/>
      <c r="AV18" s="193"/>
      <c r="AW18" s="193"/>
      <c r="AX18" s="193"/>
      <c r="AY18" s="193"/>
      <c r="AZ18" s="193"/>
      <c r="BA18" s="193"/>
      <c r="BB18" s="193"/>
      <c r="BC18" s="193"/>
      <c r="BD18" s="193"/>
    </row>
    <row r="19" spans="1:56" s="192" customFormat="1" ht="28">
      <c r="A19" s="65">
        <v>11</v>
      </c>
      <c r="B19" s="79"/>
      <c r="C19" s="201" t="s">
        <v>324</v>
      </c>
      <c r="D19" s="161" t="s">
        <v>126</v>
      </c>
      <c r="E19" s="197">
        <v>45791</v>
      </c>
      <c r="F19" s="197">
        <v>45791</v>
      </c>
      <c r="G19" s="174" t="s">
        <v>21</v>
      </c>
      <c r="H19" s="174">
        <v>2</v>
      </c>
      <c r="I19" s="174"/>
      <c r="J19" s="174"/>
      <c r="K19" s="185">
        <f t="shared" si="6"/>
        <v>2</v>
      </c>
      <c r="L19" s="174"/>
      <c r="M19" s="174">
        <v>2</v>
      </c>
      <c r="N19" s="174"/>
      <c r="O19" s="174"/>
      <c r="P19" s="174"/>
      <c r="Q19" s="185">
        <f t="shared" si="2"/>
        <v>2</v>
      </c>
      <c r="R19" s="185">
        <f t="shared" si="3"/>
        <v>5</v>
      </c>
      <c r="S19" s="174"/>
      <c r="T19" s="174"/>
      <c r="U19" s="174">
        <v>2</v>
      </c>
      <c r="V19" s="174">
        <v>3</v>
      </c>
      <c r="W19" s="174"/>
      <c r="X19" s="174"/>
      <c r="Y19" s="174"/>
      <c r="Z19" s="174"/>
      <c r="AA19" s="186"/>
      <c r="AB19" s="186"/>
      <c r="AC19" s="186"/>
      <c r="AD19" s="200">
        <f t="shared" si="4"/>
        <v>5</v>
      </c>
      <c r="AE19" s="174">
        <v>1</v>
      </c>
      <c r="AF19" s="174">
        <v>4</v>
      </c>
      <c r="AG19" s="174"/>
      <c r="AH19" s="200">
        <f t="shared" si="5"/>
        <v>5</v>
      </c>
      <c r="AI19" s="174">
        <v>5</v>
      </c>
      <c r="AJ19" s="186"/>
      <c r="AK19" s="186"/>
      <c r="AL19" s="186"/>
      <c r="AM19" s="186"/>
      <c r="AN19" s="189"/>
      <c r="AO19" s="189"/>
      <c r="AP19" s="190"/>
      <c r="AQ19" s="189"/>
      <c r="AR19" s="189"/>
      <c r="AS19" s="189"/>
    </row>
    <row r="20" spans="1:56" s="192" customFormat="1" ht="28">
      <c r="A20" s="65">
        <v>12</v>
      </c>
      <c r="B20" s="79"/>
      <c r="C20" s="201" t="s">
        <v>324</v>
      </c>
      <c r="D20" s="161" t="s">
        <v>126</v>
      </c>
      <c r="E20" s="197">
        <v>45806</v>
      </c>
      <c r="F20" s="197">
        <v>45806</v>
      </c>
      <c r="G20" s="174" t="s">
        <v>21</v>
      </c>
      <c r="H20" s="174">
        <v>2</v>
      </c>
      <c r="I20" s="174"/>
      <c r="J20" s="174"/>
      <c r="K20" s="185">
        <f t="shared" si="6"/>
        <v>2</v>
      </c>
      <c r="L20" s="174"/>
      <c r="M20" s="174">
        <v>2</v>
      </c>
      <c r="N20" s="174"/>
      <c r="O20" s="174"/>
      <c r="P20" s="174"/>
      <c r="Q20" s="185">
        <f t="shared" si="2"/>
        <v>2</v>
      </c>
      <c r="R20" s="185">
        <f t="shared" si="3"/>
        <v>8</v>
      </c>
      <c r="S20" s="174"/>
      <c r="T20" s="174">
        <v>3</v>
      </c>
      <c r="U20" s="174">
        <v>1</v>
      </c>
      <c r="V20" s="174">
        <v>4</v>
      </c>
      <c r="W20" s="174"/>
      <c r="X20" s="174"/>
      <c r="Y20" s="174"/>
      <c r="Z20" s="174"/>
      <c r="AA20" s="186"/>
      <c r="AB20" s="186"/>
      <c r="AC20" s="186"/>
      <c r="AD20" s="200">
        <f t="shared" si="4"/>
        <v>8</v>
      </c>
      <c r="AE20" s="174">
        <v>2</v>
      </c>
      <c r="AF20" s="174">
        <v>6</v>
      </c>
      <c r="AG20" s="174"/>
      <c r="AH20" s="200">
        <f t="shared" si="5"/>
        <v>8</v>
      </c>
      <c r="AI20" s="174">
        <v>8</v>
      </c>
      <c r="AJ20" s="186"/>
      <c r="AK20" s="186"/>
      <c r="AL20" s="186"/>
      <c r="AM20" s="186"/>
      <c r="AN20" s="189"/>
      <c r="AO20" s="189"/>
      <c r="AP20" s="189"/>
      <c r="AQ20" s="189"/>
      <c r="AR20" s="189"/>
      <c r="AS20" s="189"/>
    </row>
    <row r="21" spans="1:56" s="192" customFormat="1" ht="45.75" customHeight="1">
      <c r="A21" s="65">
        <v>13</v>
      </c>
      <c r="B21" s="79"/>
      <c r="C21" s="161" t="s">
        <v>301</v>
      </c>
      <c r="D21" s="161" t="s">
        <v>126</v>
      </c>
      <c r="E21" s="197">
        <v>45756</v>
      </c>
      <c r="F21" s="197">
        <v>45756</v>
      </c>
      <c r="G21" s="174" t="s">
        <v>21</v>
      </c>
      <c r="H21" s="174">
        <v>1</v>
      </c>
      <c r="I21" s="174"/>
      <c r="J21" s="174"/>
      <c r="K21" s="185">
        <f t="shared" si="6"/>
        <v>1</v>
      </c>
      <c r="L21" s="174"/>
      <c r="M21" s="174">
        <v>1</v>
      </c>
      <c r="N21" s="174"/>
      <c r="O21" s="174"/>
      <c r="P21" s="174"/>
      <c r="Q21" s="185">
        <f t="shared" si="2"/>
        <v>1</v>
      </c>
      <c r="R21" s="185">
        <f t="shared" si="3"/>
        <v>1</v>
      </c>
      <c r="S21" s="174"/>
      <c r="T21" s="174"/>
      <c r="U21" s="174"/>
      <c r="V21" s="174">
        <v>1</v>
      </c>
      <c r="W21" s="174"/>
      <c r="X21" s="174"/>
      <c r="Y21" s="174"/>
      <c r="Z21" s="174"/>
      <c r="AA21" s="186"/>
      <c r="AB21" s="186"/>
      <c r="AC21" s="186"/>
      <c r="AD21" s="200">
        <f t="shared" si="4"/>
        <v>1</v>
      </c>
      <c r="AE21" s="174"/>
      <c r="AF21" s="174">
        <v>1</v>
      </c>
      <c r="AG21" s="174"/>
      <c r="AH21" s="200">
        <f t="shared" si="5"/>
        <v>1</v>
      </c>
      <c r="AI21" s="174">
        <v>1</v>
      </c>
      <c r="AJ21" s="186"/>
      <c r="AK21" s="186"/>
      <c r="AL21" s="186"/>
      <c r="AM21" s="186"/>
      <c r="AN21" s="189"/>
      <c r="AO21" s="190"/>
      <c r="AP21" s="191" t="s">
        <v>23</v>
      </c>
      <c r="AQ21" s="190"/>
      <c r="AR21" s="190"/>
      <c r="AS21" s="190"/>
      <c r="AT21" s="193"/>
      <c r="AU21" s="193"/>
      <c r="AV21" s="193"/>
      <c r="AW21" s="193"/>
      <c r="AX21" s="193"/>
      <c r="AY21" s="193"/>
      <c r="AZ21" s="193"/>
      <c r="BA21" s="193"/>
      <c r="BB21" s="193"/>
      <c r="BC21" s="193"/>
      <c r="BD21" s="193"/>
    </row>
    <row r="22" spans="1:56" s="192" customFormat="1" ht="56">
      <c r="A22" s="65">
        <v>14</v>
      </c>
      <c r="B22" s="79"/>
      <c r="C22" s="161" t="s">
        <v>322</v>
      </c>
      <c r="D22" s="161" t="s">
        <v>126</v>
      </c>
      <c r="E22" s="197">
        <v>45784</v>
      </c>
      <c r="F22" s="197">
        <v>45784</v>
      </c>
      <c r="G22" s="174" t="s">
        <v>21</v>
      </c>
      <c r="H22" s="174">
        <v>2</v>
      </c>
      <c r="I22" s="174"/>
      <c r="J22" s="174"/>
      <c r="K22" s="185">
        <f t="shared" si="6"/>
        <v>2</v>
      </c>
      <c r="L22" s="174"/>
      <c r="M22" s="174">
        <v>2</v>
      </c>
      <c r="N22" s="174"/>
      <c r="O22" s="174"/>
      <c r="P22" s="174"/>
      <c r="Q22" s="185">
        <f t="shared" si="2"/>
        <v>2</v>
      </c>
      <c r="R22" s="185">
        <f t="shared" si="3"/>
        <v>9</v>
      </c>
      <c r="S22" s="174"/>
      <c r="T22" s="174"/>
      <c r="U22" s="174">
        <v>5</v>
      </c>
      <c r="V22" s="174">
        <v>4</v>
      </c>
      <c r="W22" s="174"/>
      <c r="X22" s="174"/>
      <c r="Y22" s="174"/>
      <c r="Z22" s="174"/>
      <c r="AA22" s="186"/>
      <c r="AB22" s="186"/>
      <c r="AC22" s="186"/>
      <c r="AD22" s="200">
        <f t="shared" si="4"/>
        <v>9</v>
      </c>
      <c r="AE22" s="174">
        <v>3</v>
      </c>
      <c r="AF22" s="174">
        <v>6</v>
      </c>
      <c r="AG22" s="174"/>
      <c r="AH22" s="200">
        <f t="shared" si="5"/>
        <v>9</v>
      </c>
      <c r="AI22" s="174">
        <v>9</v>
      </c>
      <c r="AJ22" s="186"/>
      <c r="AK22" s="186"/>
      <c r="AL22" s="186"/>
      <c r="AM22" s="186"/>
      <c r="AN22" s="189"/>
      <c r="AO22" s="189"/>
      <c r="AP22" s="190"/>
      <c r="AQ22" s="189"/>
      <c r="AR22" s="189"/>
      <c r="AS22" s="189"/>
    </row>
    <row r="23" spans="1:56" s="192" customFormat="1" ht="28">
      <c r="A23" s="65">
        <v>15</v>
      </c>
      <c r="B23" s="79"/>
      <c r="C23" s="201" t="s">
        <v>326</v>
      </c>
      <c r="D23" s="161" t="s">
        <v>126</v>
      </c>
      <c r="E23" s="197">
        <v>45791</v>
      </c>
      <c r="F23" s="197">
        <v>45791</v>
      </c>
      <c r="G23" s="174" t="s">
        <v>21</v>
      </c>
      <c r="H23" s="174">
        <v>2</v>
      </c>
      <c r="I23" s="174"/>
      <c r="J23" s="174"/>
      <c r="K23" s="185">
        <f t="shared" si="6"/>
        <v>2</v>
      </c>
      <c r="L23" s="174"/>
      <c r="M23" s="174">
        <v>2</v>
      </c>
      <c r="N23" s="174"/>
      <c r="O23" s="174"/>
      <c r="P23" s="174"/>
      <c r="Q23" s="185">
        <f t="shared" si="2"/>
        <v>2</v>
      </c>
      <c r="R23" s="185">
        <f t="shared" si="3"/>
        <v>8</v>
      </c>
      <c r="S23" s="174"/>
      <c r="T23" s="174">
        <v>1</v>
      </c>
      <c r="U23" s="174">
        <v>4</v>
      </c>
      <c r="V23" s="174">
        <v>3</v>
      </c>
      <c r="W23" s="174"/>
      <c r="X23" s="174"/>
      <c r="Y23" s="174"/>
      <c r="Z23" s="174"/>
      <c r="AA23" s="186"/>
      <c r="AB23" s="186"/>
      <c r="AC23" s="186"/>
      <c r="AD23" s="200">
        <f t="shared" si="4"/>
        <v>8</v>
      </c>
      <c r="AE23" s="174">
        <v>3</v>
      </c>
      <c r="AF23" s="174">
        <v>5</v>
      </c>
      <c r="AG23" s="174"/>
      <c r="AH23" s="200">
        <f t="shared" si="5"/>
        <v>8</v>
      </c>
      <c r="AI23" s="174">
        <v>8</v>
      </c>
      <c r="AJ23" s="186"/>
      <c r="AK23" s="186"/>
      <c r="AL23" s="186"/>
      <c r="AM23" s="186"/>
      <c r="AN23" s="189"/>
      <c r="AO23" s="189"/>
      <c r="AP23" s="189"/>
      <c r="AQ23" s="189"/>
      <c r="AR23" s="189"/>
      <c r="AS23" s="189"/>
    </row>
    <row r="24" spans="1:56" s="192" customFormat="1" ht="28">
      <c r="A24" s="65">
        <v>16</v>
      </c>
      <c r="B24" s="79"/>
      <c r="C24" s="201" t="s">
        <v>326</v>
      </c>
      <c r="D24" s="161" t="s">
        <v>126</v>
      </c>
      <c r="E24" s="197">
        <v>45807</v>
      </c>
      <c r="F24" s="197">
        <v>45807</v>
      </c>
      <c r="G24" s="174" t="s">
        <v>21</v>
      </c>
      <c r="H24" s="174">
        <v>2</v>
      </c>
      <c r="I24" s="174"/>
      <c r="J24" s="174"/>
      <c r="K24" s="185">
        <f t="shared" si="6"/>
        <v>2</v>
      </c>
      <c r="L24" s="174"/>
      <c r="M24" s="174">
        <v>2</v>
      </c>
      <c r="N24" s="174"/>
      <c r="O24" s="174"/>
      <c r="P24" s="174"/>
      <c r="Q24" s="185">
        <f t="shared" si="2"/>
        <v>2</v>
      </c>
      <c r="R24" s="185">
        <f t="shared" si="3"/>
        <v>4</v>
      </c>
      <c r="S24" s="174"/>
      <c r="T24" s="174">
        <v>1</v>
      </c>
      <c r="U24" s="174"/>
      <c r="V24" s="174">
        <v>3</v>
      </c>
      <c r="W24" s="174"/>
      <c r="X24" s="174"/>
      <c r="Y24" s="174"/>
      <c r="Z24" s="174"/>
      <c r="AA24" s="186"/>
      <c r="AB24" s="186"/>
      <c r="AC24" s="186"/>
      <c r="AD24" s="200">
        <f t="shared" si="4"/>
        <v>4</v>
      </c>
      <c r="AE24" s="174">
        <v>1</v>
      </c>
      <c r="AF24" s="174">
        <v>3</v>
      </c>
      <c r="AG24" s="174"/>
      <c r="AH24" s="200">
        <f t="shared" si="5"/>
        <v>4</v>
      </c>
      <c r="AI24" s="174">
        <v>4</v>
      </c>
      <c r="AJ24" s="186"/>
      <c r="AK24" s="186"/>
      <c r="AL24" s="186"/>
      <c r="AM24" s="186"/>
      <c r="AN24" s="189"/>
      <c r="AO24" s="189"/>
      <c r="AP24" s="189"/>
      <c r="AQ24" s="189"/>
      <c r="AR24" s="189"/>
      <c r="AS24" s="189"/>
    </row>
    <row r="25" spans="1:56" s="192" customFormat="1" ht="28">
      <c r="A25" s="65">
        <v>17</v>
      </c>
      <c r="B25" s="79"/>
      <c r="C25" s="201" t="s">
        <v>329</v>
      </c>
      <c r="D25" s="161" t="s">
        <v>126</v>
      </c>
      <c r="E25" s="197">
        <v>45793</v>
      </c>
      <c r="F25" s="197">
        <v>45793</v>
      </c>
      <c r="G25" s="174" t="s">
        <v>21</v>
      </c>
      <c r="H25" s="174">
        <v>2</v>
      </c>
      <c r="I25" s="174"/>
      <c r="J25" s="174"/>
      <c r="K25" s="185">
        <f t="shared" si="6"/>
        <v>2</v>
      </c>
      <c r="L25" s="174"/>
      <c r="M25" s="174">
        <v>2</v>
      </c>
      <c r="N25" s="174"/>
      <c r="O25" s="174"/>
      <c r="P25" s="174"/>
      <c r="Q25" s="185">
        <f t="shared" si="2"/>
        <v>2</v>
      </c>
      <c r="R25" s="185">
        <f t="shared" si="3"/>
        <v>42</v>
      </c>
      <c r="S25" s="202">
        <v>3</v>
      </c>
      <c r="T25" s="202">
        <v>5</v>
      </c>
      <c r="U25" s="202">
        <v>14</v>
      </c>
      <c r="V25" s="202">
        <v>20</v>
      </c>
      <c r="W25" s="174"/>
      <c r="X25" s="174"/>
      <c r="Y25" s="174"/>
      <c r="Z25" s="174"/>
      <c r="AA25" s="186"/>
      <c r="AB25" s="186"/>
      <c r="AC25" s="186"/>
      <c r="AD25" s="200">
        <f t="shared" si="4"/>
        <v>42</v>
      </c>
      <c r="AE25" s="174">
        <v>22</v>
      </c>
      <c r="AF25" s="174">
        <v>20</v>
      </c>
      <c r="AG25" s="174"/>
      <c r="AH25" s="200">
        <f t="shared" si="5"/>
        <v>42</v>
      </c>
      <c r="AI25" s="174">
        <v>42</v>
      </c>
      <c r="AJ25" s="186"/>
      <c r="AK25" s="186"/>
      <c r="AL25" s="186"/>
      <c r="AM25" s="186"/>
      <c r="AN25" s="189"/>
      <c r="AO25" s="189"/>
      <c r="AP25" s="189"/>
      <c r="AQ25" s="189"/>
      <c r="AR25" s="189"/>
      <c r="AS25" s="189"/>
    </row>
    <row r="26" spans="1:56" s="192" customFormat="1" ht="56">
      <c r="A26" s="65">
        <v>18</v>
      </c>
      <c r="B26" s="79"/>
      <c r="C26" s="161" t="s">
        <v>322</v>
      </c>
      <c r="D26" s="161" t="s">
        <v>126</v>
      </c>
      <c r="E26" s="197">
        <v>45800</v>
      </c>
      <c r="F26" s="197">
        <v>45800</v>
      </c>
      <c r="G26" s="174" t="s">
        <v>21</v>
      </c>
      <c r="H26" s="174">
        <v>2</v>
      </c>
      <c r="I26" s="174"/>
      <c r="J26" s="174"/>
      <c r="K26" s="185">
        <f t="shared" si="6"/>
        <v>2</v>
      </c>
      <c r="L26" s="174"/>
      <c r="M26" s="174">
        <v>2</v>
      </c>
      <c r="N26" s="174"/>
      <c r="O26" s="174"/>
      <c r="P26" s="174"/>
      <c r="Q26" s="185">
        <f t="shared" si="2"/>
        <v>2</v>
      </c>
      <c r="R26" s="185">
        <f t="shared" si="3"/>
        <v>13</v>
      </c>
      <c r="S26" s="202"/>
      <c r="T26" s="202">
        <v>3</v>
      </c>
      <c r="U26" s="202">
        <v>4</v>
      </c>
      <c r="V26" s="202">
        <v>6</v>
      </c>
      <c r="W26" s="174"/>
      <c r="X26" s="174"/>
      <c r="Y26" s="174"/>
      <c r="Z26" s="174"/>
      <c r="AA26" s="186"/>
      <c r="AB26" s="186"/>
      <c r="AC26" s="186"/>
      <c r="AD26" s="200">
        <f t="shared" si="4"/>
        <v>13</v>
      </c>
      <c r="AE26" s="174">
        <v>5</v>
      </c>
      <c r="AF26" s="174">
        <v>8</v>
      </c>
      <c r="AG26" s="174"/>
      <c r="AH26" s="200">
        <f t="shared" si="5"/>
        <v>13</v>
      </c>
      <c r="AI26" s="174">
        <v>13</v>
      </c>
      <c r="AJ26" s="186"/>
      <c r="AK26" s="186"/>
      <c r="AL26" s="186"/>
      <c r="AM26" s="186"/>
      <c r="AN26" s="189"/>
      <c r="AO26" s="189"/>
      <c r="AP26" s="189"/>
      <c r="AQ26" s="189"/>
      <c r="AR26" s="189"/>
      <c r="AS26" s="189"/>
    </row>
    <row r="27" spans="1:56" s="192" customFormat="1" ht="28">
      <c r="A27" s="65">
        <v>19</v>
      </c>
      <c r="B27" s="79"/>
      <c r="C27" s="201" t="s">
        <v>328</v>
      </c>
      <c r="D27" s="161" t="s">
        <v>126</v>
      </c>
      <c r="E27" s="197">
        <v>45834</v>
      </c>
      <c r="F27" s="197">
        <v>45834</v>
      </c>
      <c r="G27" s="174" t="s">
        <v>21</v>
      </c>
      <c r="H27" s="174">
        <v>1</v>
      </c>
      <c r="I27" s="174"/>
      <c r="J27" s="174"/>
      <c r="K27" s="185">
        <f t="shared" si="6"/>
        <v>1</v>
      </c>
      <c r="L27" s="174"/>
      <c r="M27" s="174">
        <v>1</v>
      </c>
      <c r="N27" s="174"/>
      <c r="O27" s="174"/>
      <c r="P27" s="174"/>
      <c r="Q27" s="185">
        <f t="shared" si="2"/>
        <v>1</v>
      </c>
      <c r="R27" s="185">
        <f t="shared" si="3"/>
        <v>7</v>
      </c>
      <c r="S27" s="174"/>
      <c r="T27" s="174">
        <v>1</v>
      </c>
      <c r="U27" s="174">
        <v>1</v>
      </c>
      <c r="V27" s="174">
        <v>5</v>
      </c>
      <c r="W27" s="174"/>
      <c r="X27" s="174"/>
      <c r="Y27" s="174"/>
      <c r="Z27" s="174"/>
      <c r="AA27" s="186"/>
      <c r="AB27" s="186"/>
      <c r="AC27" s="186"/>
      <c r="AD27" s="200">
        <f t="shared" si="4"/>
        <v>7</v>
      </c>
      <c r="AE27" s="174">
        <v>4</v>
      </c>
      <c r="AF27" s="174">
        <v>3</v>
      </c>
      <c r="AG27" s="174"/>
      <c r="AH27" s="200">
        <f t="shared" si="5"/>
        <v>7</v>
      </c>
      <c r="AI27" s="174">
        <v>7</v>
      </c>
      <c r="AJ27" s="186"/>
      <c r="AK27" s="186"/>
      <c r="AL27" s="186"/>
      <c r="AM27" s="186"/>
      <c r="AN27" s="189"/>
      <c r="AO27" s="189"/>
      <c r="AP27" s="189"/>
      <c r="AQ27" s="189"/>
      <c r="AR27" s="189"/>
      <c r="AS27" s="189"/>
    </row>
    <row r="28" spans="1:56" s="192" customFormat="1" ht="28">
      <c r="A28" s="65">
        <v>20</v>
      </c>
      <c r="B28" s="79"/>
      <c r="C28" s="201" t="s">
        <v>330</v>
      </c>
      <c r="D28" s="161" t="s">
        <v>126</v>
      </c>
      <c r="E28" s="197">
        <v>45833</v>
      </c>
      <c r="F28" s="197">
        <v>45833</v>
      </c>
      <c r="G28" s="174" t="s">
        <v>21</v>
      </c>
      <c r="H28" s="174">
        <v>2</v>
      </c>
      <c r="I28" s="174"/>
      <c r="J28" s="174"/>
      <c r="K28" s="185">
        <f t="shared" si="6"/>
        <v>2</v>
      </c>
      <c r="L28" s="174"/>
      <c r="M28" s="174">
        <v>2</v>
      </c>
      <c r="N28" s="174"/>
      <c r="O28" s="174"/>
      <c r="P28" s="174"/>
      <c r="Q28" s="185">
        <f t="shared" si="2"/>
        <v>2</v>
      </c>
      <c r="R28" s="185">
        <f t="shared" si="3"/>
        <v>10</v>
      </c>
      <c r="S28" s="174"/>
      <c r="T28" s="174"/>
      <c r="U28" s="174">
        <v>1</v>
      </c>
      <c r="V28" s="174">
        <v>9</v>
      </c>
      <c r="W28" s="174"/>
      <c r="X28" s="174"/>
      <c r="Y28" s="174"/>
      <c r="Z28" s="174"/>
      <c r="AA28" s="186"/>
      <c r="AB28" s="186"/>
      <c r="AC28" s="186"/>
      <c r="AD28" s="200">
        <f t="shared" si="4"/>
        <v>10</v>
      </c>
      <c r="AE28" s="174">
        <v>5</v>
      </c>
      <c r="AF28" s="174">
        <v>5</v>
      </c>
      <c r="AG28" s="174"/>
      <c r="AH28" s="200">
        <f t="shared" si="5"/>
        <v>10</v>
      </c>
      <c r="AI28" s="174">
        <v>10</v>
      </c>
      <c r="AJ28" s="186"/>
      <c r="AK28" s="186"/>
      <c r="AL28" s="186"/>
      <c r="AM28" s="186"/>
      <c r="AN28" s="189"/>
      <c r="AO28" s="189"/>
      <c r="AP28" s="189"/>
      <c r="AQ28" s="189"/>
      <c r="AR28" s="189"/>
      <c r="AS28" s="189"/>
    </row>
    <row r="29" spans="1:56" s="83" customFormat="1" ht="28">
      <c r="A29" s="65">
        <v>21</v>
      </c>
      <c r="B29" s="79"/>
      <c r="C29" s="161" t="s">
        <v>200</v>
      </c>
      <c r="D29" s="161" t="s">
        <v>127</v>
      </c>
      <c r="E29" s="197">
        <v>45719</v>
      </c>
      <c r="F29" s="197">
        <v>45804</v>
      </c>
      <c r="G29" s="174" t="s">
        <v>21</v>
      </c>
      <c r="H29" s="174"/>
      <c r="I29" s="174">
        <v>45</v>
      </c>
      <c r="J29" s="174"/>
      <c r="K29" s="66">
        <f t="shared" si="6"/>
        <v>45</v>
      </c>
      <c r="L29" s="174"/>
      <c r="M29" s="174">
        <v>45</v>
      </c>
      <c r="N29" s="174"/>
      <c r="O29" s="174"/>
      <c r="P29" s="174"/>
      <c r="Q29" s="185">
        <f t="shared" si="2"/>
        <v>45</v>
      </c>
      <c r="R29" s="185">
        <f t="shared" si="3"/>
        <v>23</v>
      </c>
      <c r="S29" s="174"/>
      <c r="T29" s="174"/>
      <c r="U29" s="174">
        <v>1</v>
      </c>
      <c r="V29" s="174">
        <v>22</v>
      </c>
      <c r="W29" s="174"/>
      <c r="X29" s="174"/>
      <c r="Y29" s="174"/>
      <c r="Z29" s="174"/>
      <c r="AA29" s="67"/>
      <c r="AB29" s="67"/>
      <c r="AC29" s="67"/>
      <c r="AD29" s="199">
        <f t="shared" si="4"/>
        <v>23</v>
      </c>
      <c r="AE29" s="174">
        <v>17</v>
      </c>
      <c r="AF29" s="174">
        <v>6</v>
      </c>
      <c r="AG29" s="174"/>
      <c r="AH29" s="199">
        <f t="shared" si="5"/>
        <v>23</v>
      </c>
      <c r="AI29" s="174">
        <v>23</v>
      </c>
      <c r="AJ29" s="67"/>
      <c r="AK29" s="67"/>
      <c r="AL29" s="67"/>
      <c r="AM29" s="67"/>
      <c r="AN29" s="80"/>
      <c r="AO29" s="81"/>
      <c r="AP29" s="82" t="s">
        <v>4</v>
      </c>
      <c r="AQ29" s="81"/>
      <c r="AS29" s="81"/>
      <c r="AT29" s="84"/>
      <c r="AU29" s="84"/>
      <c r="AV29" s="84"/>
      <c r="AW29" s="84"/>
      <c r="AX29" s="84"/>
      <c r="AY29" s="84"/>
      <c r="AZ29" s="84"/>
      <c r="BA29" s="84"/>
      <c r="BB29" s="84"/>
      <c r="BC29" s="84"/>
      <c r="BD29" s="84"/>
    </row>
    <row r="30" spans="1:56" s="83" customFormat="1" ht="42">
      <c r="A30" s="65">
        <v>22</v>
      </c>
      <c r="B30" s="79"/>
      <c r="C30" s="161" t="s">
        <v>441</v>
      </c>
      <c r="D30" s="161" t="s">
        <v>126</v>
      </c>
      <c r="E30" s="197">
        <v>45729</v>
      </c>
      <c r="F30" s="197">
        <v>45754</v>
      </c>
      <c r="G30" s="174" t="s">
        <v>21</v>
      </c>
      <c r="H30" s="174"/>
      <c r="I30" s="174">
        <v>5</v>
      </c>
      <c r="J30" s="174"/>
      <c r="K30" s="66">
        <f t="shared" si="6"/>
        <v>5</v>
      </c>
      <c r="L30" s="174"/>
      <c r="M30" s="174">
        <v>5</v>
      </c>
      <c r="N30" s="174"/>
      <c r="O30" s="174"/>
      <c r="P30" s="174"/>
      <c r="Q30" s="185">
        <f t="shared" si="2"/>
        <v>5</v>
      </c>
      <c r="R30" s="185">
        <f t="shared" si="3"/>
        <v>8</v>
      </c>
      <c r="S30" s="174">
        <v>5</v>
      </c>
      <c r="T30" s="174">
        <v>1</v>
      </c>
      <c r="U30" s="174"/>
      <c r="V30" s="174">
        <v>2</v>
      </c>
      <c r="W30" s="174"/>
      <c r="X30" s="174"/>
      <c r="Y30" s="174"/>
      <c r="Z30" s="174"/>
      <c r="AA30" s="67"/>
      <c r="AB30" s="67"/>
      <c r="AC30" s="67"/>
      <c r="AD30" s="199">
        <f t="shared" si="4"/>
        <v>8</v>
      </c>
      <c r="AE30" s="174">
        <v>3</v>
      </c>
      <c r="AF30" s="174">
        <v>5</v>
      </c>
      <c r="AG30" s="174"/>
      <c r="AH30" s="199">
        <f t="shared" si="5"/>
        <v>8</v>
      </c>
      <c r="AI30" s="174">
        <v>8</v>
      </c>
      <c r="AJ30" s="67"/>
      <c r="AK30" s="67"/>
      <c r="AL30" s="67"/>
      <c r="AM30" s="67"/>
      <c r="AN30" s="80"/>
      <c r="AO30" s="81"/>
      <c r="AP30" s="82" t="s">
        <v>21</v>
      </c>
      <c r="AQ30" s="81"/>
      <c r="AS30" s="81"/>
      <c r="AT30" s="84"/>
      <c r="AU30" s="84"/>
      <c r="AV30" s="84"/>
      <c r="AW30" s="84"/>
      <c r="AX30" s="84"/>
      <c r="AY30" s="84"/>
      <c r="AZ30" s="84"/>
      <c r="BA30" s="84"/>
      <c r="BB30" s="84"/>
      <c r="BC30" s="84"/>
      <c r="BD30" s="84"/>
    </row>
    <row r="31" spans="1:56" s="83" customFormat="1" ht="28">
      <c r="A31" s="65">
        <v>23</v>
      </c>
      <c r="B31" s="79"/>
      <c r="C31" s="161" t="s">
        <v>458</v>
      </c>
      <c r="D31" s="161" t="s">
        <v>126</v>
      </c>
      <c r="E31" s="197">
        <v>45796</v>
      </c>
      <c r="F31" s="197">
        <v>45800</v>
      </c>
      <c r="G31" s="174" t="s">
        <v>21</v>
      </c>
      <c r="H31" s="174"/>
      <c r="I31" s="174">
        <v>36</v>
      </c>
      <c r="J31" s="174"/>
      <c r="K31" s="66">
        <f t="shared" si="6"/>
        <v>36</v>
      </c>
      <c r="L31" s="174">
        <v>36</v>
      </c>
      <c r="M31" s="174"/>
      <c r="N31" s="174"/>
      <c r="O31" s="174"/>
      <c r="P31" s="174"/>
      <c r="Q31" s="185">
        <f t="shared" si="2"/>
        <v>36</v>
      </c>
      <c r="R31" s="185">
        <f t="shared" si="3"/>
        <v>27</v>
      </c>
      <c r="S31" s="174"/>
      <c r="T31" s="174"/>
      <c r="U31" s="174">
        <v>16</v>
      </c>
      <c r="V31" s="174">
        <v>11</v>
      </c>
      <c r="W31" s="174"/>
      <c r="X31" s="174"/>
      <c r="Y31" s="174"/>
      <c r="Z31" s="174"/>
      <c r="AA31" s="67"/>
      <c r="AB31" s="67"/>
      <c r="AC31" s="67"/>
      <c r="AD31" s="199">
        <f t="shared" si="4"/>
        <v>27</v>
      </c>
      <c r="AE31" s="174">
        <v>20</v>
      </c>
      <c r="AF31" s="174">
        <v>7</v>
      </c>
      <c r="AG31" s="174"/>
      <c r="AH31" s="199">
        <f t="shared" si="5"/>
        <v>27</v>
      </c>
      <c r="AI31" s="174">
        <v>27</v>
      </c>
      <c r="AJ31" s="67"/>
      <c r="AK31" s="67"/>
      <c r="AL31" s="67"/>
      <c r="AM31" s="67"/>
      <c r="AN31" s="80"/>
      <c r="AO31" s="81"/>
      <c r="AP31" s="82" t="s">
        <v>23</v>
      </c>
      <c r="AQ31" s="81"/>
      <c r="AR31" s="81"/>
      <c r="AS31" s="81"/>
      <c r="AT31" s="84"/>
      <c r="AU31" s="84"/>
      <c r="AV31" s="84"/>
      <c r="AW31" s="84"/>
      <c r="AX31" s="84"/>
      <c r="AY31" s="84"/>
      <c r="AZ31" s="84"/>
      <c r="BA31" s="84"/>
      <c r="BB31" s="84"/>
      <c r="BC31" s="84"/>
      <c r="BD31" s="84"/>
    </row>
    <row r="32" spans="1:56" s="83" customFormat="1" ht="28">
      <c r="A32" s="65">
        <v>24</v>
      </c>
      <c r="B32" s="79"/>
      <c r="C32" s="161" t="s">
        <v>302</v>
      </c>
      <c r="D32" s="161" t="s">
        <v>128</v>
      </c>
      <c r="E32" s="197">
        <v>45742</v>
      </c>
      <c r="F32" s="197">
        <v>45756</v>
      </c>
      <c r="G32" s="174" t="s">
        <v>21</v>
      </c>
      <c r="H32" s="174"/>
      <c r="I32" s="174"/>
      <c r="J32" s="174">
        <v>12</v>
      </c>
      <c r="K32" s="66">
        <f t="shared" si="6"/>
        <v>12</v>
      </c>
      <c r="L32" s="174">
        <v>12</v>
      </c>
      <c r="M32" s="174"/>
      <c r="N32" s="174"/>
      <c r="O32" s="174"/>
      <c r="P32" s="174"/>
      <c r="Q32" s="185">
        <f t="shared" si="2"/>
        <v>12</v>
      </c>
      <c r="R32" s="185">
        <f t="shared" si="3"/>
        <v>9</v>
      </c>
      <c r="S32" s="174"/>
      <c r="T32" s="174"/>
      <c r="U32" s="174">
        <v>1</v>
      </c>
      <c r="V32" s="174">
        <v>8</v>
      </c>
      <c r="W32" s="174"/>
      <c r="X32" s="174"/>
      <c r="Y32" s="174"/>
      <c r="Z32" s="174"/>
      <c r="AA32" s="67"/>
      <c r="AB32" s="67"/>
      <c r="AC32" s="67"/>
      <c r="AD32" s="199">
        <f t="shared" si="4"/>
        <v>9</v>
      </c>
      <c r="AE32" s="174">
        <v>7</v>
      </c>
      <c r="AF32" s="174">
        <v>2</v>
      </c>
      <c r="AG32" s="174"/>
      <c r="AH32" s="199">
        <f t="shared" si="5"/>
        <v>9</v>
      </c>
      <c r="AI32" s="174">
        <v>9</v>
      </c>
      <c r="AJ32" s="67"/>
      <c r="AK32" s="67"/>
      <c r="AL32" s="67"/>
      <c r="AM32" s="67"/>
      <c r="AN32" s="80"/>
      <c r="AO32" s="80"/>
      <c r="AP32" s="80"/>
      <c r="AQ32" s="80"/>
      <c r="AR32" s="80"/>
      <c r="AS32" s="80"/>
    </row>
    <row r="33" spans="1:45" s="83" customFormat="1" ht="42">
      <c r="A33" s="65">
        <v>25</v>
      </c>
      <c r="B33" s="79"/>
      <c r="C33" s="161" t="s">
        <v>610</v>
      </c>
      <c r="D33" s="161" t="s">
        <v>126</v>
      </c>
      <c r="E33" s="197">
        <v>45862</v>
      </c>
      <c r="F33" s="197">
        <v>45895</v>
      </c>
      <c r="G33" s="174" t="s">
        <v>22</v>
      </c>
      <c r="H33" s="174"/>
      <c r="I33" s="174">
        <v>30</v>
      </c>
      <c r="J33" s="174"/>
      <c r="K33" s="66">
        <f t="shared" si="6"/>
        <v>30</v>
      </c>
      <c r="L33" s="174"/>
      <c r="M33" s="174">
        <v>30</v>
      </c>
      <c r="N33" s="174"/>
      <c r="O33" s="174"/>
      <c r="P33" s="174"/>
      <c r="Q33" s="185">
        <f t="shared" si="2"/>
        <v>30</v>
      </c>
      <c r="R33" s="185">
        <f t="shared" si="3"/>
        <v>16</v>
      </c>
      <c r="S33" s="174"/>
      <c r="T33" s="174">
        <v>4</v>
      </c>
      <c r="U33" s="174">
        <v>7</v>
      </c>
      <c r="V33" s="174">
        <v>5</v>
      </c>
      <c r="W33" s="174"/>
      <c r="X33" s="174"/>
      <c r="Y33" s="174"/>
      <c r="Z33" s="174"/>
      <c r="AA33" s="67"/>
      <c r="AB33" s="67"/>
      <c r="AC33" s="67"/>
      <c r="AD33" s="199">
        <f t="shared" si="4"/>
        <v>16</v>
      </c>
      <c r="AE33" s="174">
        <v>5</v>
      </c>
      <c r="AF33" s="174">
        <v>11</v>
      </c>
      <c r="AG33" s="174"/>
      <c r="AH33" s="199">
        <f t="shared" si="5"/>
        <v>16</v>
      </c>
      <c r="AI33" s="174">
        <v>16</v>
      </c>
      <c r="AJ33" s="67"/>
      <c r="AK33" s="67"/>
      <c r="AL33" s="67"/>
      <c r="AM33" s="67"/>
      <c r="AN33" s="80"/>
      <c r="AO33" s="80"/>
      <c r="AP33" s="80"/>
      <c r="AQ33" s="80"/>
      <c r="AR33" s="80"/>
      <c r="AS33" s="80"/>
    </row>
    <row r="34" spans="1:45" s="83" customFormat="1" ht="28">
      <c r="A34" s="65">
        <v>26</v>
      </c>
      <c r="B34" s="79"/>
      <c r="C34" s="161" t="s">
        <v>667</v>
      </c>
      <c r="D34" s="161" t="s">
        <v>126</v>
      </c>
      <c r="E34" s="197">
        <v>45842</v>
      </c>
      <c r="F34" s="197">
        <v>45842</v>
      </c>
      <c r="G34" s="174" t="s">
        <v>22</v>
      </c>
      <c r="H34" s="174">
        <v>2</v>
      </c>
      <c r="I34" s="174"/>
      <c r="J34" s="174"/>
      <c r="K34" s="66">
        <f t="shared" si="6"/>
        <v>2</v>
      </c>
      <c r="L34" s="174"/>
      <c r="M34" s="174">
        <v>2</v>
      </c>
      <c r="N34" s="174"/>
      <c r="O34" s="174"/>
      <c r="P34" s="174"/>
      <c r="Q34" s="185">
        <f t="shared" si="2"/>
        <v>2</v>
      </c>
      <c r="R34" s="185">
        <f t="shared" si="3"/>
        <v>43</v>
      </c>
      <c r="S34" s="174"/>
      <c r="T34" s="174">
        <v>5</v>
      </c>
      <c r="U34" s="174">
        <v>14</v>
      </c>
      <c r="V34" s="174">
        <v>24</v>
      </c>
      <c r="W34" s="174"/>
      <c r="X34" s="174"/>
      <c r="Y34" s="174"/>
      <c r="Z34" s="174"/>
      <c r="AA34" s="67"/>
      <c r="AB34" s="67"/>
      <c r="AC34" s="67"/>
      <c r="AD34" s="199">
        <f t="shared" si="4"/>
        <v>43</v>
      </c>
      <c r="AE34" s="174">
        <v>17</v>
      </c>
      <c r="AF34" s="174">
        <v>26</v>
      </c>
      <c r="AG34" s="174"/>
      <c r="AH34" s="199">
        <f t="shared" si="5"/>
        <v>43</v>
      </c>
      <c r="AI34" s="174">
        <v>43</v>
      </c>
      <c r="AJ34" s="67"/>
      <c r="AK34" s="67"/>
      <c r="AL34" s="67"/>
      <c r="AM34" s="67"/>
      <c r="AN34" s="80"/>
      <c r="AO34" s="80"/>
      <c r="AP34" s="80" t="s">
        <v>4</v>
      </c>
      <c r="AQ34" s="80"/>
      <c r="AR34" s="80"/>
      <c r="AS34" s="80"/>
    </row>
    <row r="35" spans="1:45" s="83" customFormat="1" ht="28">
      <c r="A35" s="65">
        <v>27</v>
      </c>
      <c r="B35" s="79"/>
      <c r="C35" s="161" t="s">
        <v>327</v>
      </c>
      <c r="D35" s="161" t="s">
        <v>126</v>
      </c>
      <c r="E35" s="197">
        <v>45874</v>
      </c>
      <c r="F35" s="197">
        <v>45874</v>
      </c>
      <c r="G35" s="174" t="s">
        <v>22</v>
      </c>
      <c r="H35" s="174">
        <v>1.5</v>
      </c>
      <c r="I35" s="174"/>
      <c r="J35" s="174"/>
      <c r="K35" s="66">
        <f t="shared" si="6"/>
        <v>1.5</v>
      </c>
      <c r="L35" s="174"/>
      <c r="M35" s="174">
        <v>1.5</v>
      </c>
      <c r="N35" s="174"/>
      <c r="O35" s="174"/>
      <c r="P35" s="174"/>
      <c r="Q35" s="185">
        <f t="shared" si="2"/>
        <v>1.5</v>
      </c>
      <c r="R35" s="185">
        <f t="shared" si="3"/>
        <v>53</v>
      </c>
      <c r="S35" s="174">
        <v>4</v>
      </c>
      <c r="T35" s="174">
        <v>4</v>
      </c>
      <c r="U35" s="174">
        <v>15</v>
      </c>
      <c r="V35" s="174">
        <v>30</v>
      </c>
      <c r="W35" s="174"/>
      <c r="X35" s="174"/>
      <c r="Y35" s="174"/>
      <c r="Z35" s="174"/>
      <c r="AA35" s="67"/>
      <c r="AB35" s="67"/>
      <c r="AC35" s="67"/>
      <c r="AD35" s="199">
        <f t="shared" si="4"/>
        <v>53</v>
      </c>
      <c r="AE35" s="174">
        <v>19</v>
      </c>
      <c r="AF35" s="174">
        <v>34</v>
      </c>
      <c r="AG35" s="174"/>
      <c r="AH35" s="199">
        <f t="shared" si="5"/>
        <v>53</v>
      </c>
      <c r="AI35" s="174">
        <v>53</v>
      </c>
      <c r="AJ35" s="67"/>
      <c r="AK35" s="67"/>
      <c r="AL35" s="67"/>
      <c r="AM35" s="67"/>
      <c r="AN35" s="80"/>
      <c r="AO35" s="80"/>
      <c r="AP35" s="80" t="s">
        <v>21</v>
      </c>
      <c r="AQ35" s="80"/>
      <c r="AR35" s="80"/>
      <c r="AS35" s="80"/>
    </row>
    <row r="36" spans="1:45" s="83" customFormat="1" ht="42">
      <c r="A36" s="65">
        <v>28</v>
      </c>
      <c r="B36" s="79"/>
      <c r="C36" s="161" t="s">
        <v>712</v>
      </c>
      <c r="D36" s="161" t="s">
        <v>128</v>
      </c>
      <c r="E36" s="197">
        <v>45916</v>
      </c>
      <c r="F36" s="197">
        <v>45918</v>
      </c>
      <c r="G36" s="174" t="s">
        <v>22</v>
      </c>
      <c r="H36" s="174">
        <v>25</v>
      </c>
      <c r="I36" s="174"/>
      <c r="J36" s="174"/>
      <c r="K36" s="66">
        <f t="shared" si="6"/>
        <v>25</v>
      </c>
      <c r="L36" s="174">
        <v>25</v>
      </c>
      <c r="M36" s="174"/>
      <c r="N36" s="174"/>
      <c r="O36" s="174"/>
      <c r="P36" s="174"/>
      <c r="Q36" s="185">
        <f t="shared" si="2"/>
        <v>25</v>
      </c>
      <c r="R36" s="185">
        <f t="shared" si="3"/>
        <v>5</v>
      </c>
      <c r="S36" s="174"/>
      <c r="T36" s="174"/>
      <c r="U36" s="174"/>
      <c r="V36" s="174">
        <v>5</v>
      </c>
      <c r="W36" s="174"/>
      <c r="X36" s="174"/>
      <c r="Y36" s="174"/>
      <c r="Z36" s="174"/>
      <c r="AA36" s="67"/>
      <c r="AB36" s="67"/>
      <c r="AC36" s="67"/>
      <c r="AD36" s="199">
        <f t="shared" si="4"/>
        <v>5</v>
      </c>
      <c r="AE36" s="174">
        <v>2</v>
      </c>
      <c r="AF36" s="174">
        <v>3</v>
      </c>
      <c r="AG36" s="174"/>
      <c r="AH36" s="199">
        <f t="shared" si="5"/>
        <v>5</v>
      </c>
      <c r="AI36" s="174">
        <v>5</v>
      </c>
      <c r="AJ36" s="67"/>
      <c r="AK36" s="67"/>
      <c r="AL36" s="67"/>
      <c r="AM36" s="67"/>
      <c r="AN36" s="80"/>
      <c r="AO36" s="80"/>
      <c r="AP36" s="80" t="s">
        <v>22</v>
      </c>
      <c r="AQ36" s="80"/>
      <c r="AR36" s="80"/>
      <c r="AS36" s="80"/>
    </row>
    <row r="37" spans="1:45" s="83" customFormat="1" ht="28">
      <c r="A37" s="65">
        <v>29</v>
      </c>
      <c r="B37" s="79"/>
      <c r="C37" s="161" t="s">
        <v>738</v>
      </c>
      <c r="D37" s="161" t="s">
        <v>126</v>
      </c>
      <c r="E37" s="197">
        <v>45889</v>
      </c>
      <c r="F37" s="197">
        <v>45891</v>
      </c>
      <c r="G37" s="174" t="s">
        <v>22</v>
      </c>
      <c r="H37" s="174"/>
      <c r="I37" s="174"/>
      <c r="J37" s="174">
        <v>23</v>
      </c>
      <c r="K37" s="66">
        <f t="shared" si="6"/>
        <v>23</v>
      </c>
      <c r="L37" s="174"/>
      <c r="M37" s="174">
        <v>23</v>
      </c>
      <c r="N37" s="174"/>
      <c r="O37" s="174"/>
      <c r="P37" s="174"/>
      <c r="Q37" s="185">
        <f t="shared" si="2"/>
        <v>23</v>
      </c>
      <c r="R37" s="185">
        <f t="shared" si="3"/>
        <v>1</v>
      </c>
      <c r="S37" s="174"/>
      <c r="T37" s="174"/>
      <c r="U37" s="174"/>
      <c r="V37" s="174">
        <v>1</v>
      </c>
      <c r="W37" s="174"/>
      <c r="X37" s="174"/>
      <c r="Y37" s="174"/>
      <c r="Z37" s="174"/>
      <c r="AA37" s="67"/>
      <c r="AB37" s="67"/>
      <c r="AC37" s="67"/>
      <c r="AD37" s="199">
        <f t="shared" si="4"/>
        <v>1</v>
      </c>
      <c r="AE37" s="174">
        <v>1</v>
      </c>
      <c r="AF37" s="174"/>
      <c r="AG37" s="174"/>
      <c r="AH37" s="199">
        <f t="shared" si="5"/>
        <v>1</v>
      </c>
      <c r="AI37" s="174">
        <v>1</v>
      </c>
      <c r="AJ37" s="67"/>
      <c r="AK37" s="67"/>
      <c r="AL37" s="67"/>
      <c r="AM37" s="67"/>
      <c r="AN37" s="80"/>
      <c r="AO37" s="80"/>
      <c r="AP37" s="80"/>
      <c r="AQ37" s="80"/>
      <c r="AR37" s="80"/>
      <c r="AS37" s="80"/>
    </row>
    <row r="38" spans="1:45" s="83" customFormat="1" ht="42">
      <c r="A38" s="65">
        <v>30</v>
      </c>
      <c r="B38" s="79"/>
      <c r="C38" s="161" t="s">
        <v>739</v>
      </c>
      <c r="D38" s="161" t="s">
        <v>126</v>
      </c>
      <c r="E38" s="197">
        <v>45887</v>
      </c>
      <c r="F38" s="197">
        <v>45902</v>
      </c>
      <c r="G38" s="174" t="s">
        <v>22</v>
      </c>
      <c r="H38" s="174"/>
      <c r="I38" s="174">
        <v>20</v>
      </c>
      <c r="J38" s="174"/>
      <c r="K38" s="66">
        <f t="shared" si="6"/>
        <v>20</v>
      </c>
      <c r="L38" s="174"/>
      <c r="M38" s="174">
        <v>20</v>
      </c>
      <c r="N38" s="174"/>
      <c r="O38" s="174"/>
      <c r="P38" s="174"/>
      <c r="Q38" s="185">
        <f t="shared" si="2"/>
        <v>20</v>
      </c>
      <c r="R38" s="185">
        <f t="shared" si="3"/>
        <v>4</v>
      </c>
      <c r="S38" s="174"/>
      <c r="T38" s="174"/>
      <c r="U38" s="174"/>
      <c r="V38" s="174">
        <v>4</v>
      </c>
      <c r="W38" s="174"/>
      <c r="X38" s="174"/>
      <c r="Y38" s="174"/>
      <c r="Z38" s="174"/>
      <c r="AA38" s="67"/>
      <c r="AB38" s="67"/>
      <c r="AC38" s="67"/>
      <c r="AD38" s="199">
        <f t="shared" si="4"/>
        <v>4</v>
      </c>
      <c r="AE38" s="174">
        <v>3</v>
      </c>
      <c r="AF38" s="174">
        <v>1</v>
      </c>
      <c r="AG38" s="174"/>
      <c r="AH38" s="199">
        <f t="shared" si="5"/>
        <v>4</v>
      </c>
      <c r="AI38" s="174">
        <v>4</v>
      </c>
      <c r="AJ38" s="67"/>
      <c r="AK38" s="67"/>
      <c r="AL38" s="67"/>
      <c r="AM38" s="67"/>
      <c r="AN38" s="80"/>
      <c r="AO38" s="80"/>
      <c r="AP38" s="80"/>
      <c r="AQ38" s="80"/>
      <c r="AR38" s="80"/>
      <c r="AS38" s="80"/>
    </row>
    <row r="39" spans="1:45" s="83" customFormat="1" ht="56">
      <c r="A39" s="65">
        <v>31</v>
      </c>
      <c r="B39" s="79"/>
      <c r="C39" s="161" t="s">
        <v>732</v>
      </c>
      <c r="D39" s="161" t="s">
        <v>126</v>
      </c>
      <c r="E39" s="197">
        <v>45909</v>
      </c>
      <c r="F39" s="197">
        <v>45909</v>
      </c>
      <c r="G39" s="174" t="s">
        <v>22</v>
      </c>
      <c r="H39" s="174">
        <v>2</v>
      </c>
      <c r="I39" s="174"/>
      <c r="J39" s="174"/>
      <c r="K39" s="66">
        <f t="shared" si="6"/>
        <v>2</v>
      </c>
      <c r="L39" s="174"/>
      <c r="M39" s="174">
        <v>2</v>
      </c>
      <c r="N39" s="174"/>
      <c r="O39" s="174"/>
      <c r="P39" s="174"/>
      <c r="Q39" s="185">
        <f t="shared" si="2"/>
        <v>2</v>
      </c>
      <c r="R39" s="185">
        <f t="shared" si="3"/>
        <v>2</v>
      </c>
      <c r="S39" s="174"/>
      <c r="T39" s="174"/>
      <c r="U39" s="174"/>
      <c r="V39" s="174">
        <v>2</v>
      </c>
      <c r="W39" s="174"/>
      <c r="X39" s="174"/>
      <c r="Y39" s="174"/>
      <c r="Z39" s="174"/>
      <c r="AA39" s="67"/>
      <c r="AB39" s="67"/>
      <c r="AC39" s="67"/>
      <c r="AD39" s="199">
        <f t="shared" si="4"/>
        <v>2</v>
      </c>
      <c r="AE39" s="174">
        <v>1</v>
      </c>
      <c r="AF39" s="174">
        <v>1</v>
      </c>
      <c r="AG39" s="174"/>
      <c r="AH39" s="199">
        <f t="shared" si="5"/>
        <v>2</v>
      </c>
      <c r="AI39" s="174">
        <v>2</v>
      </c>
      <c r="AJ39" s="67"/>
      <c r="AK39" s="67"/>
      <c r="AL39" s="67"/>
      <c r="AM39" s="67"/>
      <c r="AN39" s="80"/>
      <c r="AO39" s="80"/>
      <c r="AP39" s="80"/>
      <c r="AQ39" s="80"/>
      <c r="AR39" s="80"/>
      <c r="AS39" s="80"/>
    </row>
    <row r="40" spans="1:45" s="83" customFormat="1" ht="56">
      <c r="A40" s="65">
        <v>32</v>
      </c>
      <c r="B40" s="79"/>
      <c r="C40" s="161" t="s">
        <v>737</v>
      </c>
      <c r="D40" s="161" t="s">
        <v>126</v>
      </c>
      <c r="E40" s="197">
        <v>45889</v>
      </c>
      <c r="F40" s="197">
        <v>45890</v>
      </c>
      <c r="G40" s="174" t="s">
        <v>22</v>
      </c>
      <c r="H40" s="174">
        <v>11</v>
      </c>
      <c r="I40" s="174"/>
      <c r="J40" s="174"/>
      <c r="K40" s="66">
        <f t="shared" si="6"/>
        <v>11</v>
      </c>
      <c r="L40" s="174"/>
      <c r="M40" s="174">
        <v>11</v>
      </c>
      <c r="N40" s="174"/>
      <c r="O40" s="174"/>
      <c r="P40" s="174"/>
      <c r="Q40" s="185">
        <f t="shared" si="2"/>
        <v>11</v>
      </c>
      <c r="R40" s="185">
        <f t="shared" si="3"/>
        <v>153</v>
      </c>
      <c r="S40" s="174">
        <v>8</v>
      </c>
      <c r="T40" s="174">
        <v>22</v>
      </c>
      <c r="U40" s="174">
        <v>37</v>
      </c>
      <c r="V40" s="174">
        <v>86</v>
      </c>
      <c r="W40" s="174"/>
      <c r="X40" s="174"/>
      <c r="Y40" s="174"/>
      <c r="Z40" s="174"/>
      <c r="AA40" s="67"/>
      <c r="AB40" s="67"/>
      <c r="AC40" s="67"/>
      <c r="AD40" s="199">
        <f t="shared" si="4"/>
        <v>153</v>
      </c>
      <c r="AE40" s="174">
        <v>63</v>
      </c>
      <c r="AF40" s="174">
        <v>90</v>
      </c>
      <c r="AG40" s="174"/>
      <c r="AH40" s="199">
        <f t="shared" si="5"/>
        <v>153</v>
      </c>
      <c r="AI40" s="174">
        <v>153</v>
      </c>
      <c r="AJ40" s="67"/>
      <c r="AK40" s="67"/>
      <c r="AL40" s="67"/>
      <c r="AM40" s="67"/>
      <c r="AN40" s="80"/>
      <c r="AO40" s="80"/>
      <c r="AP40" s="80"/>
      <c r="AQ40" s="80"/>
      <c r="AR40" s="80"/>
      <c r="AS40" s="80"/>
    </row>
    <row r="41" spans="1:45" s="83" customFormat="1" ht="28">
      <c r="A41" s="65">
        <v>33</v>
      </c>
      <c r="B41" s="79"/>
      <c r="C41" s="161" t="s">
        <v>709</v>
      </c>
      <c r="D41" s="161" t="s">
        <v>128</v>
      </c>
      <c r="E41" s="197">
        <v>45897</v>
      </c>
      <c r="F41" s="197">
        <v>45898</v>
      </c>
      <c r="G41" s="174" t="s">
        <v>22</v>
      </c>
      <c r="H41" s="174"/>
      <c r="I41" s="174"/>
      <c r="J41" s="174">
        <v>14</v>
      </c>
      <c r="K41" s="66">
        <f t="shared" si="6"/>
        <v>14</v>
      </c>
      <c r="L41" s="174">
        <v>14</v>
      </c>
      <c r="M41" s="174"/>
      <c r="N41" s="174"/>
      <c r="O41" s="174"/>
      <c r="P41" s="174"/>
      <c r="Q41" s="185">
        <f t="shared" si="2"/>
        <v>14</v>
      </c>
      <c r="R41" s="185">
        <v>4</v>
      </c>
      <c r="S41" s="174"/>
      <c r="T41" s="174"/>
      <c r="U41" s="174"/>
      <c r="V41" s="174">
        <v>4</v>
      </c>
      <c r="W41" s="174"/>
      <c r="X41" s="174"/>
      <c r="Y41" s="174"/>
      <c r="Z41" s="174"/>
      <c r="AA41" s="67"/>
      <c r="AB41" s="67"/>
      <c r="AC41" s="67"/>
      <c r="AD41" s="199">
        <f t="shared" si="4"/>
        <v>4</v>
      </c>
      <c r="AE41" s="174">
        <v>2</v>
      </c>
      <c r="AF41" s="174">
        <v>2</v>
      </c>
      <c r="AG41" s="174"/>
      <c r="AH41" s="199">
        <f t="shared" ref="AH41" si="7">IF(SUM(AI41:AJ41)=AD41,AD41,"verifique datos erroneos")</f>
        <v>4</v>
      </c>
      <c r="AI41" s="174">
        <v>4</v>
      </c>
      <c r="AJ41" s="67"/>
      <c r="AK41" s="67"/>
      <c r="AL41" s="67"/>
      <c r="AM41" s="67"/>
      <c r="AN41" s="80"/>
      <c r="AO41" s="80"/>
      <c r="AP41" s="80"/>
      <c r="AQ41" s="80"/>
      <c r="AR41" s="80"/>
      <c r="AS41" s="80"/>
    </row>
    <row r="42" spans="1:45" s="83" customFormat="1" ht="28">
      <c r="A42" s="65">
        <v>34</v>
      </c>
      <c r="B42" s="79"/>
      <c r="C42" s="161" t="s">
        <v>838</v>
      </c>
      <c r="D42" s="161" t="s">
        <v>128</v>
      </c>
      <c r="E42" s="197">
        <v>45938</v>
      </c>
      <c r="F42" s="197">
        <v>45938</v>
      </c>
      <c r="G42" s="174" t="s">
        <v>23</v>
      </c>
      <c r="H42" s="174">
        <v>2</v>
      </c>
      <c r="I42" s="174"/>
      <c r="J42" s="174"/>
      <c r="K42" s="66">
        <f t="shared" ref="K42:K47" si="8">SUM(H42:J42)</f>
        <v>2</v>
      </c>
      <c r="L42" s="174"/>
      <c r="M42" s="174">
        <v>2</v>
      </c>
      <c r="N42" s="174"/>
      <c r="O42" s="174"/>
      <c r="P42" s="174"/>
      <c r="Q42" s="185">
        <f t="shared" si="2"/>
        <v>2</v>
      </c>
      <c r="R42" s="185">
        <f t="shared" ref="R42:R52" si="9">SUM(S42:AC42)</f>
        <v>14</v>
      </c>
      <c r="S42" s="174">
        <v>2</v>
      </c>
      <c r="T42" s="174">
        <v>4</v>
      </c>
      <c r="U42" s="174"/>
      <c r="V42" s="174">
        <v>8</v>
      </c>
      <c r="W42" s="174"/>
      <c r="X42" s="174"/>
      <c r="Y42" s="174"/>
      <c r="Z42" s="174"/>
      <c r="AA42" s="67"/>
      <c r="AB42" s="67"/>
      <c r="AC42" s="67"/>
      <c r="AD42" s="199">
        <f t="shared" si="4"/>
        <v>14</v>
      </c>
      <c r="AE42" s="174">
        <v>8</v>
      </c>
      <c r="AF42" s="174">
        <v>6</v>
      </c>
      <c r="AG42" s="174"/>
      <c r="AH42" s="199">
        <f t="shared" ref="AH42:AH47" si="10">IF(SUM(AI42:AJ42)=AD42,AD42,"verifique datos erroneos")</f>
        <v>14</v>
      </c>
      <c r="AI42" s="174">
        <v>14</v>
      </c>
      <c r="AJ42" s="67"/>
      <c r="AK42" s="67"/>
      <c r="AL42" s="67"/>
      <c r="AM42" s="67"/>
      <c r="AN42" s="80"/>
      <c r="AO42" s="80"/>
      <c r="AP42" s="80"/>
      <c r="AQ42" s="80"/>
      <c r="AR42" s="80"/>
      <c r="AS42" s="80"/>
    </row>
    <row r="43" spans="1:45" s="83" customFormat="1" ht="28">
      <c r="A43" s="65">
        <v>35</v>
      </c>
      <c r="B43" s="79"/>
      <c r="C43" s="161" t="s">
        <v>830</v>
      </c>
      <c r="D43" s="161" t="s">
        <v>126</v>
      </c>
      <c r="E43" s="197">
        <v>45994</v>
      </c>
      <c r="F43" s="197">
        <v>45994</v>
      </c>
      <c r="G43" s="174" t="s">
        <v>23</v>
      </c>
      <c r="H43" s="174">
        <v>3</v>
      </c>
      <c r="I43" s="174"/>
      <c r="J43" s="174"/>
      <c r="K43" s="66">
        <f t="shared" si="8"/>
        <v>3</v>
      </c>
      <c r="L43" s="174"/>
      <c r="M43" s="174">
        <v>3</v>
      </c>
      <c r="N43" s="174"/>
      <c r="O43" s="174"/>
      <c r="P43" s="174"/>
      <c r="Q43" s="185">
        <f t="shared" si="2"/>
        <v>3</v>
      </c>
      <c r="R43" s="185">
        <f t="shared" si="9"/>
        <v>81</v>
      </c>
      <c r="S43" s="174">
        <v>6</v>
      </c>
      <c r="T43" s="174">
        <v>21</v>
      </c>
      <c r="U43" s="174">
        <v>24</v>
      </c>
      <c r="V43" s="174">
        <v>30</v>
      </c>
      <c r="W43" s="174"/>
      <c r="X43" s="174"/>
      <c r="Y43" s="174"/>
      <c r="Z43" s="174"/>
      <c r="AA43" s="67"/>
      <c r="AB43" s="67"/>
      <c r="AC43" s="67"/>
      <c r="AD43" s="199">
        <f t="shared" si="4"/>
        <v>81</v>
      </c>
      <c r="AE43" s="174">
        <v>43</v>
      </c>
      <c r="AF43" s="174">
        <v>38</v>
      </c>
      <c r="AG43" s="174"/>
      <c r="AH43" s="199">
        <f t="shared" si="10"/>
        <v>81</v>
      </c>
      <c r="AI43" s="174">
        <v>81</v>
      </c>
      <c r="AJ43" s="67"/>
      <c r="AK43" s="67"/>
      <c r="AL43" s="67"/>
      <c r="AM43" s="67"/>
      <c r="AN43" s="80"/>
      <c r="AO43" s="80"/>
      <c r="AP43" s="80"/>
      <c r="AQ43" s="80"/>
      <c r="AR43" s="80"/>
      <c r="AS43" s="80"/>
    </row>
    <row r="44" spans="1:45" s="83" customFormat="1" ht="28">
      <c r="A44" s="65">
        <v>36</v>
      </c>
      <c r="B44" s="79"/>
      <c r="C44" s="161" t="s">
        <v>305</v>
      </c>
      <c r="D44" s="161" t="s">
        <v>126</v>
      </c>
      <c r="E44" s="197">
        <v>45971</v>
      </c>
      <c r="F44" s="197">
        <v>45996</v>
      </c>
      <c r="G44" s="174" t="s">
        <v>23</v>
      </c>
      <c r="H44" s="174"/>
      <c r="I44" s="174">
        <v>35</v>
      </c>
      <c r="J44" s="174"/>
      <c r="K44" s="66">
        <f t="shared" si="8"/>
        <v>35</v>
      </c>
      <c r="L44" s="174"/>
      <c r="M44" s="174">
        <v>35</v>
      </c>
      <c r="N44" s="174"/>
      <c r="O44" s="174"/>
      <c r="P44" s="174"/>
      <c r="Q44" s="185">
        <f t="shared" si="2"/>
        <v>35</v>
      </c>
      <c r="R44" s="185">
        <f t="shared" si="9"/>
        <v>48</v>
      </c>
      <c r="S44" s="174"/>
      <c r="T44" s="174">
        <v>2</v>
      </c>
      <c r="U44" s="174">
        <v>18</v>
      </c>
      <c r="V44" s="174">
        <v>28</v>
      </c>
      <c r="W44" s="174"/>
      <c r="X44" s="174"/>
      <c r="Y44" s="174"/>
      <c r="Z44" s="174"/>
      <c r="AA44" s="67"/>
      <c r="AB44" s="67"/>
      <c r="AC44" s="67"/>
      <c r="AD44" s="199">
        <f t="shared" si="4"/>
        <v>48</v>
      </c>
      <c r="AE44" s="174">
        <v>28</v>
      </c>
      <c r="AF44" s="174">
        <v>20</v>
      </c>
      <c r="AG44" s="174"/>
      <c r="AH44" s="199">
        <f t="shared" si="10"/>
        <v>48</v>
      </c>
      <c r="AI44" s="174">
        <v>48</v>
      </c>
      <c r="AJ44" s="67"/>
      <c r="AK44" s="67"/>
      <c r="AL44" s="67"/>
      <c r="AM44" s="67"/>
      <c r="AN44" s="80"/>
      <c r="AO44" s="80"/>
      <c r="AP44" s="80"/>
      <c r="AQ44" s="80"/>
      <c r="AR44" s="80"/>
      <c r="AS44" s="80"/>
    </row>
    <row r="45" spans="1:45" s="83" customFormat="1" ht="28">
      <c r="A45" s="65">
        <v>37</v>
      </c>
      <c r="B45" s="79"/>
      <c r="C45" s="161" t="s">
        <v>329</v>
      </c>
      <c r="D45" s="161" t="s">
        <v>126</v>
      </c>
      <c r="E45" s="197">
        <v>45999</v>
      </c>
      <c r="F45" s="197">
        <v>45999</v>
      </c>
      <c r="G45" s="174" t="s">
        <v>23</v>
      </c>
      <c r="H45" s="174">
        <v>2</v>
      </c>
      <c r="I45" s="174"/>
      <c r="J45" s="174"/>
      <c r="K45" s="66">
        <f t="shared" si="8"/>
        <v>2</v>
      </c>
      <c r="L45" s="174"/>
      <c r="M45" s="174">
        <v>2</v>
      </c>
      <c r="N45" s="174"/>
      <c r="O45" s="174"/>
      <c r="P45" s="174"/>
      <c r="Q45" s="185">
        <f t="shared" si="2"/>
        <v>2</v>
      </c>
      <c r="R45" s="185">
        <f t="shared" si="9"/>
        <v>70</v>
      </c>
      <c r="S45" s="174">
        <v>1</v>
      </c>
      <c r="T45" s="174">
        <v>2</v>
      </c>
      <c r="U45" s="174">
        <v>9</v>
      </c>
      <c r="V45" s="174">
        <v>58</v>
      </c>
      <c r="W45" s="174"/>
      <c r="X45" s="174"/>
      <c r="Y45" s="174"/>
      <c r="Z45" s="174"/>
      <c r="AA45" s="67"/>
      <c r="AB45" s="67"/>
      <c r="AC45" s="67"/>
      <c r="AD45" s="199">
        <f t="shared" si="4"/>
        <v>70</v>
      </c>
      <c r="AE45" s="174">
        <v>35</v>
      </c>
      <c r="AF45" s="174">
        <v>35</v>
      </c>
      <c r="AG45" s="174"/>
      <c r="AH45" s="199">
        <f t="shared" si="10"/>
        <v>70</v>
      </c>
      <c r="AI45" s="174">
        <v>70</v>
      </c>
      <c r="AJ45" s="67"/>
      <c r="AK45" s="67"/>
      <c r="AL45" s="67"/>
      <c r="AM45" s="67"/>
      <c r="AN45" s="80"/>
      <c r="AO45" s="80"/>
      <c r="AP45" s="80"/>
      <c r="AQ45" s="80"/>
      <c r="AR45" s="80"/>
      <c r="AS45" s="80"/>
    </row>
    <row r="46" spans="1:45" s="83" customFormat="1" ht="28">
      <c r="A46" s="65">
        <v>38</v>
      </c>
      <c r="B46" s="79"/>
      <c r="C46" s="161" t="s">
        <v>329</v>
      </c>
      <c r="D46" s="161" t="s">
        <v>126</v>
      </c>
      <c r="E46" s="197">
        <v>45999</v>
      </c>
      <c r="F46" s="197">
        <v>45999</v>
      </c>
      <c r="G46" s="174" t="s">
        <v>23</v>
      </c>
      <c r="H46" s="174">
        <v>2</v>
      </c>
      <c r="I46" s="174"/>
      <c r="J46" s="174"/>
      <c r="K46" s="66">
        <f>SUM(H46:J46)</f>
        <v>2</v>
      </c>
      <c r="L46" s="174"/>
      <c r="M46" s="174">
        <v>2</v>
      </c>
      <c r="N46" s="174"/>
      <c r="O46" s="174"/>
      <c r="P46" s="174"/>
      <c r="Q46" s="185">
        <f>IF(SUM(L46:P46)=SUM(H46:J46),K46,"VERIFIQUE DATOS INCORRECTOS")</f>
        <v>2</v>
      </c>
      <c r="R46" s="185">
        <f>SUM(S46:AC46)</f>
        <v>529</v>
      </c>
      <c r="S46" s="174">
        <v>48</v>
      </c>
      <c r="T46" s="174">
        <v>77</v>
      </c>
      <c r="U46" s="174">
        <v>116</v>
      </c>
      <c r="V46" s="174">
        <v>288</v>
      </c>
      <c r="W46" s="174"/>
      <c r="X46" s="174"/>
      <c r="Y46" s="174"/>
      <c r="Z46" s="174"/>
      <c r="AA46" s="67"/>
      <c r="AB46" s="67"/>
      <c r="AC46" s="67"/>
      <c r="AD46" s="199">
        <f>IF(SUM(AE46:AG46)=R46,R46,"Verifique datos erroneos")</f>
        <v>529</v>
      </c>
      <c r="AE46" s="174">
        <v>281</v>
      </c>
      <c r="AF46" s="174">
        <v>248</v>
      </c>
      <c r="AG46" s="174"/>
      <c r="AH46" s="199">
        <f>IF(SUM(AI46:AJ46)=AD46,AD46,"verifique datos erroneos")</f>
        <v>529</v>
      </c>
      <c r="AI46" s="174">
        <v>529</v>
      </c>
      <c r="AJ46" s="67"/>
      <c r="AK46" s="67"/>
      <c r="AL46" s="67"/>
      <c r="AM46" s="67"/>
      <c r="AN46" s="80"/>
      <c r="AO46" s="80"/>
      <c r="AP46" s="80"/>
      <c r="AQ46" s="80"/>
      <c r="AR46" s="80"/>
      <c r="AS46" s="80"/>
    </row>
    <row r="47" spans="1:45" s="83" customFormat="1" ht="56">
      <c r="A47" s="65">
        <v>39</v>
      </c>
      <c r="B47" s="79"/>
      <c r="C47" s="161" t="s">
        <v>839</v>
      </c>
      <c r="D47" s="161" t="s">
        <v>127</v>
      </c>
      <c r="E47" s="197">
        <v>45917</v>
      </c>
      <c r="F47" s="197">
        <v>45938</v>
      </c>
      <c r="G47" s="174" t="s">
        <v>23</v>
      </c>
      <c r="H47" s="174"/>
      <c r="I47" s="174"/>
      <c r="J47" s="174">
        <v>14</v>
      </c>
      <c r="K47" s="66">
        <f t="shared" si="8"/>
        <v>14</v>
      </c>
      <c r="L47" s="174">
        <v>14</v>
      </c>
      <c r="M47" s="174"/>
      <c r="N47" s="174"/>
      <c r="O47" s="174"/>
      <c r="P47" s="174"/>
      <c r="Q47" s="185">
        <f t="shared" si="2"/>
        <v>14</v>
      </c>
      <c r="R47" s="185">
        <f t="shared" si="9"/>
        <v>2</v>
      </c>
      <c r="S47" s="174"/>
      <c r="T47" s="174"/>
      <c r="U47" s="174"/>
      <c r="V47" s="174">
        <v>2</v>
      </c>
      <c r="W47" s="174"/>
      <c r="X47" s="174"/>
      <c r="Y47" s="174"/>
      <c r="Z47" s="174"/>
      <c r="AA47" s="67"/>
      <c r="AB47" s="67"/>
      <c r="AC47" s="67"/>
      <c r="AD47" s="199">
        <f t="shared" si="4"/>
        <v>2</v>
      </c>
      <c r="AE47" s="174">
        <v>1</v>
      </c>
      <c r="AF47" s="174">
        <v>1</v>
      </c>
      <c r="AG47" s="174"/>
      <c r="AH47" s="199">
        <f t="shared" si="10"/>
        <v>2</v>
      </c>
      <c r="AI47" s="174">
        <v>2</v>
      </c>
      <c r="AJ47" s="67"/>
      <c r="AK47" s="67"/>
      <c r="AL47" s="67"/>
      <c r="AM47" s="67"/>
      <c r="AN47" s="80"/>
      <c r="AO47" s="80"/>
      <c r="AP47" s="80"/>
      <c r="AQ47" s="80"/>
      <c r="AR47" s="80"/>
      <c r="AS47" s="80"/>
    </row>
    <row r="48" spans="1:45" s="83" customFormat="1" ht="28">
      <c r="A48" s="65">
        <v>40</v>
      </c>
      <c r="B48" s="79"/>
      <c r="C48" s="161" t="s">
        <v>1032</v>
      </c>
      <c r="D48" s="161" t="s">
        <v>128</v>
      </c>
      <c r="E48" s="197">
        <v>45937</v>
      </c>
      <c r="F48" s="197">
        <v>45939</v>
      </c>
      <c r="G48" s="174" t="s">
        <v>23</v>
      </c>
      <c r="H48" s="174"/>
      <c r="I48" s="174" t="s">
        <v>217</v>
      </c>
      <c r="J48" s="174">
        <v>25</v>
      </c>
      <c r="K48" s="66">
        <f>SUM(H48:J48)</f>
        <v>25</v>
      </c>
      <c r="L48" s="174">
        <v>25</v>
      </c>
      <c r="M48" s="174" t="s">
        <v>217</v>
      </c>
      <c r="N48" s="174"/>
      <c r="O48" s="174"/>
      <c r="P48" s="174"/>
      <c r="Q48" s="185">
        <f t="shared" si="2"/>
        <v>25</v>
      </c>
      <c r="R48" s="185">
        <f t="shared" si="9"/>
        <v>1</v>
      </c>
      <c r="S48" s="174"/>
      <c r="T48" s="174">
        <v>1</v>
      </c>
      <c r="U48" s="174" t="s">
        <v>217</v>
      </c>
      <c r="V48" s="174" t="s">
        <v>217</v>
      </c>
      <c r="W48" s="174"/>
      <c r="X48" s="174"/>
      <c r="Y48" s="174"/>
      <c r="Z48" s="174"/>
      <c r="AA48" s="67"/>
      <c r="AB48" s="67"/>
      <c r="AC48" s="67"/>
      <c r="AD48" s="199">
        <f t="shared" si="4"/>
        <v>1</v>
      </c>
      <c r="AE48" s="174">
        <v>1</v>
      </c>
      <c r="AF48" s="174" t="s">
        <v>217</v>
      </c>
      <c r="AG48" s="174"/>
      <c r="AH48" s="199">
        <f>IF(SUM(AI48:AJ48)=AD48,AD48,"verifique datos erroneos")</f>
        <v>1</v>
      </c>
      <c r="AI48" s="174">
        <v>1</v>
      </c>
      <c r="AJ48" s="67"/>
      <c r="AK48" s="67" t="s">
        <v>217</v>
      </c>
      <c r="AL48" s="67"/>
      <c r="AM48" s="67"/>
      <c r="AN48" s="80"/>
      <c r="AO48" s="80"/>
      <c r="AP48" s="80" t="s">
        <v>4</v>
      </c>
      <c r="AQ48" s="80"/>
      <c r="AR48" s="80"/>
      <c r="AS48" s="80"/>
    </row>
    <row r="49" spans="1:45" s="83" customFormat="1" ht="28">
      <c r="A49" s="65">
        <v>41</v>
      </c>
      <c r="B49" s="79"/>
      <c r="C49" s="161" t="s">
        <v>1033</v>
      </c>
      <c r="D49" s="161" t="s">
        <v>127</v>
      </c>
      <c r="E49" s="197">
        <v>45952</v>
      </c>
      <c r="F49" s="197">
        <v>45973</v>
      </c>
      <c r="G49" s="174" t="s">
        <v>23</v>
      </c>
      <c r="H49" s="174"/>
      <c r="I49" s="174"/>
      <c r="J49" s="174">
        <v>16</v>
      </c>
      <c r="K49" s="66">
        <f t="shared" ref="K49:K52" si="11">SUM(H49:J49)</f>
        <v>16</v>
      </c>
      <c r="L49" s="174"/>
      <c r="M49" s="174">
        <v>16</v>
      </c>
      <c r="N49" s="174"/>
      <c r="O49" s="174"/>
      <c r="P49" s="174"/>
      <c r="Q49" s="185">
        <f t="shared" si="2"/>
        <v>16</v>
      </c>
      <c r="R49" s="185">
        <f t="shared" si="9"/>
        <v>15</v>
      </c>
      <c r="S49" s="174">
        <v>2</v>
      </c>
      <c r="T49" s="174">
        <v>2</v>
      </c>
      <c r="U49" s="174">
        <v>1</v>
      </c>
      <c r="V49" s="174">
        <v>10</v>
      </c>
      <c r="W49" s="174"/>
      <c r="X49" s="174"/>
      <c r="Y49" s="174"/>
      <c r="Z49" s="174"/>
      <c r="AA49" s="67"/>
      <c r="AB49" s="67"/>
      <c r="AC49" s="67"/>
      <c r="AD49" s="199">
        <f t="shared" si="4"/>
        <v>15</v>
      </c>
      <c r="AE49" s="174">
        <v>3</v>
      </c>
      <c r="AF49" s="174">
        <v>12</v>
      </c>
      <c r="AG49" s="174"/>
      <c r="AH49" s="199">
        <f t="shared" ref="AH49:AH52" si="12">IF(SUM(AI49:AJ49)=AD49,AD49,"verifique datos erroneos")</f>
        <v>15</v>
      </c>
      <c r="AI49" s="174">
        <v>15</v>
      </c>
      <c r="AJ49" s="67"/>
      <c r="AK49" s="67"/>
      <c r="AL49" s="67"/>
      <c r="AM49" s="67"/>
      <c r="AN49" s="80"/>
      <c r="AO49" s="80"/>
      <c r="AP49" s="80" t="s">
        <v>22</v>
      </c>
      <c r="AQ49" s="80"/>
      <c r="AR49" s="80"/>
      <c r="AS49" s="80"/>
    </row>
    <row r="50" spans="1:45" s="83" customFormat="1" ht="28">
      <c r="A50" s="65">
        <v>42</v>
      </c>
      <c r="B50" s="79"/>
      <c r="C50" s="161" t="s">
        <v>896</v>
      </c>
      <c r="D50" s="161" t="s">
        <v>126</v>
      </c>
      <c r="E50" s="197">
        <v>45939</v>
      </c>
      <c r="F50" s="197">
        <v>45940</v>
      </c>
      <c r="G50" s="174" t="s">
        <v>23</v>
      </c>
      <c r="H50" s="174"/>
      <c r="I50" s="174"/>
      <c r="J50" s="174">
        <v>14</v>
      </c>
      <c r="K50" s="66">
        <f t="shared" si="11"/>
        <v>14</v>
      </c>
      <c r="L50" s="174">
        <v>14</v>
      </c>
      <c r="M50" s="174"/>
      <c r="N50" s="174"/>
      <c r="O50" s="174"/>
      <c r="P50" s="174"/>
      <c r="Q50" s="185">
        <f t="shared" si="2"/>
        <v>14</v>
      </c>
      <c r="R50" s="185">
        <f t="shared" si="9"/>
        <v>5</v>
      </c>
      <c r="S50" s="174"/>
      <c r="T50" s="174"/>
      <c r="U50" s="174"/>
      <c r="V50" s="174">
        <v>5</v>
      </c>
      <c r="W50" s="174"/>
      <c r="X50" s="174"/>
      <c r="Y50" s="174"/>
      <c r="Z50" s="174"/>
      <c r="AA50" s="67"/>
      <c r="AB50" s="67"/>
      <c r="AC50" s="67"/>
      <c r="AD50" s="199">
        <f t="shared" si="4"/>
        <v>5</v>
      </c>
      <c r="AE50" s="174">
        <v>3</v>
      </c>
      <c r="AF50" s="174">
        <v>2</v>
      </c>
      <c r="AG50" s="174"/>
      <c r="AH50" s="199">
        <f t="shared" si="12"/>
        <v>5</v>
      </c>
      <c r="AI50" s="174">
        <v>5</v>
      </c>
      <c r="AJ50" s="67"/>
      <c r="AK50" s="67"/>
      <c r="AL50" s="67"/>
      <c r="AM50" s="67"/>
      <c r="AN50" s="80"/>
      <c r="AO50" s="80"/>
      <c r="AP50" s="80" t="s">
        <v>23</v>
      </c>
      <c r="AQ50" s="80"/>
      <c r="AR50" s="80"/>
      <c r="AS50" s="80"/>
    </row>
    <row r="51" spans="1:45" s="83" customFormat="1" ht="28">
      <c r="A51" s="65">
        <v>43</v>
      </c>
      <c r="B51" s="79"/>
      <c r="C51" s="161" t="s">
        <v>897</v>
      </c>
      <c r="D51" s="161" t="s">
        <v>128</v>
      </c>
      <c r="E51" s="197">
        <v>45988</v>
      </c>
      <c r="F51" s="197">
        <v>46354</v>
      </c>
      <c r="G51" s="174" t="s">
        <v>23</v>
      </c>
      <c r="H51" s="174"/>
      <c r="I51" s="174"/>
      <c r="J51" s="174">
        <v>19</v>
      </c>
      <c r="K51" s="66">
        <f t="shared" si="11"/>
        <v>19</v>
      </c>
      <c r="L51" s="174">
        <v>19</v>
      </c>
      <c r="M51" s="174"/>
      <c r="N51" s="174"/>
      <c r="O51" s="174"/>
      <c r="P51" s="174"/>
      <c r="Q51" s="185">
        <f t="shared" si="2"/>
        <v>19</v>
      </c>
      <c r="R51" s="185">
        <f t="shared" si="9"/>
        <v>81</v>
      </c>
      <c r="S51" s="174">
        <v>7</v>
      </c>
      <c r="T51" s="174">
        <v>74</v>
      </c>
      <c r="U51" s="174" t="s">
        <v>217</v>
      </c>
      <c r="V51" s="174" t="s">
        <v>217</v>
      </c>
      <c r="W51" s="174"/>
      <c r="X51" s="174"/>
      <c r="Y51" s="174"/>
      <c r="Z51" s="174"/>
      <c r="AA51" s="67"/>
      <c r="AB51" s="67"/>
      <c r="AC51" s="67"/>
      <c r="AD51" s="199">
        <f t="shared" si="4"/>
        <v>81</v>
      </c>
      <c r="AE51" s="174">
        <v>2</v>
      </c>
      <c r="AF51" s="174">
        <v>79</v>
      </c>
      <c r="AG51" s="174"/>
      <c r="AH51" s="199">
        <f t="shared" si="12"/>
        <v>81</v>
      </c>
      <c r="AI51" s="174">
        <v>81</v>
      </c>
      <c r="AJ51" s="67"/>
      <c r="AK51" s="67"/>
      <c r="AL51" s="67"/>
      <c r="AM51" s="67"/>
      <c r="AN51" s="80"/>
      <c r="AO51" s="80"/>
      <c r="AP51" s="80"/>
      <c r="AQ51" s="80"/>
      <c r="AR51" s="80"/>
      <c r="AS51" s="80"/>
    </row>
    <row r="52" spans="1:45" s="83" customFormat="1" ht="28">
      <c r="A52" s="65">
        <v>44</v>
      </c>
      <c r="B52" s="79"/>
      <c r="C52" s="161" t="s">
        <v>898</v>
      </c>
      <c r="D52" s="161" t="s">
        <v>127</v>
      </c>
      <c r="E52" s="197">
        <v>46001</v>
      </c>
      <c r="F52" s="197">
        <v>46001</v>
      </c>
      <c r="G52" s="174" t="s">
        <v>23</v>
      </c>
      <c r="H52" s="174">
        <v>4</v>
      </c>
      <c r="I52" s="174"/>
      <c r="J52" s="174"/>
      <c r="K52" s="66">
        <f t="shared" si="11"/>
        <v>4</v>
      </c>
      <c r="L52" s="174"/>
      <c r="M52" s="174">
        <v>4</v>
      </c>
      <c r="N52" s="174"/>
      <c r="O52" s="174"/>
      <c r="P52" s="174"/>
      <c r="Q52" s="185">
        <f t="shared" si="2"/>
        <v>4</v>
      </c>
      <c r="R52" s="185">
        <f t="shared" si="9"/>
        <v>81</v>
      </c>
      <c r="S52" s="174">
        <v>7</v>
      </c>
      <c r="T52" s="174">
        <v>74</v>
      </c>
      <c r="U52" s="174"/>
      <c r="V52" s="174"/>
      <c r="W52" s="174"/>
      <c r="X52" s="174"/>
      <c r="Y52" s="174"/>
      <c r="Z52" s="174"/>
      <c r="AA52" s="67"/>
      <c r="AB52" s="67"/>
      <c r="AC52" s="67"/>
      <c r="AD52" s="199">
        <f t="shared" si="4"/>
        <v>81</v>
      </c>
      <c r="AE52" s="174">
        <v>2</v>
      </c>
      <c r="AF52" s="174">
        <v>79</v>
      </c>
      <c r="AG52" s="174"/>
      <c r="AH52" s="199">
        <f t="shared" si="12"/>
        <v>81</v>
      </c>
      <c r="AI52" s="174">
        <v>81</v>
      </c>
      <c r="AJ52" s="67"/>
      <c r="AK52" s="67"/>
      <c r="AL52" s="67"/>
      <c r="AM52" s="67"/>
      <c r="AN52" s="80"/>
      <c r="AO52" s="80"/>
      <c r="AP52" s="80"/>
      <c r="AQ52" s="80"/>
      <c r="AR52" s="80"/>
      <c r="AS52" s="80"/>
    </row>
    <row r="53" spans="1:45" s="83" customFormat="1" ht="56">
      <c r="A53" s="65">
        <v>45</v>
      </c>
      <c r="B53" s="79"/>
      <c r="C53" s="161" t="s">
        <v>918</v>
      </c>
      <c r="D53" s="161" t="s">
        <v>126</v>
      </c>
      <c r="E53" s="197">
        <v>45937</v>
      </c>
      <c r="F53" s="197">
        <v>45939</v>
      </c>
      <c r="G53" s="174" t="s">
        <v>23</v>
      </c>
      <c r="H53" s="174"/>
      <c r="I53" s="174"/>
      <c r="J53" s="174">
        <v>25</v>
      </c>
      <c r="K53" s="66">
        <f t="shared" ref="K53" si="13">SUM(H53:J53)</f>
        <v>25</v>
      </c>
      <c r="L53" s="174">
        <v>25</v>
      </c>
      <c r="M53" s="174"/>
      <c r="N53" s="174"/>
      <c r="O53" s="174"/>
      <c r="P53" s="174"/>
      <c r="Q53" s="185">
        <f>IF(SUM(L53:O53)=SUM(H53:J53),K53,"VERIFIQUE DATOS INCORRECTOS")</f>
        <v>25</v>
      </c>
      <c r="R53" s="185">
        <f t="shared" ref="R53" si="14">SUM(S53:AC53)</f>
        <v>2</v>
      </c>
      <c r="S53" s="174"/>
      <c r="T53" s="174"/>
      <c r="U53" s="174"/>
      <c r="V53" s="174">
        <v>2</v>
      </c>
      <c r="W53" s="174"/>
      <c r="X53" s="174"/>
      <c r="Y53" s="174"/>
      <c r="Z53" s="174"/>
      <c r="AA53" s="67"/>
      <c r="AB53" s="67"/>
      <c r="AC53" s="67"/>
      <c r="AD53" s="199">
        <f t="shared" si="4"/>
        <v>2</v>
      </c>
      <c r="AE53" s="174">
        <v>1</v>
      </c>
      <c r="AF53" s="174">
        <v>1</v>
      </c>
      <c r="AG53" s="174"/>
      <c r="AH53" s="199">
        <f t="shared" ref="AH53" si="15">IF(SUM(AI53:AJ53)=AD53,AD53,"verifique datos erroneos")</f>
        <v>2</v>
      </c>
      <c r="AI53" s="174">
        <v>2</v>
      </c>
      <c r="AJ53" s="67"/>
      <c r="AK53" s="67"/>
      <c r="AL53" s="67"/>
      <c r="AM53" s="67"/>
      <c r="AN53" s="80"/>
      <c r="AO53" s="80"/>
      <c r="AP53" s="80" t="s">
        <v>21</v>
      </c>
      <c r="AQ53" s="80"/>
      <c r="AR53" s="80"/>
      <c r="AS53" s="80"/>
    </row>
    <row r="54" spans="1:45" s="83" customFormat="1" ht="42">
      <c r="A54" s="65">
        <v>46</v>
      </c>
      <c r="B54" s="79"/>
      <c r="C54" s="161" t="s">
        <v>990</v>
      </c>
      <c r="D54" s="161" t="s">
        <v>126</v>
      </c>
      <c r="E54" s="197">
        <v>45960</v>
      </c>
      <c r="F54" s="197">
        <v>45961</v>
      </c>
      <c r="G54" s="174" t="s">
        <v>23</v>
      </c>
      <c r="H54" s="174"/>
      <c r="I54" s="174"/>
      <c r="J54" s="174">
        <v>16</v>
      </c>
      <c r="K54" s="66">
        <f t="shared" ref="K54" si="16">SUM(H54:J54)</f>
        <v>16</v>
      </c>
      <c r="L54" s="174"/>
      <c r="M54" s="174">
        <v>16</v>
      </c>
      <c r="N54" s="174"/>
      <c r="O54" s="174"/>
      <c r="P54" s="174"/>
      <c r="Q54" s="185">
        <f t="shared" ref="Q54" si="17">IF(SUM(L54:P54)=SUM(H54:J54),K54,"VERIFIQUE DATOS INCORRECTOS")</f>
        <v>16</v>
      </c>
      <c r="R54" s="185">
        <v>3</v>
      </c>
      <c r="S54" s="174"/>
      <c r="T54" s="174"/>
      <c r="U54" s="174"/>
      <c r="V54" s="174">
        <v>3</v>
      </c>
      <c r="W54" s="174"/>
      <c r="X54" s="174"/>
      <c r="Y54" s="174"/>
      <c r="Z54" s="174"/>
      <c r="AA54" s="67"/>
      <c r="AB54" s="67"/>
      <c r="AC54" s="67"/>
      <c r="AD54" s="199">
        <v>3</v>
      </c>
      <c r="AE54" s="174"/>
      <c r="AF54" s="174">
        <v>3</v>
      </c>
      <c r="AG54" s="174"/>
      <c r="AH54" s="199">
        <v>3</v>
      </c>
      <c r="AI54" s="174">
        <v>3</v>
      </c>
      <c r="AJ54" s="67"/>
      <c r="AK54" s="67"/>
      <c r="AL54" s="67"/>
      <c r="AM54" s="67"/>
      <c r="AN54" s="80"/>
      <c r="AO54" s="80"/>
      <c r="AP54" s="80"/>
      <c r="AQ54" s="80"/>
      <c r="AR54" s="80"/>
      <c r="AS54" s="80"/>
    </row>
    <row r="55" spans="1:45" s="83" customFormat="1" ht="15.75" customHeight="1">
      <c r="A55" s="296" t="s">
        <v>61</v>
      </c>
      <c r="B55" s="297"/>
      <c r="C55" s="297"/>
      <c r="D55" s="297"/>
      <c r="E55" s="297"/>
      <c r="F55" s="297"/>
      <c r="G55" s="317"/>
      <c r="H55" s="92">
        <f t="shared" ref="H55:P55" si="18">SUM(H9:H54)</f>
        <v>87.5</v>
      </c>
      <c r="I55" s="92">
        <f t="shared" si="18"/>
        <v>214</v>
      </c>
      <c r="J55" s="92">
        <f t="shared" si="18"/>
        <v>178</v>
      </c>
      <c r="K55" s="93">
        <f t="shared" si="18"/>
        <v>479.5</v>
      </c>
      <c r="L55" s="92">
        <f t="shared" si="18"/>
        <v>184</v>
      </c>
      <c r="M55" s="92">
        <f t="shared" si="18"/>
        <v>295.5</v>
      </c>
      <c r="N55" s="92">
        <f t="shared" si="18"/>
        <v>0</v>
      </c>
      <c r="O55" s="92">
        <f t="shared" si="18"/>
        <v>0</v>
      </c>
      <c r="P55" s="92">
        <f t="shared" si="18"/>
        <v>0</v>
      </c>
      <c r="Q55" s="93">
        <f>IF(SUM(L55:P55)=SUM(H55:J55),K55,"VERIFIQUE DATOS INCORRECTOS")</f>
        <v>479.5</v>
      </c>
      <c r="R55" s="93">
        <f>+SUM(S55:AC55)</f>
        <v>1612</v>
      </c>
      <c r="S55" s="92">
        <f t="shared" ref="S55:AC55" si="19">SUM(S9:S54)</f>
        <v>105</v>
      </c>
      <c r="T55" s="92">
        <f t="shared" si="19"/>
        <v>366</v>
      </c>
      <c r="U55" s="92">
        <f t="shared" si="19"/>
        <v>337</v>
      </c>
      <c r="V55" s="92">
        <f t="shared" si="19"/>
        <v>804</v>
      </c>
      <c r="W55" s="92">
        <f t="shared" si="19"/>
        <v>0</v>
      </c>
      <c r="X55" s="92">
        <f t="shared" si="19"/>
        <v>0</v>
      </c>
      <c r="Y55" s="92">
        <f t="shared" si="19"/>
        <v>0</v>
      </c>
      <c r="Z55" s="92">
        <f t="shared" si="19"/>
        <v>0</v>
      </c>
      <c r="AA55" s="92">
        <f t="shared" si="19"/>
        <v>0</v>
      </c>
      <c r="AB55" s="92">
        <f t="shared" si="19"/>
        <v>0</v>
      </c>
      <c r="AC55" s="92">
        <f t="shared" si="19"/>
        <v>0</v>
      </c>
      <c r="AD55" s="199">
        <f t="shared" ref="AD55" si="20">IF(SUM(AE55:AG55)=R55,R55,"Verifique datos erroneos")</f>
        <v>1612</v>
      </c>
      <c r="AE55" s="92">
        <f>SUM(AE9:AE54)</f>
        <v>693</v>
      </c>
      <c r="AF55" s="92">
        <f>SUM(AF9:AF54)</f>
        <v>919</v>
      </c>
      <c r="AG55" s="92">
        <f>SUM(AG9:AG54)</f>
        <v>0</v>
      </c>
      <c r="AH55" s="199">
        <f t="shared" ref="AH55" si="21">IF(SUM(AI55:AJ55)=AD55,AD55,"verifique datos erroneos")</f>
        <v>1612</v>
      </c>
      <c r="AI55" s="92">
        <f>SUM(AI9:AI54)</f>
        <v>1612</v>
      </c>
      <c r="AJ55" s="92">
        <f>SUM(AJ9:AJ54)</f>
        <v>0</v>
      </c>
      <c r="AK55" s="92"/>
      <c r="AL55" s="92">
        <f>SUM(AL9:AL54)</f>
        <v>0</v>
      </c>
      <c r="AM55" s="92">
        <f>SUM(AM9:AM54)</f>
        <v>0</v>
      </c>
      <c r="AN55" s="80"/>
      <c r="AO55" s="80"/>
      <c r="AP55" s="80"/>
      <c r="AQ55" s="80"/>
      <c r="AR55" s="80"/>
      <c r="AS55" s="80"/>
    </row>
    <row r="56" spans="1:45">
      <c r="AN56" s="70"/>
      <c r="AO56" s="70"/>
      <c r="AP56" s="70"/>
      <c r="AQ56" s="70"/>
      <c r="AR56" s="70"/>
      <c r="AS56" s="70"/>
    </row>
    <row r="57" spans="1:45">
      <c r="AN57" s="70"/>
      <c r="AO57" s="70"/>
      <c r="AP57" s="70"/>
      <c r="AQ57" s="70"/>
      <c r="AR57" s="70"/>
      <c r="AS57" s="70"/>
    </row>
    <row r="58" spans="1:45">
      <c r="AN58" s="70"/>
      <c r="AO58" s="70"/>
      <c r="AP58" s="70"/>
      <c r="AQ58" s="70"/>
      <c r="AR58" s="70"/>
      <c r="AS58" s="70"/>
    </row>
    <row r="59" spans="1:45">
      <c r="AN59" s="70"/>
      <c r="AO59" s="70"/>
      <c r="AP59" s="70"/>
      <c r="AQ59" s="70"/>
      <c r="AR59" s="70"/>
      <c r="AS59" s="70"/>
    </row>
    <row r="60" spans="1:45">
      <c r="AN60" s="70"/>
      <c r="AO60" s="70"/>
      <c r="AP60" s="70"/>
      <c r="AQ60" s="70"/>
      <c r="AR60" s="70"/>
      <c r="AS60" s="70"/>
    </row>
    <row r="61" spans="1:45" ht="42">
      <c r="AN61" s="70"/>
      <c r="AO61" s="70"/>
      <c r="AP61" s="70"/>
      <c r="AQ61" s="70"/>
      <c r="AR61" s="85" t="s">
        <v>126</v>
      </c>
      <c r="AS61" s="70"/>
    </row>
    <row r="62" spans="1:45" ht="26.25" customHeight="1">
      <c r="AN62" s="70"/>
      <c r="AO62" s="70"/>
      <c r="AP62" s="70"/>
      <c r="AQ62" s="70"/>
      <c r="AR62" s="85" t="s">
        <v>127</v>
      </c>
      <c r="AS62" s="70"/>
    </row>
    <row r="63" spans="1:45" ht="28">
      <c r="AN63" s="70"/>
      <c r="AO63" s="70"/>
      <c r="AP63" s="70"/>
      <c r="AQ63" s="70"/>
      <c r="AR63" s="86" t="s">
        <v>128</v>
      </c>
      <c r="AS63" s="70"/>
    </row>
    <row r="64" spans="1:45">
      <c r="AN64" s="70"/>
      <c r="AO64" s="70"/>
      <c r="AP64" s="70"/>
      <c r="AQ64" s="70"/>
      <c r="AR64" s="70"/>
      <c r="AS64" s="70"/>
    </row>
    <row r="65" spans="40:45">
      <c r="AN65" s="70"/>
      <c r="AO65" s="70"/>
      <c r="AP65" s="70"/>
      <c r="AQ65" s="70"/>
      <c r="AR65" s="70"/>
      <c r="AS65" s="70"/>
    </row>
    <row r="66" spans="40:45">
      <c r="AN66" s="70"/>
      <c r="AO66" s="70"/>
      <c r="AP66" s="70"/>
      <c r="AQ66" s="70"/>
      <c r="AR66" s="70"/>
      <c r="AS66" s="70"/>
    </row>
    <row r="67" spans="40:45">
      <c r="AN67" s="70"/>
      <c r="AO67" s="70"/>
      <c r="AP67" s="70"/>
      <c r="AQ67" s="70"/>
      <c r="AR67" s="70"/>
      <c r="AS67" s="70"/>
    </row>
    <row r="68" spans="40:45">
      <c r="AN68" s="70"/>
      <c r="AO68" s="70"/>
      <c r="AP68" s="70"/>
      <c r="AQ68" s="70"/>
      <c r="AR68" s="70"/>
      <c r="AS68" s="70"/>
    </row>
    <row r="69" spans="40:45">
      <c r="AN69" s="70"/>
      <c r="AO69" s="70"/>
      <c r="AP69" s="70"/>
      <c r="AQ69" s="70"/>
      <c r="AR69" s="70"/>
      <c r="AS69" s="70"/>
    </row>
    <row r="70" spans="40:45">
      <c r="AN70" s="70"/>
      <c r="AO70" s="70"/>
      <c r="AP70" s="70"/>
      <c r="AQ70" s="70"/>
      <c r="AR70" s="70"/>
      <c r="AS70" s="70"/>
    </row>
    <row r="71" spans="40:45">
      <c r="AN71" s="70"/>
      <c r="AO71" s="70"/>
      <c r="AP71" s="70"/>
      <c r="AQ71" s="70"/>
      <c r="AR71" s="70"/>
      <c r="AS71" s="70"/>
    </row>
    <row r="72" spans="40:45">
      <c r="AN72" s="70"/>
      <c r="AO72" s="70"/>
      <c r="AP72" s="70"/>
      <c r="AQ72" s="70"/>
      <c r="AR72" s="70"/>
      <c r="AS72" s="70"/>
    </row>
    <row r="73" spans="40:45">
      <c r="AN73" s="70"/>
      <c r="AO73" s="70"/>
      <c r="AP73" s="70"/>
      <c r="AQ73" s="70"/>
      <c r="AR73" s="70"/>
      <c r="AS73" s="70"/>
    </row>
    <row r="74" spans="40:45">
      <c r="AN74" s="70"/>
      <c r="AO74" s="70"/>
      <c r="AP74" s="70"/>
      <c r="AQ74" s="70"/>
      <c r="AR74" s="70"/>
      <c r="AS74" s="70"/>
    </row>
    <row r="75" spans="40:45">
      <c r="AN75" s="70"/>
      <c r="AO75" s="70"/>
      <c r="AP75" s="70"/>
      <c r="AQ75" s="70"/>
      <c r="AR75" s="70"/>
      <c r="AS75" s="70"/>
    </row>
    <row r="76" spans="40:45">
      <c r="AN76" s="70"/>
      <c r="AO76" s="70"/>
      <c r="AP76" s="70"/>
      <c r="AQ76" s="70"/>
      <c r="AR76" s="70"/>
      <c r="AS76" s="70"/>
    </row>
    <row r="77" spans="40:45">
      <c r="AN77" s="70"/>
      <c r="AO77" s="70"/>
      <c r="AP77" s="70"/>
      <c r="AQ77" s="70"/>
      <c r="AR77" s="70"/>
      <c r="AS77" s="70"/>
    </row>
    <row r="78" spans="40:45">
      <c r="AN78" s="70"/>
      <c r="AO78" s="70"/>
      <c r="AP78" s="70"/>
      <c r="AQ78" s="70"/>
      <c r="AR78" s="70"/>
      <c r="AS78" s="70"/>
    </row>
    <row r="79" spans="40:45">
      <c r="AN79" s="70"/>
      <c r="AO79" s="70"/>
      <c r="AP79" s="70"/>
      <c r="AQ79" s="70"/>
      <c r="AR79" s="70"/>
      <c r="AS79" s="70"/>
    </row>
    <row r="80" spans="40:45">
      <c r="AN80" s="70"/>
      <c r="AO80" s="70"/>
      <c r="AP80" s="70"/>
      <c r="AQ80" s="70"/>
      <c r="AR80" s="70"/>
      <c r="AS80" s="70"/>
    </row>
    <row r="81" spans="40:45">
      <c r="AN81" s="70"/>
      <c r="AO81" s="70"/>
      <c r="AP81" s="70"/>
      <c r="AQ81" s="70"/>
      <c r="AR81" s="70"/>
      <c r="AS81" s="70"/>
    </row>
    <row r="82" spans="40:45">
      <c r="AN82" s="70"/>
      <c r="AO82" s="70"/>
      <c r="AP82" s="70"/>
      <c r="AQ82" s="70"/>
      <c r="AR82" s="70"/>
      <c r="AS82" s="70"/>
    </row>
    <row r="83" spans="40:45">
      <c r="AN83" s="70"/>
      <c r="AO83" s="70"/>
      <c r="AP83" s="70"/>
      <c r="AQ83" s="70"/>
      <c r="AR83" s="70"/>
      <c r="AS83" s="70"/>
    </row>
    <row r="84" spans="40:45">
      <c r="AN84" s="70"/>
      <c r="AO84" s="70"/>
      <c r="AP84" s="70"/>
      <c r="AQ84" s="70"/>
      <c r="AR84" s="70"/>
      <c r="AS84" s="70"/>
    </row>
    <row r="85" spans="40:45">
      <c r="AN85" s="70"/>
      <c r="AO85" s="70"/>
      <c r="AP85" s="70"/>
      <c r="AQ85" s="70"/>
      <c r="AR85" s="70"/>
      <c r="AS85" s="70"/>
    </row>
    <row r="86" spans="40:45">
      <c r="AN86" s="70"/>
      <c r="AO86" s="70"/>
      <c r="AP86" s="70"/>
      <c r="AQ86" s="70"/>
      <c r="AR86" s="70"/>
      <c r="AS86" s="70"/>
    </row>
    <row r="87" spans="40:45">
      <c r="AN87" s="70"/>
      <c r="AO87" s="70"/>
      <c r="AP87" s="70"/>
      <c r="AQ87" s="70"/>
      <c r="AR87" s="70"/>
      <c r="AS87" s="70"/>
    </row>
    <row r="88" spans="40:45">
      <c r="AN88" s="70"/>
      <c r="AO88" s="70"/>
      <c r="AP88" s="70"/>
      <c r="AQ88" s="70"/>
      <c r="AR88" s="70"/>
      <c r="AS88" s="70"/>
    </row>
    <row r="89" spans="40:45">
      <c r="AN89" s="70"/>
      <c r="AO89" s="70"/>
      <c r="AP89" s="70"/>
      <c r="AQ89" s="70"/>
      <c r="AR89" s="70"/>
      <c r="AS89" s="70"/>
    </row>
    <row r="90" spans="40:45">
      <c r="AN90" s="70"/>
      <c r="AO90" s="70"/>
      <c r="AP90" s="70"/>
      <c r="AQ90" s="70"/>
      <c r="AR90" s="70"/>
      <c r="AS90" s="70"/>
    </row>
    <row r="91" spans="40:45">
      <c r="AN91" s="70"/>
      <c r="AO91" s="70"/>
      <c r="AP91" s="70"/>
      <c r="AQ91" s="70"/>
      <c r="AR91" s="70"/>
      <c r="AS91" s="70"/>
    </row>
    <row r="92" spans="40:45">
      <c r="AN92" s="70"/>
      <c r="AO92" s="70"/>
      <c r="AP92" s="70"/>
      <c r="AQ92" s="70"/>
      <c r="AR92" s="70"/>
      <c r="AS92" s="70"/>
    </row>
    <row r="93" spans="40:45">
      <c r="AN93" s="70"/>
      <c r="AO93" s="70"/>
      <c r="AP93" s="70"/>
      <c r="AQ93" s="70"/>
      <c r="AR93" s="70"/>
      <c r="AS93" s="70"/>
    </row>
    <row r="94" spans="40:45">
      <c r="AN94" s="70"/>
      <c r="AO94" s="70"/>
      <c r="AP94" s="70"/>
      <c r="AQ94" s="70"/>
      <c r="AR94" s="70"/>
      <c r="AS94" s="70"/>
    </row>
    <row r="95" spans="40:45">
      <c r="AN95" s="70"/>
      <c r="AO95" s="70"/>
      <c r="AP95" s="70"/>
      <c r="AQ95" s="70"/>
      <c r="AR95" s="70"/>
      <c r="AS95" s="70"/>
    </row>
    <row r="96" spans="40:45">
      <c r="AN96" s="70"/>
      <c r="AO96" s="70"/>
      <c r="AP96" s="70"/>
      <c r="AQ96" s="70"/>
      <c r="AR96" s="70"/>
      <c r="AS96" s="70"/>
    </row>
    <row r="97" spans="40:45">
      <c r="AN97" s="70"/>
      <c r="AO97" s="70"/>
      <c r="AP97" s="70"/>
      <c r="AQ97" s="70"/>
      <c r="AR97" s="70"/>
      <c r="AS97" s="70"/>
    </row>
    <row r="98" spans="40:45">
      <c r="AN98" s="70"/>
      <c r="AO98" s="70"/>
      <c r="AP98" s="70"/>
      <c r="AQ98" s="70"/>
      <c r="AR98" s="70"/>
      <c r="AS98" s="70"/>
    </row>
    <row r="99" spans="40:45">
      <c r="AN99" s="70"/>
      <c r="AO99" s="70"/>
      <c r="AP99" s="70"/>
      <c r="AQ99" s="70"/>
      <c r="AR99" s="70"/>
      <c r="AS99" s="70"/>
    </row>
    <row r="100" spans="40:45">
      <c r="AN100" s="70"/>
      <c r="AO100" s="70"/>
      <c r="AP100" s="70"/>
      <c r="AQ100" s="70"/>
      <c r="AR100" s="70"/>
      <c r="AS100" s="70"/>
    </row>
    <row r="101" spans="40:45">
      <c r="AN101" s="70"/>
      <c r="AO101" s="70"/>
      <c r="AP101" s="70"/>
      <c r="AQ101" s="70"/>
      <c r="AR101" s="70"/>
      <c r="AS101" s="70"/>
    </row>
    <row r="102" spans="40:45">
      <c r="AN102" s="70"/>
      <c r="AO102" s="70"/>
      <c r="AP102" s="70"/>
      <c r="AQ102" s="70"/>
      <c r="AR102" s="70"/>
      <c r="AS102" s="70"/>
    </row>
    <row r="103" spans="40:45">
      <c r="AN103" s="70"/>
      <c r="AO103" s="70"/>
      <c r="AP103" s="70"/>
      <c r="AQ103" s="70"/>
      <c r="AR103" s="70"/>
      <c r="AS103" s="70"/>
    </row>
    <row r="104" spans="40:45">
      <c r="AN104" s="70"/>
      <c r="AO104" s="70"/>
      <c r="AP104" s="70"/>
      <c r="AQ104" s="70"/>
      <c r="AR104" s="70"/>
      <c r="AS104" s="70"/>
    </row>
    <row r="105" spans="40:45">
      <c r="AN105" s="70"/>
      <c r="AO105" s="70"/>
      <c r="AP105" s="70"/>
      <c r="AQ105" s="70"/>
      <c r="AR105" s="70"/>
      <c r="AS105" s="70"/>
    </row>
    <row r="106" spans="40:45">
      <c r="AN106" s="70"/>
      <c r="AO106" s="70"/>
      <c r="AP106" s="70"/>
      <c r="AQ106" s="70"/>
      <c r="AR106" s="70"/>
      <c r="AS106" s="70"/>
    </row>
    <row r="107" spans="40:45">
      <c r="AN107" s="70"/>
      <c r="AO107" s="70"/>
      <c r="AP107" s="70"/>
      <c r="AQ107" s="70"/>
      <c r="AR107" s="70"/>
      <c r="AS107" s="70"/>
    </row>
    <row r="108" spans="40:45">
      <c r="AN108" s="70"/>
      <c r="AO108" s="70"/>
      <c r="AP108" s="70"/>
      <c r="AQ108" s="70"/>
      <c r="AR108" s="70"/>
      <c r="AS108" s="70"/>
    </row>
    <row r="109" spans="40:45">
      <c r="AN109" s="70"/>
      <c r="AO109" s="70"/>
      <c r="AP109" s="70"/>
      <c r="AQ109" s="70"/>
      <c r="AR109" s="70"/>
      <c r="AS109" s="70"/>
    </row>
    <row r="110" spans="40:45">
      <c r="AN110" s="70"/>
      <c r="AO110" s="70"/>
      <c r="AP110" s="70"/>
      <c r="AQ110" s="70"/>
      <c r="AR110" s="70"/>
      <c r="AS110" s="70"/>
    </row>
    <row r="111" spans="40:45">
      <c r="AN111" s="70"/>
      <c r="AO111" s="70"/>
      <c r="AP111" s="70"/>
      <c r="AQ111" s="70"/>
      <c r="AR111" s="70"/>
      <c r="AS111" s="70"/>
    </row>
    <row r="112" spans="40:45">
      <c r="AN112" s="70"/>
      <c r="AO112" s="70"/>
      <c r="AP112" s="70"/>
      <c r="AQ112" s="70"/>
      <c r="AR112" s="70"/>
      <c r="AS112" s="70"/>
    </row>
    <row r="113" spans="40:45">
      <c r="AN113" s="70"/>
      <c r="AO113" s="70"/>
      <c r="AP113" s="70"/>
      <c r="AQ113" s="70"/>
      <c r="AR113" s="70"/>
      <c r="AS113" s="70"/>
    </row>
    <row r="114" spans="40:45">
      <c r="AN114" s="70"/>
      <c r="AO114" s="70"/>
      <c r="AP114" s="70"/>
      <c r="AQ114" s="70"/>
      <c r="AR114" s="70"/>
      <c r="AS114" s="70"/>
    </row>
    <row r="115" spans="40:45">
      <c r="AN115" s="70"/>
      <c r="AO115" s="70"/>
      <c r="AP115" s="70"/>
      <c r="AQ115" s="70"/>
      <c r="AR115" s="70"/>
      <c r="AS115" s="70"/>
    </row>
    <row r="116" spans="40:45">
      <c r="AN116" s="70"/>
      <c r="AO116" s="70"/>
      <c r="AP116" s="70"/>
      <c r="AQ116" s="70"/>
      <c r="AR116" s="70"/>
      <c r="AS116" s="70"/>
    </row>
    <row r="117" spans="40:45">
      <c r="AN117" s="70"/>
      <c r="AO117" s="70"/>
      <c r="AP117" s="70"/>
      <c r="AQ117" s="70"/>
      <c r="AR117" s="70"/>
      <c r="AS117" s="70"/>
    </row>
    <row r="118" spans="40:45">
      <c r="AN118" s="70"/>
      <c r="AO118" s="70"/>
      <c r="AP118" s="70"/>
      <c r="AQ118" s="70"/>
      <c r="AR118" s="70"/>
      <c r="AS118" s="70"/>
    </row>
    <row r="119" spans="40:45">
      <c r="AN119" s="70"/>
      <c r="AO119" s="70"/>
      <c r="AP119" s="70"/>
      <c r="AQ119" s="70"/>
      <c r="AR119" s="70"/>
      <c r="AS119" s="70"/>
    </row>
    <row r="120" spans="40:45">
      <c r="AN120" s="70"/>
      <c r="AO120" s="70"/>
      <c r="AP120" s="70"/>
      <c r="AQ120" s="70"/>
      <c r="AR120" s="70"/>
      <c r="AS120" s="70"/>
    </row>
    <row r="121" spans="40:45">
      <c r="AN121" s="70"/>
      <c r="AO121" s="70"/>
      <c r="AP121" s="70"/>
      <c r="AQ121" s="70"/>
      <c r="AR121" s="70"/>
      <c r="AS121" s="70"/>
    </row>
    <row r="122" spans="40:45">
      <c r="AN122" s="70"/>
      <c r="AO122" s="70"/>
      <c r="AP122" s="70"/>
      <c r="AQ122" s="70"/>
      <c r="AR122" s="70"/>
      <c r="AS122" s="70"/>
    </row>
    <row r="123" spans="40:45">
      <c r="AN123" s="70"/>
      <c r="AO123" s="70"/>
      <c r="AP123" s="70"/>
      <c r="AQ123" s="70"/>
      <c r="AR123" s="70"/>
      <c r="AS123" s="70"/>
    </row>
    <row r="124" spans="40:45">
      <c r="AN124" s="70"/>
      <c r="AO124" s="70"/>
      <c r="AP124" s="70"/>
      <c r="AQ124" s="70"/>
      <c r="AR124" s="70"/>
      <c r="AS124" s="70"/>
    </row>
    <row r="125" spans="40:45">
      <c r="AN125" s="70"/>
      <c r="AO125" s="70"/>
      <c r="AP125" s="70"/>
      <c r="AQ125" s="70"/>
      <c r="AR125" s="70"/>
      <c r="AS125" s="70"/>
    </row>
  </sheetData>
  <sheetProtection formatCells="0" formatColumns="0" formatRows="0" insertColumns="0" insertRows="0" deleteColumns="0" deleteRows="0" selectLockedCells="1" sort="0" autoFilter="0"/>
  <sortState xmlns:xlrd2="http://schemas.microsoft.com/office/spreadsheetml/2017/richdata2" ref="C11:C28">
    <sortCondition ref="C11"/>
  </sortState>
  <dataConsolidate/>
  <mergeCells count="47">
    <mergeCell ref="AG6:AG7"/>
    <mergeCell ref="AM4:AM8"/>
    <mergeCell ref="AL4:AL8"/>
    <mergeCell ref="AI6:AI7"/>
    <mergeCell ref="AJ6:AJ7"/>
    <mergeCell ref="R4:AJ4"/>
    <mergeCell ref="S6:S7"/>
    <mergeCell ref="T6:T7"/>
    <mergeCell ref="U6:U7"/>
    <mergeCell ref="V6:V7"/>
    <mergeCell ref="X6:X7"/>
    <mergeCell ref="W6:W7"/>
    <mergeCell ref="Y6:Y7"/>
    <mergeCell ref="AC6:AC7"/>
    <mergeCell ref="AK4:AK8"/>
    <mergeCell ref="AD6:AD8"/>
    <mergeCell ref="Q5:Q8"/>
    <mergeCell ref="K5:K8"/>
    <mergeCell ref="AE6:AE7"/>
    <mergeCell ref="AF6:AF7"/>
    <mergeCell ref="S5:AC5"/>
    <mergeCell ref="Z6:Z7"/>
    <mergeCell ref="AA6:AA7"/>
    <mergeCell ref="AB6:AB7"/>
    <mergeCell ref="A55:G55"/>
    <mergeCell ref="B4:B8"/>
    <mergeCell ref="A4:A8"/>
    <mergeCell ref="C4:C8"/>
    <mergeCell ref="E4:E8"/>
    <mergeCell ref="G4:G8"/>
    <mergeCell ref="F4:F8"/>
    <mergeCell ref="AH6:AH8"/>
    <mergeCell ref="AH5:AJ5"/>
    <mergeCell ref="D4:D8"/>
    <mergeCell ref="C1:T1"/>
    <mergeCell ref="C2:T2"/>
    <mergeCell ref="P6:P7"/>
    <mergeCell ref="H4:Q4"/>
    <mergeCell ref="M6:O6"/>
    <mergeCell ref="H6:H7"/>
    <mergeCell ref="I6:I7"/>
    <mergeCell ref="J6:J7"/>
    <mergeCell ref="L6:L7"/>
    <mergeCell ref="H5:J5"/>
    <mergeCell ref="L5:P5"/>
    <mergeCell ref="R5:R8"/>
    <mergeCell ref="AD5:AG5"/>
  </mergeCells>
  <dataValidations count="6">
    <dataValidation type="list" allowBlank="1" showInputMessage="1" showErrorMessage="1" sqref="WVU982995:WVU983094 G982995:G983094 G917459:G917558 G851923:G852022 G786387:G786486 G720851:G720950 G655315:G655414 G589779:G589878 G524243:G524342 G458707:G458806 G393171:G393270 G327635:G327734 G262099:G262198 G196563:G196662 G131027:G131126 G65491:G65590 WLY982995:WLY983094 WCC982995:WCC983094 VSG982995:VSG983094 VIK982995:VIK983094 UYO982995:UYO983094 UOS982995:UOS983094 UEW982995:UEW983094 TVA982995:TVA983094 TLE982995:TLE983094 TBI982995:TBI983094 SRM982995:SRM983094 SHQ982995:SHQ983094 RXU982995:RXU983094 RNY982995:RNY983094 REC982995:REC983094 QUG982995:QUG983094 QKK982995:QKK983094 QAO982995:QAO983094 PQS982995:PQS983094 PGW982995:PGW983094 OXA982995:OXA983094 ONE982995:ONE983094 ODI982995:ODI983094 NTM982995:NTM983094 NJQ982995:NJQ983094 MZU982995:MZU983094 MPY982995:MPY983094 MGC982995:MGC983094 LWG982995:LWG983094 LMK982995:LMK983094 LCO982995:LCO983094 KSS982995:KSS983094 KIW982995:KIW983094 JZA982995:JZA983094 JPE982995:JPE983094 JFI982995:JFI983094 IVM982995:IVM983094 ILQ982995:ILQ983094 IBU982995:IBU983094 HRY982995:HRY983094 HIC982995:HIC983094 GYG982995:GYG983094 GOK982995:GOK983094 GEO982995:GEO983094 FUS982995:FUS983094 FKW982995:FKW983094 FBA982995:FBA983094 ERE982995:ERE983094 EHI982995:EHI983094 DXM982995:DXM983094 DNQ982995:DNQ983094 DDU982995:DDU983094 CTY982995:CTY983094 CKC982995:CKC983094 CAG982995:CAG983094 BQK982995:BQK983094 BGO982995:BGO983094 AWS982995:AWS983094 AMW982995:AMW983094 ADA982995:ADA983094 TE982995:TE983094 JI982995:JI983094 WVU917459:WVU917558 WLY917459:WLY917558 WCC917459:WCC917558 VSG917459:VSG917558 VIK917459:VIK917558 UYO917459:UYO917558 UOS917459:UOS917558 UEW917459:UEW917558 TVA917459:TVA917558 TLE917459:TLE917558 TBI917459:TBI917558 SRM917459:SRM917558 SHQ917459:SHQ917558 RXU917459:RXU917558 RNY917459:RNY917558 REC917459:REC917558 QUG917459:QUG917558 QKK917459:QKK917558 QAO917459:QAO917558 PQS917459:PQS917558 PGW917459:PGW917558 OXA917459:OXA917558 ONE917459:ONE917558 ODI917459:ODI917558 NTM917459:NTM917558 NJQ917459:NJQ917558 MZU917459:MZU917558 MPY917459:MPY917558 MGC917459:MGC917558 LWG917459:LWG917558 LMK917459:LMK917558 LCO917459:LCO917558 KSS917459:KSS917558 KIW917459:KIW917558 JZA917459:JZA917558 JPE917459:JPE917558 JFI917459:JFI917558 IVM917459:IVM917558 ILQ917459:ILQ917558 IBU917459:IBU917558 HRY917459:HRY917558 HIC917459:HIC917558 GYG917459:GYG917558 GOK917459:GOK917558 GEO917459:GEO917558 FUS917459:FUS917558 FKW917459:FKW917558 FBA917459:FBA917558 ERE917459:ERE917558 EHI917459:EHI917558 DXM917459:DXM917558 DNQ917459:DNQ917558 DDU917459:DDU917558 CTY917459:CTY917558 CKC917459:CKC917558 CAG917459:CAG917558 BQK917459:BQK917558 BGO917459:BGO917558 AWS917459:AWS917558 AMW917459:AMW917558 ADA917459:ADA917558 TE917459:TE917558 JI917459:JI917558 WVU851923:WVU852022 WLY851923:WLY852022 WCC851923:WCC852022 VSG851923:VSG852022 VIK851923:VIK852022 UYO851923:UYO852022 UOS851923:UOS852022 UEW851923:UEW852022 TVA851923:TVA852022 TLE851923:TLE852022 TBI851923:TBI852022 SRM851923:SRM852022 SHQ851923:SHQ852022 RXU851923:RXU852022 RNY851923:RNY852022 REC851923:REC852022 QUG851923:QUG852022 QKK851923:QKK852022 QAO851923:QAO852022 PQS851923:PQS852022 PGW851923:PGW852022 OXA851923:OXA852022 ONE851923:ONE852022 ODI851923:ODI852022 NTM851923:NTM852022 NJQ851923:NJQ852022 MZU851923:MZU852022 MPY851923:MPY852022 MGC851923:MGC852022 LWG851923:LWG852022 LMK851923:LMK852022 LCO851923:LCO852022 KSS851923:KSS852022 KIW851923:KIW852022 JZA851923:JZA852022 JPE851923:JPE852022 JFI851923:JFI852022 IVM851923:IVM852022 ILQ851923:ILQ852022 IBU851923:IBU852022 HRY851923:HRY852022 HIC851923:HIC852022 GYG851923:GYG852022 GOK851923:GOK852022 GEO851923:GEO852022 FUS851923:FUS852022 FKW851923:FKW852022 FBA851923:FBA852022 ERE851923:ERE852022 EHI851923:EHI852022 DXM851923:DXM852022 DNQ851923:DNQ852022 DDU851923:DDU852022 CTY851923:CTY852022 CKC851923:CKC852022 CAG851923:CAG852022 BQK851923:BQK852022 BGO851923:BGO852022 AWS851923:AWS852022 AMW851923:AMW852022 ADA851923:ADA852022 TE851923:TE852022 JI851923:JI852022 WVU786387:WVU786486 WLY786387:WLY786486 WCC786387:WCC786486 VSG786387:VSG786486 VIK786387:VIK786486 UYO786387:UYO786486 UOS786387:UOS786486 UEW786387:UEW786486 TVA786387:TVA786486 TLE786387:TLE786486 TBI786387:TBI786486 SRM786387:SRM786486 SHQ786387:SHQ786486 RXU786387:RXU786486 RNY786387:RNY786486 REC786387:REC786486 QUG786387:QUG786486 QKK786387:QKK786486 QAO786387:QAO786486 PQS786387:PQS786486 PGW786387:PGW786486 OXA786387:OXA786486 ONE786387:ONE786486 ODI786387:ODI786486 NTM786387:NTM786486 NJQ786387:NJQ786486 MZU786387:MZU786486 MPY786387:MPY786486 MGC786387:MGC786486 LWG786387:LWG786486 LMK786387:LMK786486 LCO786387:LCO786486 KSS786387:KSS786486 KIW786387:KIW786486 JZA786387:JZA786486 JPE786387:JPE786486 JFI786387:JFI786486 IVM786387:IVM786486 ILQ786387:ILQ786486 IBU786387:IBU786486 HRY786387:HRY786486 HIC786387:HIC786486 GYG786387:GYG786486 GOK786387:GOK786486 GEO786387:GEO786486 FUS786387:FUS786486 FKW786387:FKW786486 FBA786387:FBA786486 ERE786387:ERE786486 EHI786387:EHI786486 DXM786387:DXM786486 DNQ786387:DNQ786486 DDU786387:DDU786486 CTY786387:CTY786486 CKC786387:CKC786486 CAG786387:CAG786486 BQK786387:BQK786486 BGO786387:BGO786486 AWS786387:AWS786486 AMW786387:AMW786486 ADA786387:ADA786486 TE786387:TE786486 JI786387:JI786486 WVU720851:WVU720950 WLY720851:WLY720950 WCC720851:WCC720950 VSG720851:VSG720950 VIK720851:VIK720950 UYO720851:UYO720950 UOS720851:UOS720950 UEW720851:UEW720950 TVA720851:TVA720950 TLE720851:TLE720950 TBI720851:TBI720950 SRM720851:SRM720950 SHQ720851:SHQ720950 RXU720851:RXU720950 RNY720851:RNY720950 REC720851:REC720950 QUG720851:QUG720950 QKK720851:QKK720950 QAO720851:QAO720950 PQS720851:PQS720950 PGW720851:PGW720950 OXA720851:OXA720950 ONE720851:ONE720950 ODI720851:ODI720950 NTM720851:NTM720950 NJQ720851:NJQ720950 MZU720851:MZU720950 MPY720851:MPY720950 MGC720851:MGC720950 LWG720851:LWG720950 LMK720851:LMK720950 LCO720851:LCO720950 KSS720851:KSS720950 KIW720851:KIW720950 JZA720851:JZA720950 JPE720851:JPE720950 JFI720851:JFI720950 IVM720851:IVM720950 ILQ720851:ILQ720950 IBU720851:IBU720950 HRY720851:HRY720950 HIC720851:HIC720950 GYG720851:GYG720950 GOK720851:GOK720950 GEO720851:GEO720950 FUS720851:FUS720950 FKW720851:FKW720950 FBA720851:FBA720950 ERE720851:ERE720950 EHI720851:EHI720950 DXM720851:DXM720950 DNQ720851:DNQ720950 DDU720851:DDU720950 CTY720851:CTY720950 CKC720851:CKC720950 CAG720851:CAG720950 BQK720851:BQK720950 BGO720851:BGO720950 AWS720851:AWS720950 AMW720851:AMW720950 ADA720851:ADA720950 TE720851:TE720950 JI720851:JI720950 WVU655315:WVU655414 WLY655315:WLY655414 WCC655315:WCC655414 VSG655315:VSG655414 VIK655315:VIK655414 UYO655315:UYO655414 UOS655315:UOS655414 UEW655315:UEW655414 TVA655315:TVA655414 TLE655315:TLE655414 TBI655315:TBI655414 SRM655315:SRM655414 SHQ655315:SHQ655414 RXU655315:RXU655414 RNY655315:RNY655414 REC655315:REC655414 QUG655315:QUG655414 QKK655315:QKK655414 QAO655315:QAO655414 PQS655315:PQS655414 PGW655315:PGW655414 OXA655315:OXA655414 ONE655315:ONE655414 ODI655315:ODI655414 NTM655315:NTM655414 NJQ655315:NJQ655414 MZU655315:MZU655414 MPY655315:MPY655414 MGC655315:MGC655414 LWG655315:LWG655414 LMK655315:LMK655414 LCO655315:LCO655414 KSS655315:KSS655414 KIW655315:KIW655414 JZA655315:JZA655414 JPE655315:JPE655414 JFI655315:JFI655414 IVM655315:IVM655414 ILQ655315:ILQ655414 IBU655315:IBU655414 HRY655315:HRY655414 HIC655315:HIC655414 GYG655315:GYG655414 GOK655315:GOK655414 GEO655315:GEO655414 FUS655315:FUS655414 FKW655315:FKW655414 FBA655315:FBA655414 ERE655315:ERE655414 EHI655315:EHI655414 DXM655315:DXM655414 DNQ655315:DNQ655414 DDU655315:DDU655414 CTY655315:CTY655414 CKC655315:CKC655414 CAG655315:CAG655414 BQK655315:BQK655414 BGO655315:BGO655414 AWS655315:AWS655414 AMW655315:AMW655414 ADA655315:ADA655414 TE655315:TE655414 JI655315:JI655414 WVU589779:WVU589878 WLY589779:WLY589878 WCC589779:WCC589878 VSG589779:VSG589878 VIK589779:VIK589878 UYO589779:UYO589878 UOS589779:UOS589878 UEW589779:UEW589878 TVA589779:TVA589878 TLE589779:TLE589878 TBI589779:TBI589878 SRM589779:SRM589878 SHQ589779:SHQ589878 RXU589779:RXU589878 RNY589779:RNY589878 REC589779:REC589878 QUG589779:QUG589878 QKK589779:QKK589878 QAO589779:QAO589878 PQS589779:PQS589878 PGW589779:PGW589878 OXA589779:OXA589878 ONE589779:ONE589878 ODI589779:ODI589878 NTM589779:NTM589878 NJQ589779:NJQ589878 MZU589779:MZU589878 MPY589779:MPY589878 MGC589779:MGC589878 LWG589779:LWG589878 LMK589779:LMK589878 LCO589779:LCO589878 KSS589779:KSS589878 KIW589779:KIW589878 JZA589779:JZA589878 JPE589779:JPE589878 JFI589779:JFI589878 IVM589779:IVM589878 ILQ589779:ILQ589878 IBU589779:IBU589878 HRY589779:HRY589878 HIC589779:HIC589878 GYG589779:GYG589878 GOK589779:GOK589878 GEO589779:GEO589878 FUS589779:FUS589878 FKW589779:FKW589878 FBA589779:FBA589878 ERE589779:ERE589878 EHI589779:EHI589878 DXM589779:DXM589878 DNQ589779:DNQ589878 DDU589779:DDU589878 CTY589779:CTY589878 CKC589779:CKC589878 CAG589779:CAG589878 BQK589779:BQK589878 BGO589779:BGO589878 AWS589779:AWS589878 AMW589779:AMW589878 ADA589779:ADA589878 TE589779:TE589878 JI589779:JI589878 WVU524243:WVU524342 WLY524243:WLY524342 WCC524243:WCC524342 VSG524243:VSG524342 VIK524243:VIK524342 UYO524243:UYO524342 UOS524243:UOS524342 UEW524243:UEW524342 TVA524243:TVA524342 TLE524243:TLE524342 TBI524243:TBI524342 SRM524243:SRM524342 SHQ524243:SHQ524342 RXU524243:RXU524342 RNY524243:RNY524342 REC524243:REC524342 QUG524243:QUG524342 QKK524243:QKK524342 QAO524243:QAO524342 PQS524243:PQS524342 PGW524243:PGW524342 OXA524243:OXA524342 ONE524243:ONE524342 ODI524243:ODI524342 NTM524243:NTM524342 NJQ524243:NJQ524342 MZU524243:MZU524342 MPY524243:MPY524342 MGC524243:MGC524342 LWG524243:LWG524342 LMK524243:LMK524342 LCO524243:LCO524342 KSS524243:KSS524342 KIW524243:KIW524342 JZA524243:JZA524342 JPE524243:JPE524342 JFI524243:JFI524342 IVM524243:IVM524342 ILQ524243:ILQ524342 IBU524243:IBU524342 HRY524243:HRY524342 HIC524243:HIC524342 GYG524243:GYG524342 GOK524243:GOK524342 GEO524243:GEO524342 FUS524243:FUS524342 FKW524243:FKW524342 FBA524243:FBA524342 ERE524243:ERE524342 EHI524243:EHI524342 DXM524243:DXM524342 DNQ524243:DNQ524342 DDU524243:DDU524342 CTY524243:CTY524342 CKC524243:CKC524342 CAG524243:CAG524342 BQK524243:BQK524342 BGO524243:BGO524342 AWS524243:AWS524342 AMW524243:AMW524342 ADA524243:ADA524342 TE524243:TE524342 JI524243:JI524342 WVU458707:WVU458806 WLY458707:WLY458806 WCC458707:WCC458806 VSG458707:VSG458806 VIK458707:VIK458806 UYO458707:UYO458806 UOS458707:UOS458806 UEW458707:UEW458806 TVA458707:TVA458806 TLE458707:TLE458806 TBI458707:TBI458806 SRM458707:SRM458806 SHQ458707:SHQ458806 RXU458707:RXU458806 RNY458707:RNY458806 REC458707:REC458806 QUG458707:QUG458806 QKK458707:QKK458806 QAO458707:QAO458806 PQS458707:PQS458806 PGW458707:PGW458806 OXA458707:OXA458806 ONE458707:ONE458806 ODI458707:ODI458806 NTM458707:NTM458806 NJQ458707:NJQ458806 MZU458707:MZU458806 MPY458707:MPY458806 MGC458707:MGC458806 LWG458707:LWG458806 LMK458707:LMK458806 LCO458707:LCO458806 KSS458707:KSS458806 KIW458707:KIW458806 JZA458707:JZA458806 JPE458707:JPE458806 JFI458707:JFI458806 IVM458707:IVM458806 ILQ458707:ILQ458806 IBU458707:IBU458806 HRY458707:HRY458806 HIC458707:HIC458806 GYG458707:GYG458806 GOK458707:GOK458806 GEO458707:GEO458806 FUS458707:FUS458806 FKW458707:FKW458806 FBA458707:FBA458806 ERE458707:ERE458806 EHI458707:EHI458806 DXM458707:DXM458806 DNQ458707:DNQ458806 DDU458707:DDU458806 CTY458707:CTY458806 CKC458707:CKC458806 CAG458707:CAG458806 BQK458707:BQK458806 BGO458707:BGO458806 AWS458707:AWS458806 AMW458707:AMW458806 ADA458707:ADA458806 TE458707:TE458806 JI458707:JI458806 WVU393171:WVU393270 WLY393171:WLY393270 WCC393171:WCC393270 VSG393171:VSG393270 VIK393171:VIK393270 UYO393171:UYO393270 UOS393171:UOS393270 UEW393171:UEW393270 TVA393171:TVA393270 TLE393171:TLE393270 TBI393171:TBI393270 SRM393171:SRM393270 SHQ393171:SHQ393270 RXU393171:RXU393270 RNY393171:RNY393270 REC393171:REC393270 QUG393171:QUG393270 QKK393171:QKK393270 QAO393171:QAO393270 PQS393171:PQS393270 PGW393171:PGW393270 OXA393171:OXA393270 ONE393171:ONE393270 ODI393171:ODI393270 NTM393171:NTM393270 NJQ393171:NJQ393270 MZU393171:MZU393270 MPY393171:MPY393270 MGC393171:MGC393270 LWG393171:LWG393270 LMK393171:LMK393270 LCO393171:LCO393270 KSS393171:KSS393270 KIW393171:KIW393270 JZA393171:JZA393270 JPE393171:JPE393270 JFI393171:JFI393270 IVM393171:IVM393270 ILQ393171:ILQ393270 IBU393171:IBU393270 HRY393171:HRY393270 HIC393171:HIC393270 GYG393171:GYG393270 GOK393171:GOK393270 GEO393171:GEO393270 FUS393171:FUS393270 FKW393171:FKW393270 FBA393171:FBA393270 ERE393171:ERE393270 EHI393171:EHI393270 DXM393171:DXM393270 DNQ393171:DNQ393270 DDU393171:DDU393270 CTY393171:CTY393270 CKC393171:CKC393270 CAG393171:CAG393270 BQK393171:BQK393270 BGO393171:BGO393270 AWS393171:AWS393270 AMW393171:AMW393270 ADA393171:ADA393270 TE393171:TE393270 JI393171:JI393270 WVU327635:WVU327734 WLY327635:WLY327734 WCC327635:WCC327734 VSG327635:VSG327734 VIK327635:VIK327734 UYO327635:UYO327734 UOS327635:UOS327734 UEW327635:UEW327734 TVA327635:TVA327734 TLE327635:TLE327734 TBI327635:TBI327734 SRM327635:SRM327734 SHQ327635:SHQ327734 RXU327635:RXU327734 RNY327635:RNY327734 REC327635:REC327734 QUG327635:QUG327734 QKK327635:QKK327734 QAO327635:QAO327734 PQS327635:PQS327734 PGW327635:PGW327734 OXA327635:OXA327734 ONE327635:ONE327734 ODI327635:ODI327734 NTM327635:NTM327734 NJQ327635:NJQ327734 MZU327635:MZU327734 MPY327635:MPY327734 MGC327635:MGC327734 LWG327635:LWG327734 LMK327635:LMK327734 LCO327635:LCO327734 KSS327635:KSS327734 KIW327635:KIW327734 JZA327635:JZA327734 JPE327635:JPE327734 JFI327635:JFI327734 IVM327635:IVM327734 ILQ327635:ILQ327734 IBU327635:IBU327734 HRY327635:HRY327734 HIC327635:HIC327734 GYG327635:GYG327734 GOK327635:GOK327734 GEO327635:GEO327734 FUS327635:FUS327734 FKW327635:FKW327734 FBA327635:FBA327734 ERE327635:ERE327734 EHI327635:EHI327734 DXM327635:DXM327734 DNQ327635:DNQ327734 DDU327635:DDU327734 CTY327635:CTY327734 CKC327635:CKC327734 CAG327635:CAG327734 BQK327635:BQK327734 BGO327635:BGO327734 AWS327635:AWS327734 AMW327635:AMW327734 ADA327635:ADA327734 TE327635:TE327734 JI327635:JI327734 WVU262099:WVU262198 WLY262099:WLY262198 WCC262099:WCC262198 VSG262099:VSG262198 VIK262099:VIK262198 UYO262099:UYO262198 UOS262099:UOS262198 UEW262099:UEW262198 TVA262099:TVA262198 TLE262099:TLE262198 TBI262099:TBI262198 SRM262099:SRM262198 SHQ262099:SHQ262198 RXU262099:RXU262198 RNY262099:RNY262198 REC262099:REC262198 QUG262099:QUG262198 QKK262099:QKK262198 QAO262099:QAO262198 PQS262099:PQS262198 PGW262099:PGW262198 OXA262099:OXA262198 ONE262099:ONE262198 ODI262099:ODI262198 NTM262099:NTM262198 NJQ262099:NJQ262198 MZU262099:MZU262198 MPY262099:MPY262198 MGC262099:MGC262198 LWG262099:LWG262198 LMK262099:LMK262198 LCO262099:LCO262198 KSS262099:KSS262198 KIW262099:KIW262198 JZA262099:JZA262198 JPE262099:JPE262198 JFI262099:JFI262198 IVM262099:IVM262198 ILQ262099:ILQ262198 IBU262099:IBU262198 HRY262099:HRY262198 HIC262099:HIC262198 GYG262099:GYG262198 GOK262099:GOK262198 GEO262099:GEO262198 FUS262099:FUS262198 FKW262099:FKW262198 FBA262099:FBA262198 ERE262099:ERE262198 EHI262099:EHI262198 DXM262099:DXM262198 DNQ262099:DNQ262198 DDU262099:DDU262198 CTY262099:CTY262198 CKC262099:CKC262198 CAG262099:CAG262198 BQK262099:BQK262198 BGO262099:BGO262198 AWS262099:AWS262198 AMW262099:AMW262198 ADA262099:ADA262198 TE262099:TE262198 JI262099:JI262198 WVU196563:WVU196662 WLY196563:WLY196662 WCC196563:WCC196662 VSG196563:VSG196662 VIK196563:VIK196662 UYO196563:UYO196662 UOS196563:UOS196662 UEW196563:UEW196662 TVA196563:TVA196662 TLE196563:TLE196662 TBI196563:TBI196662 SRM196563:SRM196662 SHQ196563:SHQ196662 RXU196563:RXU196662 RNY196563:RNY196662 REC196563:REC196662 QUG196563:QUG196662 QKK196563:QKK196662 QAO196563:QAO196662 PQS196563:PQS196662 PGW196563:PGW196662 OXA196563:OXA196662 ONE196563:ONE196662 ODI196563:ODI196662 NTM196563:NTM196662 NJQ196563:NJQ196662 MZU196563:MZU196662 MPY196563:MPY196662 MGC196563:MGC196662 LWG196563:LWG196662 LMK196563:LMK196662 LCO196563:LCO196662 KSS196563:KSS196662 KIW196563:KIW196662 JZA196563:JZA196662 JPE196563:JPE196662 JFI196563:JFI196662 IVM196563:IVM196662 ILQ196563:ILQ196662 IBU196563:IBU196662 HRY196563:HRY196662 HIC196563:HIC196662 GYG196563:GYG196662 GOK196563:GOK196662 GEO196563:GEO196662 FUS196563:FUS196662 FKW196563:FKW196662 FBA196563:FBA196662 ERE196563:ERE196662 EHI196563:EHI196662 DXM196563:DXM196662 DNQ196563:DNQ196662 DDU196563:DDU196662 CTY196563:CTY196662 CKC196563:CKC196662 CAG196563:CAG196662 BQK196563:BQK196662 BGO196563:BGO196662 AWS196563:AWS196662 AMW196563:AMW196662 ADA196563:ADA196662 TE196563:TE196662 JI196563:JI196662 WVU131027:WVU131126 WLY131027:WLY131126 WCC131027:WCC131126 VSG131027:VSG131126 VIK131027:VIK131126 UYO131027:UYO131126 UOS131027:UOS131126 UEW131027:UEW131126 TVA131027:TVA131126 TLE131027:TLE131126 TBI131027:TBI131126 SRM131027:SRM131126 SHQ131027:SHQ131126 RXU131027:RXU131126 RNY131027:RNY131126 REC131027:REC131126 QUG131027:QUG131126 QKK131027:QKK131126 QAO131027:QAO131126 PQS131027:PQS131126 PGW131027:PGW131126 OXA131027:OXA131126 ONE131027:ONE131126 ODI131027:ODI131126 NTM131027:NTM131126 NJQ131027:NJQ131126 MZU131027:MZU131126 MPY131027:MPY131126 MGC131027:MGC131126 LWG131027:LWG131126 LMK131027:LMK131126 LCO131027:LCO131126 KSS131027:KSS131126 KIW131027:KIW131126 JZA131027:JZA131126 JPE131027:JPE131126 JFI131027:JFI131126 IVM131027:IVM131126 ILQ131027:ILQ131126 IBU131027:IBU131126 HRY131027:HRY131126 HIC131027:HIC131126 GYG131027:GYG131126 GOK131027:GOK131126 GEO131027:GEO131126 FUS131027:FUS131126 FKW131027:FKW131126 FBA131027:FBA131126 ERE131027:ERE131126 EHI131027:EHI131126 DXM131027:DXM131126 DNQ131027:DNQ131126 DDU131027:DDU131126 CTY131027:CTY131126 CKC131027:CKC131126 CAG131027:CAG131126 BQK131027:BQK131126 BGO131027:BGO131126 AWS131027:AWS131126 AMW131027:AMW131126 ADA131027:ADA131126 TE131027:TE131126 JI131027:JI131126 WVU65491:WVU65590 WLY65491:WLY65590 WCC65491:WCC65590 VSG65491:VSG65590 VIK65491:VIK65590 UYO65491:UYO65590 UOS65491:UOS65590 UEW65491:UEW65590 TVA65491:TVA65590 TLE65491:TLE65590 TBI65491:TBI65590 SRM65491:SRM65590 SHQ65491:SHQ65590 RXU65491:RXU65590 RNY65491:RNY65590 REC65491:REC65590 QUG65491:QUG65590 QKK65491:QKK65590 QAO65491:QAO65590 PQS65491:PQS65590 PGW65491:PGW65590 OXA65491:OXA65590 ONE65491:ONE65590 ODI65491:ODI65590 NTM65491:NTM65590 NJQ65491:NJQ65590 MZU65491:MZU65590 MPY65491:MPY65590 MGC65491:MGC65590 LWG65491:LWG65590 LMK65491:LMK65590 LCO65491:LCO65590 KSS65491:KSS65590 KIW65491:KIW65590 JZA65491:JZA65590 JPE65491:JPE65590 JFI65491:JFI65590 IVM65491:IVM65590 ILQ65491:ILQ65590 IBU65491:IBU65590 HRY65491:HRY65590 HIC65491:HIC65590 GYG65491:GYG65590 GOK65491:GOK65590 GEO65491:GEO65590 FUS65491:FUS65590 FKW65491:FKW65590 FBA65491:FBA65590 ERE65491:ERE65590 EHI65491:EHI65590 DXM65491:DXM65590 DNQ65491:DNQ65590 DDU65491:DDU65590 CTY65491:CTY65590 CKC65491:CKC65590 CAG65491:CAG65590 BQK65491:BQK65590 BGO65491:BGO65590 AWS65491:AWS65590 AMW65491:AMW65590 ADA65491:ADA65590 TE65491:TE65590 JI65491:JI65590 TE9:TE54 JI9:JI54 WVU9:WVU54 WLY9:WLY54 WCC9:WCC54 VSG9:VSG54 VIK9:VIK54 UYO9:UYO54 UOS9:UOS54 UEW9:UEW54 TVA9:TVA54 TLE9:TLE54 TBI9:TBI54 SRM9:SRM54 SHQ9:SHQ54 RXU9:RXU54 RNY9:RNY54 REC9:REC54 QUG9:QUG54 QKK9:QKK54 QAO9:QAO54 PQS9:PQS54 PGW9:PGW54 OXA9:OXA54 ONE9:ONE54 ODI9:ODI54 NTM9:NTM54 NJQ9:NJQ54 MZU9:MZU54 MPY9:MPY54 MGC9:MGC54 LWG9:LWG54 LMK9:LMK54 LCO9:LCO54 KSS9:KSS54 KIW9:KIW54 JZA9:JZA54 JPE9:JPE54 JFI9:JFI54 IVM9:IVM54 ILQ9:ILQ54 IBU9:IBU54 HRY9:HRY54 HIC9:HIC54 GYG9:GYG54 GOK9:GOK54 GEO9:GEO54 FUS9:FUS54 FKW9:FKW54 FBA9:FBA54 ERE9:ERE54 EHI9:EHI54 DXM9:DXM54 DNQ9:DNQ54 DDU9:DDU54 CTY9:CTY54 CKC9:CKC54 CAG9:CAG54 BQK9:BQK54 BGO9:BGO54 AWS9:AWS54 AMW9:AMW54 ADA9:ADA54" xr:uid="{00000000-0002-0000-0200-000000000000}">
      <formula1>"I, II, III, IV"</formula1>
    </dataValidation>
    <dataValidation type="list" allowBlank="1" showInputMessage="1" showErrorMessage="1" sqref="D9 D32" xr:uid="{00000000-0002-0000-0200-000002000000}">
      <formula1>$AR$61:$AR$63</formula1>
    </dataValidation>
    <dataValidation type="list" allowBlank="1" showInputMessage="1" showErrorMessage="1" sqref="D14:D31" xr:uid="{20D299E0-4CEF-457E-97DE-4EB1F007609F}">
      <formula1>$AR$64:$AR$66</formula1>
    </dataValidation>
    <dataValidation type="list" allowBlank="1" showInputMessage="1" showErrorMessage="1" sqref="D10:D13" xr:uid="{52618060-5C26-4C4D-888F-C403E69739EB}">
      <formula1>$AR$63:$AR$65</formula1>
    </dataValidation>
    <dataValidation type="list" allowBlank="1" showInputMessage="1" showErrorMessage="1" sqref="G4:G8" xr:uid="{00000000-0002-0000-0200-000001000000}">
      <formula1>$AP$9:$AP$25</formula1>
    </dataValidation>
    <dataValidation type="list" allowBlank="1" showInputMessage="1" showErrorMessage="1" sqref="D33:D54" xr:uid="{DA4EF902-072D-4858-8EC4-451226308F43}">
      <formula1>#REF!</formula1>
    </dataValidation>
  </dataValidations>
  <printOptions horizontalCentered="1" verticalCentered="1"/>
  <pageMargins left="0.25" right="0.25" top="0.75" bottom="0.75" header="0.3" footer="0.3"/>
  <pageSetup scale="3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5A002"/>
    <pageSetUpPr fitToPage="1"/>
  </sheetPr>
  <dimension ref="A1:AF702"/>
  <sheetViews>
    <sheetView topLeftCell="A4" zoomScale="70" zoomScaleNormal="70" workbookViewId="0">
      <pane ySplit="1690" topLeftCell="A549" activePane="bottomLeft"/>
      <selection activeCell="W4" sqref="W1:W1048576"/>
      <selection pane="bottomLeft" activeCell="X642" sqref="X642"/>
    </sheetView>
  </sheetViews>
  <sheetFormatPr baseColWidth="10" defaultColWidth="12.7265625" defaultRowHeight="14"/>
  <cols>
    <col min="1" max="1" width="27.453125" style="105" customWidth="1"/>
    <col min="2" max="2" width="16.453125" style="58" customWidth="1"/>
    <col min="3" max="3" width="33.54296875" style="58" customWidth="1"/>
    <col min="4" max="4" width="23.26953125" style="58" customWidth="1"/>
    <col min="5" max="5" width="42.54296875" style="105" customWidth="1"/>
    <col min="6" max="6" width="17.7265625" style="59" customWidth="1"/>
    <col min="7" max="7" width="10.26953125" style="59" customWidth="1"/>
    <col min="8" max="8" width="11.54296875" style="59" customWidth="1"/>
    <col min="9" max="9" width="8.54296875" style="59" customWidth="1"/>
    <col min="10" max="10" width="13.7265625" style="59" customWidth="1"/>
    <col min="11" max="11" width="11" style="59" customWidth="1"/>
    <col min="12" max="12" width="14.54296875" style="59" customWidth="1"/>
    <col min="13" max="13" width="13.26953125" style="59" customWidth="1"/>
    <col min="14" max="14" width="13.7265625" style="59" customWidth="1"/>
    <col min="15" max="15" width="12.1796875" style="59" customWidth="1"/>
    <col min="16" max="16" width="12" style="59" customWidth="1"/>
    <col min="17" max="17" width="13.81640625" style="59" customWidth="1"/>
    <col min="18" max="18" width="22.1796875" style="59" customWidth="1"/>
    <col min="19" max="21" width="9.7265625" style="59" customWidth="1"/>
    <col min="22" max="16384" width="12.7265625" style="59"/>
  </cols>
  <sheetData>
    <row r="1" spans="1:21" ht="23">
      <c r="E1" s="271" t="s">
        <v>0</v>
      </c>
      <c r="F1" s="271"/>
      <c r="G1" s="271"/>
      <c r="H1" s="271"/>
      <c r="I1" s="271"/>
      <c r="J1" s="271"/>
      <c r="K1" s="271"/>
      <c r="L1" s="271"/>
      <c r="M1" s="271"/>
      <c r="N1" s="271"/>
      <c r="O1" s="271"/>
      <c r="P1" s="271"/>
      <c r="Q1" s="271"/>
      <c r="R1" s="271"/>
    </row>
    <row r="2" spans="1:21" ht="18.75" customHeight="1">
      <c r="E2" s="308" t="s">
        <v>117</v>
      </c>
      <c r="F2" s="309"/>
      <c r="G2" s="309"/>
      <c r="H2" s="309"/>
      <c r="I2" s="309"/>
      <c r="J2" s="309"/>
      <c r="K2" s="309"/>
      <c r="L2" s="309"/>
      <c r="M2" s="309"/>
      <c r="N2" s="309"/>
      <c r="O2" s="309"/>
      <c r="P2" s="309"/>
      <c r="Q2" s="309"/>
      <c r="R2" s="309"/>
    </row>
    <row r="3" spans="1:21" ht="42.75" customHeight="1">
      <c r="A3" s="158"/>
      <c r="B3" s="61"/>
      <c r="C3" s="61"/>
      <c r="D3" s="61"/>
      <c r="E3" s="160" t="s">
        <v>183</v>
      </c>
    </row>
    <row r="4" spans="1:21" ht="18.75" customHeight="1">
      <c r="A4" s="331" t="s">
        <v>167</v>
      </c>
      <c r="B4" s="272" t="s">
        <v>86</v>
      </c>
      <c r="C4" s="272" t="s">
        <v>168</v>
      </c>
      <c r="D4" s="272" t="s">
        <v>169</v>
      </c>
      <c r="E4" s="272" t="s">
        <v>170</v>
      </c>
      <c r="F4" s="272" t="s">
        <v>171</v>
      </c>
      <c r="G4" s="326" t="s">
        <v>172</v>
      </c>
      <c r="H4" s="326"/>
      <c r="I4" s="326"/>
      <c r="J4" s="326"/>
      <c r="K4" s="326"/>
      <c r="L4" s="326"/>
      <c r="M4" s="326"/>
      <c r="N4" s="326"/>
      <c r="O4" s="326"/>
      <c r="P4" s="327"/>
      <c r="Q4" s="330" t="s">
        <v>175</v>
      </c>
      <c r="R4" s="326"/>
      <c r="S4" s="326"/>
      <c r="T4" s="326"/>
      <c r="U4" s="327"/>
    </row>
    <row r="5" spans="1:21" ht="15" customHeight="1">
      <c r="A5" s="332"/>
      <c r="B5" s="273"/>
      <c r="C5" s="273"/>
      <c r="D5" s="273"/>
      <c r="E5" s="273"/>
      <c r="F5" s="318"/>
      <c r="G5" s="299" t="s">
        <v>173</v>
      </c>
      <c r="H5" s="299"/>
      <c r="I5" s="299"/>
      <c r="J5" s="319" t="s">
        <v>74</v>
      </c>
      <c r="K5" s="299" t="s">
        <v>174</v>
      </c>
      <c r="L5" s="299"/>
      <c r="M5" s="299"/>
      <c r="N5" s="299"/>
      <c r="O5" s="299"/>
      <c r="P5" s="272" t="s">
        <v>15</v>
      </c>
      <c r="Q5" s="272" t="s">
        <v>64</v>
      </c>
      <c r="R5" s="322" t="s">
        <v>176</v>
      </c>
      <c r="S5" s="314" t="s">
        <v>177</v>
      </c>
      <c r="T5" s="315"/>
      <c r="U5" s="316"/>
    </row>
    <row r="6" spans="1:21" ht="22.5" customHeight="1">
      <c r="A6" s="332"/>
      <c r="B6" s="273"/>
      <c r="C6" s="273"/>
      <c r="D6" s="273"/>
      <c r="E6" s="273"/>
      <c r="F6" s="318"/>
      <c r="G6" s="278" t="s">
        <v>69</v>
      </c>
      <c r="H6" s="278" t="s">
        <v>68</v>
      </c>
      <c r="I6" s="278" t="s">
        <v>67</v>
      </c>
      <c r="J6" s="320"/>
      <c r="K6" s="278" t="s">
        <v>66</v>
      </c>
      <c r="L6" s="329" t="s">
        <v>92</v>
      </c>
      <c r="M6" s="329"/>
      <c r="N6" s="329"/>
      <c r="O6" s="280" t="s">
        <v>118</v>
      </c>
      <c r="P6" s="273"/>
      <c r="Q6" s="273"/>
      <c r="R6" s="323"/>
      <c r="S6" s="278" t="s">
        <v>63</v>
      </c>
      <c r="T6" s="278" t="s">
        <v>62</v>
      </c>
      <c r="U6" s="278" t="s">
        <v>131</v>
      </c>
    </row>
    <row r="7" spans="1:21" ht="30.75" customHeight="1">
      <c r="A7" s="332"/>
      <c r="B7" s="273"/>
      <c r="C7" s="273"/>
      <c r="D7" s="273"/>
      <c r="E7" s="273"/>
      <c r="F7" s="318"/>
      <c r="G7" s="279"/>
      <c r="H7" s="279"/>
      <c r="I7" s="279"/>
      <c r="J7" s="320"/>
      <c r="K7" s="279"/>
      <c r="L7" s="87" t="s">
        <v>93</v>
      </c>
      <c r="M7" s="87" t="s">
        <v>94</v>
      </c>
      <c r="N7" s="94" t="s">
        <v>65</v>
      </c>
      <c r="O7" s="328"/>
      <c r="P7" s="273"/>
      <c r="Q7" s="273"/>
      <c r="R7" s="323"/>
      <c r="S7" s="325"/>
      <c r="T7" s="325"/>
      <c r="U7" s="325"/>
    </row>
    <row r="8" spans="1:21" s="75" customFormat="1" ht="19.5" customHeight="1">
      <c r="A8" s="333"/>
      <c r="B8" s="274"/>
      <c r="C8" s="274"/>
      <c r="D8" s="274"/>
      <c r="E8" s="274"/>
      <c r="F8" s="335"/>
      <c r="G8" s="63">
        <f>G700/$J$700</f>
        <v>0.23776020889243471</v>
      </c>
      <c r="H8" s="63">
        <f>H700/$J$700</f>
        <v>0.16041681777519892</v>
      </c>
      <c r="I8" s="63">
        <f>I700/$J$700</f>
        <v>0.60182297333236645</v>
      </c>
      <c r="J8" s="334"/>
      <c r="K8" s="63">
        <f>K700/$J$700</f>
        <v>0.62139455042189518</v>
      </c>
      <c r="L8" s="63">
        <f>L700/$J$700</f>
        <v>0.36276927540436665</v>
      </c>
      <c r="M8" s="63">
        <f>M700/$J$700</f>
        <v>0</v>
      </c>
      <c r="N8" s="63">
        <f>N700/$J$700</f>
        <v>0</v>
      </c>
      <c r="O8" s="63">
        <f>O700/$J$700</f>
        <v>1.5836174173738553E-2</v>
      </c>
      <c r="P8" s="274"/>
      <c r="Q8" s="274"/>
      <c r="R8" s="324"/>
      <c r="S8" s="279"/>
      <c r="T8" s="279"/>
      <c r="U8" s="279"/>
    </row>
    <row r="9" spans="1:21" s="169" customFormat="1" ht="28">
      <c r="A9" s="161" t="s">
        <v>204</v>
      </c>
      <c r="B9" s="162"/>
      <c r="C9" s="156" t="s">
        <v>205</v>
      </c>
      <c r="D9" s="163">
        <v>304330777</v>
      </c>
      <c r="E9" s="164" t="s">
        <v>206</v>
      </c>
      <c r="F9" s="165" t="s">
        <v>4</v>
      </c>
      <c r="G9" s="166">
        <v>11</v>
      </c>
      <c r="H9" s="166"/>
      <c r="I9" s="166"/>
      <c r="J9" s="167">
        <f>SUM(G9:I9)</f>
        <v>11</v>
      </c>
      <c r="K9" s="166"/>
      <c r="L9" s="166"/>
      <c r="M9" s="166"/>
      <c r="N9" s="166"/>
      <c r="O9" s="166">
        <v>11</v>
      </c>
      <c r="P9" s="167">
        <f t="shared" ref="P9:P72" si="0">IF(SUM(K9:O9)=SUM(G9:I9),J9,"VERIFIQUE DATOS INCORRECTOS")</f>
        <v>11</v>
      </c>
      <c r="Q9" s="167">
        <f t="shared" ref="Q9:Q72" si="1">SUM(S9:U9)</f>
        <v>1</v>
      </c>
      <c r="R9" s="168" t="s">
        <v>132</v>
      </c>
      <c r="S9" s="166"/>
      <c r="T9" s="166">
        <v>1</v>
      </c>
      <c r="U9" s="166"/>
    </row>
    <row r="10" spans="1:21" s="173" customFormat="1" ht="28">
      <c r="A10" s="161" t="s">
        <v>207</v>
      </c>
      <c r="B10" s="162"/>
      <c r="C10" s="156" t="s">
        <v>214</v>
      </c>
      <c r="D10" s="163">
        <v>112090134</v>
      </c>
      <c r="E10" s="163" t="s">
        <v>208</v>
      </c>
      <c r="F10" s="170" t="s">
        <v>4</v>
      </c>
      <c r="G10" s="171"/>
      <c r="H10" s="171">
        <v>42</v>
      </c>
      <c r="I10" s="171"/>
      <c r="J10" s="167">
        <f t="shared" ref="J10:J73" si="2">SUM(G10:I10)</f>
        <v>42</v>
      </c>
      <c r="K10" s="171"/>
      <c r="L10" s="171">
        <v>42</v>
      </c>
      <c r="M10" s="171"/>
      <c r="N10" s="171"/>
      <c r="O10" s="171"/>
      <c r="P10" s="172">
        <f t="shared" si="0"/>
        <v>42</v>
      </c>
      <c r="Q10" s="172">
        <f t="shared" si="1"/>
        <v>1</v>
      </c>
      <c r="R10" s="168" t="s">
        <v>132</v>
      </c>
      <c r="S10" s="171"/>
      <c r="T10" s="171">
        <v>1</v>
      </c>
      <c r="U10" s="171"/>
    </row>
    <row r="11" spans="1:21" s="169" customFormat="1" ht="28">
      <c r="A11" s="161" t="s">
        <v>207</v>
      </c>
      <c r="B11" s="162"/>
      <c r="C11" s="156" t="s">
        <v>209</v>
      </c>
      <c r="D11" s="163">
        <v>112770681</v>
      </c>
      <c r="E11" s="163" t="s">
        <v>208</v>
      </c>
      <c r="F11" s="165" t="s">
        <v>4</v>
      </c>
      <c r="G11" s="166"/>
      <c r="H11" s="166">
        <v>42</v>
      </c>
      <c r="I11" s="166"/>
      <c r="J11" s="167">
        <f t="shared" si="2"/>
        <v>42</v>
      </c>
      <c r="K11" s="171"/>
      <c r="L11" s="171">
        <v>42</v>
      </c>
      <c r="M11" s="171"/>
      <c r="N11" s="171"/>
      <c r="O11" s="171"/>
      <c r="P11" s="167">
        <f t="shared" si="0"/>
        <v>42</v>
      </c>
      <c r="Q11" s="167">
        <f t="shared" si="1"/>
        <v>1</v>
      </c>
      <c r="R11" s="168" t="s">
        <v>132</v>
      </c>
      <c r="S11" s="166"/>
      <c r="T11" s="166">
        <v>1</v>
      </c>
      <c r="U11" s="166"/>
    </row>
    <row r="12" spans="1:21" s="169" customFormat="1" ht="28">
      <c r="A12" s="161" t="s">
        <v>207</v>
      </c>
      <c r="B12" s="162"/>
      <c r="C12" s="156" t="s">
        <v>210</v>
      </c>
      <c r="D12" s="163">
        <v>111310564</v>
      </c>
      <c r="E12" s="163" t="s">
        <v>208</v>
      </c>
      <c r="F12" s="165" t="s">
        <v>4</v>
      </c>
      <c r="G12" s="166"/>
      <c r="H12" s="166">
        <v>42</v>
      </c>
      <c r="I12" s="166"/>
      <c r="J12" s="167">
        <f t="shared" si="2"/>
        <v>42</v>
      </c>
      <c r="K12" s="171"/>
      <c r="L12" s="171">
        <v>42</v>
      </c>
      <c r="M12" s="171"/>
      <c r="N12" s="171"/>
      <c r="O12" s="171"/>
      <c r="P12" s="167">
        <f t="shared" si="0"/>
        <v>42</v>
      </c>
      <c r="Q12" s="167">
        <f t="shared" si="1"/>
        <v>1</v>
      </c>
      <c r="R12" s="168" t="s">
        <v>132</v>
      </c>
      <c r="S12" s="166">
        <v>1</v>
      </c>
      <c r="T12" s="166"/>
      <c r="U12" s="166"/>
    </row>
    <row r="13" spans="1:21" s="169" customFormat="1" ht="28">
      <c r="A13" s="161" t="s">
        <v>207</v>
      </c>
      <c r="B13" s="162"/>
      <c r="C13" s="156" t="s">
        <v>211</v>
      </c>
      <c r="D13" s="163">
        <v>110480124</v>
      </c>
      <c r="E13" s="163" t="s">
        <v>208</v>
      </c>
      <c r="F13" s="165" t="s">
        <v>4</v>
      </c>
      <c r="G13" s="166"/>
      <c r="H13" s="166">
        <v>42</v>
      </c>
      <c r="I13" s="166"/>
      <c r="J13" s="167">
        <f t="shared" si="2"/>
        <v>42</v>
      </c>
      <c r="K13" s="171"/>
      <c r="L13" s="171">
        <v>42</v>
      </c>
      <c r="M13" s="171"/>
      <c r="N13" s="171"/>
      <c r="O13" s="171"/>
      <c r="P13" s="167">
        <f t="shared" si="0"/>
        <v>42</v>
      </c>
      <c r="Q13" s="167">
        <f t="shared" si="1"/>
        <v>1</v>
      </c>
      <c r="R13" s="168" t="s">
        <v>132</v>
      </c>
      <c r="S13" s="166"/>
      <c r="T13" s="166">
        <v>1</v>
      </c>
      <c r="U13" s="166"/>
    </row>
    <row r="14" spans="1:21" s="169" customFormat="1" ht="21" customHeight="1">
      <c r="A14" s="161" t="s">
        <v>207</v>
      </c>
      <c r="B14" s="162"/>
      <c r="C14" s="156" t="s">
        <v>212</v>
      </c>
      <c r="D14" s="163">
        <v>206750627</v>
      </c>
      <c r="E14" s="163" t="s">
        <v>208</v>
      </c>
      <c r="F14" s="165" t="s">
        <v>4</v>
      </c>
      <c r="G14" s="166"/>
      <c r="H14" s="166">
        <v>42</v>
      </c>
      <c r="I14" s="166"/>
      <c r="J14" s="167">
        <f t="shared" si="2"/>
        <v>42</v>
      </c>
      <c r="K14" s="171"/>
      <c r="L14" s="171">
        <v>42</v>
      </c>
      <c r="M14" s="171"/>
      <c r="N14" s="171"/>
      <c r="O14" s="171"/>
      <c r="P14" s="167">
        <f t="shared" si="0"/>
        <v>42</v>
      </c>
      <c r="Q14" s="167">
        <f t="shared" si="1"/>
        <v>1</v>
      </c>
      <c r="R14" s="168" t="s">
        <v>132</v>
      </c>
      <c r="S14" s="166"/>
      <c r="T14" s="166">
        <v>1</v>
      </c>
      <c r="U14" s="166"/>
    </row>
    <row r="15" spans="1:21" s="169" customFormat="1" ht="28">
      <c r="A15" s="161" t="s">
        <v>207</v>
      </c>
      <c r="B15" s="162"/>
      <c r="C15" s="156" t="s">
        <v>213</v>
      </c>
      <c r="D15" s="163">
        <v>204750581</v>
      </c>
      <c r="E15" s="163" t="s">
        <v>208</v>
      </c>
      <c r="F15" s="165" t="s">
        <v>4</v>
      </c>
      <c r="G15" s="166"/>
      <c r="H15" s="166">
        <v>42</v>
      </c>
      <c r="I15" s="166"/>
      <c r="J15" s="167">
        <f t="shared" si="2"/>
        <v>42</v>
      </c>
      <c r="K15" s="171"/>
      <c r="L15" s="171">
        <v>42</v>
      </c>
      <c r="M15" s="171"/>
      <c r="N15" s="171"/>
      <c r="O15" s="171"/>
      <c r="P15" s="167">
        <f t="shared" si="0"/>
        <v>42</v>
      </c>
      <c r="Q15" s="167">
        <f t="shared" si="1"/>
        <v>1</v>
      </c>
      <c r="R15" s="168" t="s">
        <v>132</v>
      </c>
      <c r="S15" s="166"/>
      <c r="T15" s="166">
        <v>1</v>
      </c>
      <c r="U15" s="166"/>
    </row>
    <row r="16" spans="1:21" s="169" customFormat="1" ht="28">
      <c r="A16" s="161" t="s">
        <v>207</v>
      </c>
      <c r="B16" s="162"/>
      <c r="C16" s="156" t="s">
        <v>215</v>
      </c>
      <c r="D16" s="163">
        <v>304450854</v>
      </c>
      <c r="E16" s="163" t="s">
        <v>208</v>
      </c>
      <c r="F16" s="165" t="s">
        <v>4</v>
      </c>
      <c r="G16" s="166"/>
      <c r="H16" s="166">
        <v>42</v>
      </c>
      <c r="I16" s="166"/>
      <c r="J16" s="167">
        <f t="shared" si="2"/>
        <v>42</v>
      </c>
      <c r="K16" s="171"/>
      <c r="L16" s="171">
        <v>42</v>
      </c>
      <c r="M16" s="171"/>
      <c r="N16" s="171"/>
      <c r="O16" s="171"/>
      <c r="P16" s="167">
        <f t="shared" si="0"/>
        <v>42</v>
      </c>
      <c r="Q16" s="167">
        <f t="shared" si="1"/>
        <v>1</v>
      </c>
      <c r="R16" s="168" t="s">
        <v>72</v>
      </c>
      <c r="S16" s="166"/>
      <c r="T16" s="166">
        <v>1</v>
      </c>
      <c r="U16" s="166"/>
    </row>
    <row r="17" spans="1:21" s="169" customFormat="1" ht="22.5" customHeight="1">
      <c r="A17" s="161" t="s">
        <v>58</v>
      </c>
      <c r="B17" s="162"/>
      <c r="C17" s="156" t="s">
        <v>223</v>
      </c>
      <c r="D17" s="163">
        <v>112180471</v>
      </c>
      <c r="E17" s="163" t="s">
        <v>216</v>
      </c>
      <c r="F17" s="165" t="s">
        <v>4</v>
      </c>
      <c r="G17" s="166">
        <v>1</v>
      </c>
      <c r="H17" s="166" t="s">
        <v>217</v>
      </c>
      <c r="I17" s="166"/>
      <c r="J17" s="167">
        <f t="shared" si="2"/>
        <v>1</v>
      </c>
      <c r="K17" s="171"/>
      <c r="L17" s="171">
        <v>1</v>
      </c>
      <c r="M17" s="171"/>
      <c r="N17" s="171"/>
      <c r="O17" s="171"/>
      <c r="P17" s="167">
        <f t="shared" si="0"/>
        <v>1</v>
      </c>
      <c r="Q17" s="167">
        <f t="shared" si="1"/>
        <v>1</v>
      </c>
      <c r="R17" s="168" t="s">
        <v>132</v>
      </c>
      <c r="S17" s="166"/>
      <c r="T17" s="166">
        <v>1</v>
      </c>
      <c r="U17" s="166"/>
    </row>
    <row r="18" spans="1:21" s="169" customFormat="1" ht="56">
      <c r="A18" s="161" t="s">
        <v>58</v>
      </c>
      <c r="B18" s="162"/>
      <c r="C18" s="156" t="s">
        <v>218</v>
      </c>
      <c r="D18" s="163">
        <v>109270126</v>
      </c>
      <c r="E18" s="163" t="s">
        <v>216</v>
      </c>
      <c r="F18" s="165" t="s">
        <v>4</v>
      </c>
      <c r="G18" s="166">
        <v>1</v>
      </c>
      <c r="H18" s="166" t="s">
        <v>217</v>
      </c>
      <c r="I18" s="166"/>
      <c r="J18" s="167">
        <f t="shared" si="2"/>
        <v>1</v>
      </c>
      <c r="K18" s="171"/>
      <c r="L18" s="171">
        <v>1</v>
      </c>
      <c r="M18" s="171"/>
      <c r="N18" s="171"/>
      <c r="O18" s="171"/>
      <c r="P18" s="167">
        <f t="shared" si="0"/>
        <v>1</v>
      </c>
      <c r="Q18" s="167">
        <f t="shared" si="1"/>
        <v>1</v>
      </c>
      <c r="R18" s="168" t="s">
        <v>132</v>
      </c>
      <c r="S18" s="166">
        <v>1</v>
      </c>
      <c r="T18" s="166"/>
      <c r="U18" s="166"/>
    </row>
    <row r="19" spans="1:21" s="169" customFormat="1" ht="56">
      <c r="A19" s="161" t="s">
        <v>58</v>
      </c>
      <c r="B19" s="162"/>
      <c r="C19" s="156" t="s">
        <v>219</v>
      </c>
      <c r="D19" s="163">
        <v>205040097</v>
      </c>
      <c r="E19" s="163" t="s">
        <v>216</v>
      </c>
      <c r="F19" s="165" t="s">
        <v>4</v>
      </c>
      <c r="G19" s="166">
        <v>1</v>
      </c>
      <c r="H19" s="166" t="s">
        <v>217</v>
      </c>
      <c r="I19" s="166"/>
      <c r="J19" s="167">
        <f t="shared" si="2"/>
        <v>1</v>
      </c>
      <c r="K19" s="171"/>
      <c r="L19" s="171">
        <v>1</v>
      </c>
      <c r="M19" s="171"/>
      <c r="N19" s="171"/>
      <c r="O19" s="171"/>
      <c r="P19" s="167">
        <f t="shared" si="0"/>
        <v>1</v>
      </c>
      <c r="Q19" s="167">
        <f t="shared" si="1"/>
        <v>1</v>
      </c>
      <c r="R19" s="168" t="s">
        <v>132</v>
      </c>
      <c r="S19" s="166">
        <v>1</v>
      </c>
      <c r="T19" s="166"/>
      <c r="U19" s="166"/>
    </row>
    <row r="20" spans="1:21" s="169" customFormat="1" ht="56">
      <c r="A20" s="161" t="s">
        <v>58</v>
      </c>
      <c r="B20" s="162"/>
      <c r="C20" s="156" t="s">
        <v>220</v>
      </c>
      <c r="D20" s="163">
        <v>205900761</v>
      </c>
      <c r="E20" s="163" t="s">
        <v>216</v>
      </c>
      <c r="F20" s="165" t="s">
        <v>4</v>
      </c>
      <c r="G20" s="166">
        <v>1</v>
      </c>
      <c r="H20" s="166" t="s">
        <v>217</v>
      </c>
      <c r="I20" s="166"/>
      <c r="J20" s="167">
        <f t="shared" si="2"/>
        <v>1</v>
      </c>
      <c r="K20" s="171"/>
      <c r="L20" s="171">
        <v>1</v>
      </c>
      <c r="M20" s="171"/>
      <c r="N20" s="171"/>
      <c r="O20" s="171"/>
      <c r="P20" s="167">
        <f t="shared" si="0"/>
        <v>1</v>
      </c>
      <c r="Q20" s="167">
        <f t="shared" si="1"/>
        <v>1</v>
      </c>
      <c r="R20" s="168" t="s">
        <v>132</v>
      </c>
      <c r="S20" s="166"/>
      <c r="T20" s="166">
        <v>1</v>
      </c>
      <c r="U20" s="166"/>
    </row>
    <row r="21" spans="1:21" s="169" customFormat="1" ht="56">
      <c r="A21" s="161" t="s">
        <v>58</v>
      </c>
      <c r="B21" s="162"/>
      <c r="C21" s="156" t="s">
        <v>221</v>
      </c>
      <c r="D21" s="163">
        <v>106610302</v>
      </c>
      <c r="E21" s="163" t="s">
        <v>216</v>
      </c>
      <c r="F21" s="165" t="s">
        <v>4</v>
      </c>
      <c r="G21" s="166">
        <v>1</v>
      </c>
      <c r="H21" s="166" t="s">
        <v>217</v>
      </c>
      <c r="I21" s="166"/>
      <c r="J21" s="167">
        <f t="shared" si="2"/>
        <v>1</v>
      </c>
      <c r="K21" s="171"/>
      <c r="L21" s="171">
        <v>1</v>
      </c>
      <c r="M21" s="171"/>
      <c r="N21" s="171"/>
      <c r="O21" s="171"/>
      <c r="P21" s="167">
        <f t="shared" si="0"/>
        <v>1</v>
      </c>
      <c r="Q21" s="167">
        <f t="shared" si="1"/>
        <v>1</v>
      </c>
      <c r="R21" s="168" t="s">
        <v>132</v>
      </c>
      <c r="S21" s="166"/>
      <c r="T21" s="166">
        <v>1</v>
      </c>
      <c r="U21" s="166"/>
    </row>
    <row r="22" spans="1:21" s="169" customFormat="1" ht="56">
      <c r="A22" s="161" t="s">
        <v>58</v>
      </c>
      <c r="B22" s="162"/>
      <c r="C22" s="156" t="s">
        <v>222</v>
      </c>
      <c r="D22" s="163">
        <v>800650900</v>
      </c>
      <c r="E22" s="163" t="s">
        <v>216</v>
      </c>
      <c r="F22" s="165" t="s">
        <v>4</v>
      </c>
      <c r="G22" s="166">
        <v>1</v>
      </c>
      <c r="H22" s="166" t="s">
        <v>217</v>
      </c>
      <c r="I22" s="166"/>
      <c r="J22" s="167">
        <f t="shared" si="2"/>
        <v>1</v>
      </c>
      <c r="K22" s="171"/>
      <c r="L22" s="171">
        <v>1</v>
      </c>
      <c r="M22" s="171"/>
      <c r="N22" s="171"/>
      <c r="O22" s="171"/>
      <c r="P22" s="167">
        <f t="shared" si="0"/>
        <v>1</v>
      </c>
      <c r="Q22" s="167">
        <f t="shared" si="1"/>
        <v>1</v>
      </c>
      <c r="R22" s="168" t="s">
        <v>132</v>
      </c>
      <c r="S22" s="166"/>
      <c r="T22" s="166">
        <v>1</v>
      </c>
      <c r="U22" s="166"/>
    </row>
    <row r="23" spans="1:21" s="169" customFormat="1" ht="28">
      <c r="A23" s="161" t="s">
        <v>224</v>
      </c>
      <c r="B23" s="162"/>
      <c r="C23" s="156" t="s">
        <v>225</v>
      </c>
      <c r="D23" s="163">
        <v>110270065</v>
      </c>
      <c r="E23" s="163" t="s">
        <v>226</v>
      </c>
      <c r="F23" s="165" t="s">
        <v>4</v>
      </c>
      <c r="G23" s="166"/>
      <c r="H23" s="166"/>
      <c r="I23" s="166">
        <v>15</v>
      </c>
      <c r="J23" s="167">
        <f t="shared" si="2"/>
        <v>15</v>
      </c>
      <c r="K23" s="171"/>
      <c r="L23" s="171">
        <v>15</v>
      </c>
      <c r="M23" s="171"/>
      <c r="N23" s="171"/>
      <c r="O23" s="171"/>
      <c r="P23" s="167">
        <f t="shared" si="0"/>
        <v>15</v>
      </c>
      <c r="Q23" s="167">
        <f t="shared" si="1"/>
        <v>1</v>
      </c>
      <c r="R23" s="168" t="s">
        <v>132</v>
      </c>
      <c r="S23" s="166"/>
      <c r="T23" s="166">
        <v>1</v>
      </c>
      <c r="U23" s="166"/>
    </row>
    <row r="24" spans="1:21" s="169" customFormat="1" ht="42">
      <c r="A24" s="161" t="s">
        <v>58</v>
      </c>
      <c r="B24" s="162"/>
      <c r="C24" s="156" t="s">
        <v>234</v>
      </c>
      <c r="D24" s="163">
        <v>303820956</v>
      </c>
      <c r="E24" s="163" t="s">
        <v>202</v>
      </c>
      <c r="F24" s="165" t="s">
        <v>4</v>
      </c>
      <c r="G24" s="166">
        <v>1</v>
      </c>
      <c r="H24" s="166"/>
      <c r="I24" s="166"/>
      <c r="J24" s="167">
        <f t="shared" si="2"/>
        <v>1</v>
      </c>
      <c r="K24" s="171"/>
      <c r="L24" s="171">
        <v>1</v>
      </c>
      <c r="M24" s="171"/>
      <c r="N24" s="171"/>
      <c r="O24" s="171"/>
      <c r="P24" s="167">
        <f t="shared" si="0"/>
        <v>1</v>
      </c>
      <c r="Q24" s="167">
        <f t="shared" si="1"/>
        <v>0</v>
      </c>
      <c r="R24" s="168" t="s">
        <v>132</v>
      </c>
      <c r="S24" s="166"/>
      <c r="T24" s="166"/>
      <c r="U24" s="166"/>
    </row>
    <row r="25" spans="1:21" s="169" customFormat="1" ht="42">
      <c r="A25" s="161" t="s">
        <v>58</v>
      </c>
      <c r="B25" s="162"/>
      <c r="C25" s="156" t="s">
        <v>227</v>
      </c>
      <c r="D25" s="163">
        <v>206540441</v>
      </c>
      <c r="E25" s="163" t="s">
        <v>202</v>
      </c>
      <c r="F25" s="165" t="s">
        <v>4</v>
      </c>
      <c r="G25" s="166">
        <v>1</v>
      </c>
      <c r="H25" s="166"/>
      <c r="I25" s="166"/>
      <c r="J25" s="167">
        <f t="shared" si="2"/>
        <v>1</v>
      </c>
      <c r="K25" s="171"/>
      <c r="L25" s="171">
        <v>1</v>
      </c>
      <c r="M25" s="171"/>
      <c r="N25" s="171"/>
      <c r="O25" s="171"/>
      <c r="P25" s="167">
        <f t="shared" si="0"/>
        <v>1</v>
      </c>
      <c r="Q25" s="167">
        <f t="shared" si="1"/>
        <v>0</v>
      </c>
      <c r="R25" s="168" t="s">
        <v>132</v>
      </c>
      <c r="S25" s="166"/>
      <c r="T25" s="166"/>
      <c r="U25" s="166"/>
    </row>
    <row r="26" spans="1:21" s="169" customFormat="1" ht="42">
      <c r="A26" s="161" t="s">
        <v>58</v>
      </c>
      <c r="B26" s="162"/>
      <c r="C26" s="156" t="s">
        <v>228</v>
      </c>
      <c r="D26" s="163">
        <v>112860645</v>
      </c>
      <c r="E26" s="163" t="s">
        <v>202</v>
      </c>
      <c r="F26" s="165" t="s">
        <v>4</v>
      </c>
      <c r="G26" s="166">
        <v>1</v>
      </c>
      <c r="H26" s="166"/>
      <c r="I26" s="166"/>
      <c r="J26" s="167">
        <f t="shared" si="2"/>
        <v>1</v>
      </c>
      <c r="K26" s="171"/>
      <c r="L26" s="171">
        <v>1</v>
      </c>
      <c r="M26" s="171"/>
      <c r="N26" s="171"/>
      <c r="O26" s="171"/>
      <c r="P26" s="167">
        <f t="shared" si="0"/>
        <v>1</v>
      </c>
      <c r="Q26" s="167">
        <f t="shared" si="1"/>
        <v>0</v>
      </c>
      <c r="R26" s="168" t="s">
        <v>132</v>
      </c>
      <c r="S26" s="166"/>
      <c r="T26" s="166"/>
      <c r="U26" s="166"/>
    </row>
    <row r="27" spans="1:21" s="169" customFormat="1" ht="42">
      <c r="A27" s="161" t="s">
        <v>58</v>
      </c>
      <c r="B27" s="162"/>
      <c r="C27" s="156" t="s">
        <v>229</v>
      </c>
      <c r="D27" s="163">
        <v>111820804</v>
      </c>
      <c r="E27" s="163" t="s">
        <v>202</v>
      </c>
      <c r="F27" s="165" t="s">
        <v>4</v>
      </c>
      <c r="G27" s="166">
        <v>1</v>
      </c>
      <c r="H27" s="166"/>
      <c r="I27" s="166"/>
      <c r="J27" s="167">
        <f t="shared" si="2"/>
        <v>1</v>
      </c>
      <c r="K27" s="171"/>
      <c r="L27" s="171">
        <v>1</v>
      </c>
      <c r="M27" s="171"/>
      <c r="N27" s="171"/>
      <c r="O27" s="171"/>
      <c r="P27" s="167">
        <f t="shared" si="0"/>
        <v>1</v>
      </c>
      <c r="Q27" s="167">
        <f t="shared" si="1"/>
        <v>0</v>
      </c>
      <c r="R27" s="168" t="s">
        <v>132</v>
      </c>
      <c r="S27" s="166"/>
      <c r="T27" s="166"/>
      <c r="U27" s="166"/>
    </row>
    <row r="28" spans="1:21" s="169" customFormat="1" ht="42">
      <c r="A28" s="161" t="s">
        <v>58</v>
      </c>
      <c r="B28" s="162"/>
      <c r="C28" s="156" t="s">
        <v>230</v>
      </c>
      <c r="D28" s="163">
        <v>401790665</v>
      </c>
      <c r="E28" s="163" t="s">
        <v>202</v>
      </c>
      <c r="F28" s="165" t="s">
        <v>4</v>
      </c>
      <c r="G28" s="166">
        <v>1</v>
      </c>
      <c r="H28" s="166"/>
      <c r="I28" s="166"/>
      <c r="J28" s="167">
        <f t="shared" si="2"/>
        <v>1</v>
      </c>
      <c r="K28" s="171"/>
      <c r="L28" s="171">
        <v>1</v>
      </c>
      <c r="M28" s="171"/>
      <c r="N28" s="171"/>
      <c r="O28" s="171"/>
      <c r="P28" s="167">
        <f t="shared" si="0"/>
        <v>1</v>
      </c>
      <c r="Q28" s="167">
        <f t="shared" si="1"/>
        <v>0</v>
      </c>
      <c r="R28" s="168" t="s">
        <v>132</v>
      </c>
      <c r="S28" s="166"/>
      <c r="T28" s="166"/>
      <c r="U28" s="166"/>
    </row>
    <row r="29" spans="1:21" s="169" customFormat="1" ht="42">
      <c r="A29" s="161" t="s">
        <v>58</v>
      </c>
      <c r="B29" s="162"/>
      <c r="C29" s="156" t="s">
        <v>231</v>
      </c>
      <c r="D29" s="163">
        <v>113620376</v>
      </c>
      <c r="E29" s="163" t="s">
        <v>202</v>
      </c>
      <c r="F29" s="165" t="s">
        <v>4</v>
      </c>
      <c r="G29" s="166">
        <v>1</v>
      </c>
      <c r="H29" s="166"/>
      <c r="I29" s="166"/>
      <c r="J29" s="167">
        <f t="shared" si="2"/>
        <v>1</v>
      </c>
      <c r="K29" s="171"/>
      <c r="L29" s="171">
        <v>1</v>
      </c>
      <c r="M29" s="171"/>
      <c r="N29" s="171"/>
      <c r="O29" s="171"/>
      <c r="P29" s="167">
        <f t="shared" si="0"/>
        <v>1</v>
      </c>
      <c r="Q29" s="167">
        <f t="shared" si="1"/>
        <v>0</v>
      </c>
      <c r="R29" s="168" t="s">
        <v>132</v>
      </c>
      <c r="S29" s="166"/>
      <c r="T29" s="166"/>
      <c r="U29" s="166"/>
    </row>
    <row r="30" spans="1:21" s="169" customFormat="1" ht="42">
      <c r="A30" s="161" t="s">
        <v>58</v>
      </c>
      <c r="B30" s="162"/>
      <c r="C30" s="156" t="s">
        <v>232</v>
      </c>
      <c r="D30" s="163">
        <v>109230354</v>
      </c>
      <c r="E30" s="163" t="s">
        <v>202</v>
      </c>
      <c r="F30" s="165" t="s">
        <v>4</v>
      </c>
      <c r="G30" s="166">
        <v>1</v>
      </c>
      <c r="H30" s="166"/>
      <c r="I30" s="166"/>
      <c r="J30" s="167">
        <f t="shared" si="2"/>
        <v>1</v>
      </c>
      <c r="K30" s="171"/>
      <c r="L30" s="171">
        <v>1</v>
      </c>
      <c r="M30" s="171"/>
      <c r="N30" s="171"/>
      <c r="O30" s="171"/>
      <c r="P30" s="167">
        <f t="shared" si="0"/>
        <v>1</v>
      </c>
      <c r="Q30" s="167">
        <f t="shared" si="1"/>
        <v>0</v>
      </c>
      <c r="R30" s="168" t="s">
        <v>132</v>
      </c>
      <c r="S30" s="166"/>
      <c r="T30" s="166"/>
      <c r="U30" s="166"/>
    </row>
    <row r="31" spans="1:21" s="169" customFormat="1" ht="42">
      <c r="A31" s="161" t="s">
        <v>58</v>
      </c>
      <c r="B31" s="162"/>
      <c r="C31" s="156" t="s">
        <v>233</v>
      </c>
      <c r="D31" s="163">
        <v>109230354</v>
      </c>
      <c r="E31" s="163" t="s">
        <v>202</v>
      </c>
      <c r="F31" s="165" t="s">
        <v>4</v>
      </c>
      <c r="G31" s="166">
        <v>1</v>
      </c>
      <c r="H31" s="166"/>
      <c r="I31" s="166"/>
      <c r="J31" s="167">
        <f t="shared" si="2"/>
        <v>1</v>
      </c>
      <c r="K31" s="171"/>
      <c r="L31" s="171">
        <v>1</v>
      </c>
      <c r="M31" s="171"/>
      <c r="N31" s="171"/>
      <c r="O31" s="171"/>
      <c r="P31" s="167">
        <f t="shared" si="0"/>
        <v>1</v>
      </c>
      <c r="Q31" s="167">
        <f t="shared" si="1"/>
        <v>0</v>
      </c>
      <c r="R31" s="168" t="s">
        <v>132</v>
      </c>
      <c r="S31" s="166"/>
      <c r="T31" s="166"/>
      <c r="U31" s="166"/>
    </row>
    <row r="32" spans="1:21" s="169" customFormat="1" ht="42">
      <c r="A32" s="161" t="s">
        <v>58</v>
      </c>
      <c r="B32" s="162"/>
      <c r="C32" s="156" t="s">
        <v>235</v>
      </c>
      <c r="D32" s="163">
        <v>116870201</v>
      </c>
      <c r="E32" s="163" t="s">
        <v>202</v>
      </c>
      <c r="F32" s="165" t="s">
        <v>4</v>
      </c>
      <c r="G32" s="166">
        <v>1</v>
      </c>
      <c r="H32" s="166"/>
      <c r="I32" s="166"/>
      <c r="J32" s="167">
        <f t="shared" si="2"/>
        <v>1</v>
      </c>
      <c r="K32" s="171"/>
      <c r="L32" s="171">
        <v>1</v>
      </c>
      <c r="M32" s="171"/>
      <c r="N32" s="171"/>
      <c r="O32" s="171"/>
      <c r="P32" s="167">
        <f t="shared" si="0"/>
        <v>1</v>
      </c>
      <c r="Q32" s="167">
        <f t="shared" si="1"/>
        <v>1</v>
      </c>
      <c r="R32" s="168" t="s">
        <v>71</v>
      </c>
      <c r="S32" s="166"/>
      <c r="T32" s="166">
        <v>1</v>
      </c>
      <c r="U32" s="166"/>
    </row>
    <row r="33" spans="1:21" s="169" customFormat="1" ht="56">
      <c r="A33" s="161" t="s">
        <v>236</v>
      </c>
      <c r="B33" s="162"/>
      <c r="C33" s="156" t="s">
        <v>237</v>
      </c>
      <c r="D33" s="163">
        <v>111430221</v>
      </c>
      <c r="E33" s="163" t="s">
        <v>238</v>
      </c>
      <c r="F33" s="165" t="s">
        <v>4</v>
      </c>
      <c r="G33" s="166">
        <v>4</v>
      </c>
      <c r="H33" s="166"/>
      <c r="I33" s="166"/>
      <c r="J33" s="167">
        <f t="shared" si="2"/>
        <v>4</v>
      </c>
      <c r="K33" s="171"/>
      <c r="L33" s="171">
        <v>4</v>
      </c>
      <c r="M33" s="171"/>
      <c r="N33" s="171"/>
      <c r="O33" s="171"/>
      <c r="P33" s="167">
        <f t="shared" si="0"/>
        <v>4</v>
      </c>
      <c r="Q33" s="167">
        <f t="shared" si="1"/>
        <v>1</v>
      </c>
      <c r="R33" s="168" t="s">
        <v>132</v>
      </c>
      <c r="S33" s="166"/>
      <c r="T33" s="166">
        <v>1</v>
      </c>
      <c r="U33" s="166"/>
    </row>
    <row r="34" spans="1:21" s="169" customFormat="1" ht="28">
      <c r="A34" s="161" t="s">
        <v>48</v>
      </c>
      <c r="B34" s="162"/>
      <c r="C34" s="156" t="s">
        <v>243</v>
      </c>
      <c r="D34" s="163">
        <v>109700739</v>
      </c>
      <c r="E34" s="163" t="s">
        <v>203</v>
      </c>
      <c r="F34" s="165" t="s">
        <v>4</v>
      </c>
      <c r="G34" s="166">
        <v>7</v>
      </c>
      <c r="H34" s="166"/>
      <c r="I34" s="166"/>
      <c r="J34" s="167">
        <f t="shared" si="2"/>
        <v>7</v>
      </c>
      <c r="K34" s="171"/>
      <c r="L34" s="171">
        <v>7</v>
      </c>
      <c r="M34" s="171"/>
      <c r="N34" s="171"/>
      <c r="O34" s="171"/>
      <c r="P34" s="167">
        <f t="shared" si="0"/>
        <v>7</v>
      </c>
      <c r="Q34" s="167">
        <f t="shared" si="1"/>
        <v>1</v>
      </c>
      <c r="R34" s="168" t="s">
        <v>132</v>
      </c>
      <c r="S34" s="166"/>
      <c r="T34" s="166">
        <v>1</v>
      </c>
      <c r="U34" s="166"/>
    </row>
    <row r="35" spans="1:21" s="169" customFormat="1" ht="28">
      <c r="A35" s="161" t="s">
        <v>48</v>
      </c>
      <c r="B35" s="162"/>
      <c r="C35" s="156" t="s">
        <v>239</v>
      </c>
      <c r="D35" s="163">
        <v>109290715</v>
      </c>
      <c r="E35" s="163" t="s">
        <v>203</v>
      </c>
      <c r="F35" s="165" t="s">
        <v>4</v>
      </c>
      <c r="G35" s="166">
        <v>7</v>
      </c>
      <c r="H35" s="166"/>
      <c r="I35" s="166"/>
      <c r="J35" s="167">
        <f t="shared" si="2"/>
        <v>7</v>
      </c>
      <c r="K35" s="171"/>
      <c r="L35" s="171">
        <v>7</v>
      </c>
      <c r="M35" s="171"/>
      <c r="N35" s="171"/>
      <c r="O35" s="171"/>
      <c r="P35" s="167">
        <f t="shared" si="0"/>
        <v>7</v>
      </c>
      <c r="Q35" s="167">
        <f t="shared" si="1"/>
        <v>1</v>
      </c>
      <c r="R35" s="168" t="s">
        <v>132</v>
      </c>
      <c r="S35" s="166"/>
      <c r="T35" s="166">
        <v>1</v>
      </c>
      <c r="U35" s="166"/>
    </row>
    <row r="36" spans="1:21" s="169" customFormat="1" ht="28">
      <c r="A36" s="161" t="s">
        <v>48</v>
      </c>
      <c r="B36" s="162"/>
      <c r="C36" s="156" t="s">
        <v>240</v>
      </c>
      <c r="D36" s="163">
        <v>303480557</v>
      </c>
      <c r="E36" s="163" t="s">
        <v>203</v>
      </c>
      <c r="F36" s="165" t="s">
        <v>4</v>
      </c>
      <c r="G36" s="166">
        <v>7</v>
      </c>
      <c r="H36" s="166"/>
      <c r="I36" s="166"/>
      <c r="J36" s="167">
        <f t="shared" si="2"/>
        <v>7</v>
      </c>
      <c r="K36" s="171"/>
      <c r="L36" s="171">
        <v>7</v>
      </c>
      <c r="M36" s="171"/>
      <c r="N36" s="171"/>
      <c r="O36" s="171"/>
      <c r="P36" s="167">
        <f t="shared" si="0"/>
        <v>7</v>
      </c>
      <c r="Q36" s="167">
        <f t="shared" si="1"/>
        <v>1</v>
      </c>
      <c r="R36" s="168" t="s">
        <v>132</v>
      </c>
      <c r="S36" s="166"/>
      <c r="T36" s="166">
        <v>1</v>
      </c>
      <c r="U36" s="166"/>
    </row>
    <row r="37" spans="1:21" s="169" customFormat="1" ht="28">
      <c r="A37" s="161" t="s">
        <v>48</v>
      </c>
      <c r="B37" s="162"/>
      <c r="C37" s="156" t="s">
        <v>241</v>
      </c>
      <c r="D37" s="163">
        <v>107420119</v>
      </c>
      <c r="E37" s="163" t="s">
        <v>203</v>
      </c>
      <c r="F37" s="165" t="s">
        <v>4</v>
      </c>
      <c r="G37" s="166">
        <v>7</v>
      </c>
      <c r="H37" s="166"/>
      <c r="I37" s="166"/>
      <c r="J37" s="167">
        <f t="shared" si="2"/>
        <v>7</v>
      </c>
      <c r="K37" s="171"/>
      <c r="L37" s="171">
        <v>7</v>
      </c>
      <c r="M37" s="171"/>
      <c r="N37" s="171"/>
      <c r="O37" s="171"/>
      <c r="P37" s="167">
        <f t="shared" si="0"/>
        <v>7</v>
      </c>
      <c r="Q37" s="167">
        <f t="shared" si="1"/>
        <v>1</v>
      </c>
      <c r="R37" s="168" t="s">
        <v>132</v>
      </c>
      <c r="S37" s="166"/>
      <c r="T37" s="166">
        <v>1</v>
      </c>
      <c r="U37" s="166"/>
    </row>
    <row r="38" spans="1:21" s="169" customFormat="1" ht="28">
      <c r="A38" s="161" t="s">
        <v>48</v>
      </c>
      <c r="B38" s="162"/>
      <c r="C38" s="156" t="s">
        <v>242</v>
      </c>
      <c r="D38" s="163">
        <v>110560133</v>
      </c>
      <c r="E38" s="163" t="s">
        <v>203</v>
      </c>
      <c r="F38" s="165" t="s">
        <v>4</v>
      </c>
      <c r="G38" s="166">
        <v>7</v>
      </c>
      <c r="H38" s="166"/>
      <c r="I38" s="166"/>
      <c r="J38" s="167">
        <f t="shared" si="2"/>
        <v>7</v>
      </c>
      <c r="K38" s="171"/>
      <c r="L38" s="171">
        <v>7</v>
      </c>
      <c r="M38" s="171"/>
      <c r="N38" s="171"/>
      <c r="O38" s="171"/>
      <c r="P38" s="167">
        <f t="shared" si="0"/>
        <v>7</v>
      </c>
      <c r="Q38" s="167">
        <f t="shared" si="1"/>
        <v>1</v>
      </c>
      <c r="R38" s="168" t="s">
        <v>132</v>
      </c>
      <c r="S38" s="166"/>
      <c r="T38" s="166">
        <v>1</v>
      </c>
      <c r="U38" s="166"/>
    </row>
    <row r="39" spans="1:21" s="169" customFormat="1" ht="42">
      <c r="A39" s="161" t="s">
        <v>268</v>
      </c>
      <c r="B39" s="162"/>
      <c r="C39" s="156" t="s">
        <v>246</v>
      </c>
      <c r="D39" s="163">
        <v>206060885</v>
      </c>
      <c r="E39" s="163" t="s">
        <v>244</v>
      </c>
      <c r="F39" s="165" t="s">
        <v>4</v>
      </c>
      <c r="G39" s="166"/>
      <c r="H39" s="166">
        <v>52</v>
      </c>
      <c r="I39" s="166"/>
      <c r="J39" s="167">
        <f t="shared" si="2"/>
        <v>52</v>
      </c>
      <c r="K39" s="171"/>
      <c r="L39" s="171">
        <v>52</v>
      </c>
      <c r="M39" s="171"/>
      <c r="N39" s="171"/>
      <c r="O39" s="171"/>
      <c r="P39" s="167">
        <f t="shared" si="0"/>
        <v>52</v>
      </c>
      <c r="Q39" s="167">
        <f t="shared" si="1"/>
        <v>1</v>
      </c>
      <c r="R39" s="168" t="s">
        <v>132</v>
      </c>
      <c r="S39" s="166"/>
      <c r="T39" s="166">
        <v>1</v>
      </c>
      <c r="U39" s="166"/>
    </row>
    <row r="40" spans="1:21" s="169" customFormat="1" ht="28">
      <c r="A40" s="161" t="s">
        <v>269</v>
      </c>
      <c r="B40" s="162"/>
      <c r="C40" s="156" t="s">
        <v>247</v>
      </c>
      <c r="D40" s="163">
        <v>604310238</v>
      </c>
      <c r="E40" s="163" t="s">
        <v>265</v>
      </c>
      <c r="F40" s="165" t="s">
        <v>4</v>
      </c>
      <c r="G40" s="166">
        <v>8</v>
      </c>
      <c r="H40" s="166"/>
      <c r="I40" s="166"/>
      <c r="J40" s="167">
        <f t="shared" si="2"/>
        <v>8</v>
      </c>
      <c r="K40" s="171">
        <v>8</v>
      </c>
      <c r="L40" s="171"/>
      <c r="M40" s="171"/>
      <c r="N40" s="171"/>
      <c r="O40" s="171"/>
      <c r="P40" s="167">
        <f t="shared" si="0"/>
        <v>8</v>
      </c>
      <c r="Q40" s="167">
        <f t="shared" si="1"/>
        <v>1</v>
      </c>
      <c r="R40" s="168" t="s">
        <v>71</v>
      </c>
      <c r="S40" s="166">
        <v>1</v>
      </c>
      <c r="T40" s="166"/>
      <c r="U40" s="166"/>
    </row>
    <row r="41" spans="1:21" s="169" customFormat="1" ht="28">
      <c r="A41" s="161" t="s">
        <v>269</v>
      </c>
      <c r="B41" s="162"/>
      <c r="C41" s="156" t="s">
        <v>248</v>
      </c>
      <c r="D41" s="163">
        <v>503850717</v>
      </c>
      <c r="E41" s="163" t="s">
        <v>265</v>
      </c>
      <c r="F41" s="165" t="s">
        <v>4</v>
      </c>
      <c r="G41" s="166">
        <v>8</v>
      </c>
      <c r="H41" s="166"/>
      <c r="I41" s="166"/>
      <c r="J41" s="167">
        <f t="shared" si="2"/>
        <v>8</v>
      </c>
      <c r="K41" s="171">
        <v>8</v>
      </c>
      <c r="L41" s="171"/>
      <c r="M41" s="171"/>
      <c r="N41" s="171"/>
      <c r="O41" s="171"/>
      <c r="P41" s="167">
        <f t="shared" si="0"/>
        <v>8</v>
      </c>
      <c r="Q41" s="167">
        <f t="shared" si="1"/>
        <v>1</v>
      </c>
      <c r="R41" s="168" t="s">
        <v>132</v>
      </c>
      <c r="S41" s="166">
        <v>1</v>
      </c>
      <c r="T41" s="166"/>
      <c r="U41" s="166"/>
    </row>
    <row r="42" spans="1:21" s="169" customFormat="1" ht="28">
      <c r="A42" s="161" t="s">
        <v>269</v>
      </c>
      <c r="B42" s="162"/>
      <c r="C42" s="156" t="s">
        <v>249</v>
      </c>
      <c r="D42" s="163">
        <v>207180096</v>
      </c>
      <c r="E42" s="163" t="s">
        <v>265</v>
      </c>
      <c r="F42" s="165" t="s">
        <v>4</v>
      </c>
      <c r="G42" s="166">
        <v>8</v>
      </c>
      <c r="H42" s="166"/>
      <c r="I42" s="166"/>
      <c r="J42" s="167">
        <f t="shared" si="2"/>
        <v>8</v>
      </c>
      <c r="K42" s="171">
        <v>8</v>
      </c>
      <c r="L42" s="171"/>
      <c r="M42" s="171"/>
      <c r="N42" s="171"/>
      <c r="O42" s="171"/>
      <c r="P42" s="167">
        <f t="shared" si="0"/>
        <v>8</v>
      </c>
      <c r="Q42" s="167">
        <f t="shared" si="1"/>
        <v>1</v>
      </c>
      <c r="R42" s="168" t="s">
        <v>71</v>
      </c>
      <c r="S42" s="166"/>
      <c r="T42" s="166">
        <v>1</v>
      </c>
      <c r="U42" s="166"/>
    </row>
    <row r="43" spans="1:21" s="169" customFormat="1" ht="28">
      <c r="A43" s="161" t="s">
        <v>269</v>
      </c>
      <c r="B43" s="162"/>
      <c r="C43" s="156" t="s">
        <v>250</v>
      </c>
      <c r="D43" s="163">
        <v>108710290</v>
      </c>
      <c r="E43" s="163" t="s">
        <v>265</v>
      </c>
      <c r="F43" s="165" t="s">
        <v>4</v>
      </c>
      <c r="G43" s="166">
        <v>8</v>
      </c>
      <c r="H43" s="166"/>
      <c r="I43" s="166"/>
      <c r="J43" s="167">
        <f t="shared" si="2"/>
        <v>8</v>
      </c>
      <c r="K43" s="171">
        <v>8</v>
      </c>
      <c r="L43" s="171"/>
      <c r="M43" s="171"/>
      <c r="N43" s="171"/>
      <c r="O43" s="171"/>
      <c r="P43" s="167">
        <f t="shared" si="0"/>
        <v>8</v>
      </c>
      <c r="Q43" s="167">
        <f t="shared" si="1"/>
        <v>1</v>
      </c>
      <c r="R43" s="168" t="s">
        <v>71</v>
      </c>
      <c r="S43" s="166">
        <v>1</v>
      </c>
      <c r="T43" s="166"/>
      <c r="U43" s="166"/>
    </row>
    <row r="44" spans="1:21" s="169" customFormat="1" ht="70">
      <c r="A44" s="161" t="s">
        <v>270</v>
      </c>
      <c r="B44" s="162"/>
      <c r="C44" s="156" t="s">
        <v>251</v>
      </c>
      <c r="D44" s="163">
        <v>701490384</v>
      </c>
      <c r="E44" s="163" t="s">
        <v>266</v>
      </c>
      <c r="F44" s="165" t="s">
        <v>4</v>
      </c>
      <c r="G44" s="166"/>
      <c r="H44" s="166"/>
      <c r="I44" s="166">
        <v>12</v>
      </c>
      <c r="J44" s="167">
        <f t="shared" si="2"/>
        <v>12</v>
      </c>
      <c r="K44" s="171">
        <v>12</v>
      </c>
      <c r="L44" s="171"/>
      <c r="M44" s="171"/>
      <c r="N44" s="171"/>
      <c r="O44" s="171"/>
      <c r="P44" s="167">
        <f t="shared" si="0"/>
        <v>12</v>
      </c>
      <c r="Q44" s="167">
        <f t="shared" si="1"/>
        <v>1</v>
      </c>
      <c r="R44" s="168" t="s">
        <v>132</v>
      </c>
      <c r="S44" s="166">
        <v>1</v>
      </c>
      <c r="T44" s="166"/>
      <c r="U44" s="166"/>
    </row>
    <row r="45" spans="1:21" s="169" customFormat="1" ht="70">
      <c r="A45" s="161" t="s">
        <v>270</v>
      </c>
      <c r="B45" s="162"/>
      <c r="C45" s="156" t="s">
        <v>252</v>
      </c>
      <c r="D45" s="163">
        <v>111000475</v>
      </c>
      <c r="E45" s="163" t="s">
        <v>266</v>
      </c>
      <c r="F45" s="165" t="s">
        <v>4</v>
      </c>
      <c r="G45" s="166"/>
      <c r="H45" s="166"/>
      <c r="I45" s="166">
        <v>12</v>
      </c>
      <c r="J45" s="167">
        <f t="shared" si="2"/>
        <v>12</v>
      </c>
      <c r="K45" s="171">
        <v>12</v>
      </c>
      <c r="L45" s="171"/>
      <c r="M45" s="171"/>
      <c r="N45" s="171"/>
      <c r="O45" s="171"/>
      <c r="P45" s="167">
        <f t="shared" si="0"/>
        <v>12</v>
      </c>
      <c r="Q45" s="167">
        <f t="shared" si="1"/>
        <v>1</v>
      </c>
      <c r="R45" s="168" t="s">
        <v>132</v>
      </c>
      <c r="S45" s="166">
        <v>1</v>
      </c>
      <c r="T45" s="166"/>
      <c r="U45" s="166"/>
    </row>
    <row r="46" spans="1:21" s="169" customFormat="1" ht="70">
      <c r="A46" s="161" t="s">
        <v>270</v>
      </c>
      <c r="B46" s="162"/>
      <c r="C46" s="156" t="s">
        <v>253</v>
      </c>
      <c r="D46" s="163">
        <v>111180695</v>
      </c>
      <c r="E46" s="163" t="s">
        <v>266</v>
      </c>
      <c r="F46" s="165" t="s">
        <v>4</v>
      </c>
      <c r="G46" s="166"/>
      <c r="H46" s="166"/>
      <c r="I46" s="166">
        <v>12</v>
      </c>
      <c r="J46" s="167">
        <f t="shared" si="2"/>
        <v>12</v>
      </c>
      <c r="K46" s="171">
        <v>12</v>
      </c>
      <c r="L46" s="171"/>
      <c r="M46" s="171"/>
      <c r="N46" s="171"/>
      <c r="O46" s="171"/>
      <c r="P46" s="167">
        <f t="shared" si="0"/>
        <v>12</v>
      </c>
      <c r="Q46" s="167">
        <f t="shared" si="1"/>
        <v>1</v>
      </c>
      <c r="R46" s="168" t="s">
        <v>132</v>
      </c>
      <c r="S46" s="166"/>
      <c r="T46" s="166">
        <v>1</v>
      </c>
      <c r="U46" s="166"/>
    </row>
    <row r="47" spans="1:21" s="169" customFormat="1" ht="70">
      <c r="A47" s="161" t="s">
        <v>270</v>
      </c>
      <c r="B47" s="162"/>
      <c r="C47" s="156" t="s">
        <v>254</v>
      </c>
      <c r="D47" s="163">
        <v>207430800</v>
      </c>
      <c r="E47" s="163" t="s">
        <v>266</v>
      </c>
      <c r="F47" s="165" t="s">
        <v>4</v>
      </c>
      <c r="G47" s="166"/>
      <c r="H47" s="166"/>
      <c r="I47" s="166">
        <v>12</v>
      </c>
      <c r="J47" s="167">
        <f t="shared" si="2"/>
        <v>12</v>
      </c>
      <c r="K47" s="171">
        <v>12</v>
      </c>
      <c r="L47" s="171"/>
      <c r="M47" s="171"/>
      <c r="N47" s="171"/>
      <c r="O47" s="171"/>
      <c r="P47" s="167">
        <f t="shared" si="0"/>
        <v>12</v>
      </c>
      <c r="Q47" s="167">
        <f t="shared" si="1"/>
        <v>1</v>
      </c>
      <c r="R47" s="168" t="s">
        <v>132</v>
      </c>
      <c r="S47" s="166">
        <v>1</v>
      </c>
      <c r="T47" s="166"/>
      <c r="U47" s="166"/>
    </row>
    <row r="48" spans="1:21" s="169" customFormat="1" ht="70">
      <c r="A48" s="161" t="s">
        <v>270</v>
      </c>
      <c r="B48" s="162"/>
      <c r="C48" s="156" t="s">
        <v>255</v>
      </c>
      <c r="D48" s="163">
        <v>205750651</v>
      </c>
      <c r="E48" s="163" t="s">
        <v>266</v>
      </c>
      <c r="F48" s="165" t="s">
        <v>4</v>
      </c>
      <c r="G48" s="166"/>
      <c r="H48" s="166"/>
      <c r="I48" s="166">
        <v>12</v>
      </c>
      <c r="J48" s="167">
        <f t="shared" si="2"/>
        <v>12</v>
      </c>
      <c r="K48" s="171">
        <v>12</v>
      </c>
      <c r="L48" s="171"/>
      <c r="M48" s="171"/>
      <c r="N48" s="171"/>
      <c r="O48" s="171"/>
      <c r="P48" s="167">
        <f t="shared" si="0"/>
        <v>12</v>
      </c>
      <c r="Q48" s="167">
        <f t="shared" si="1"/>
        <v>1</v>
      </c>
      <c r="R48" s="168" t="s">
        <v>132</v>
      </c>
      <c r="S48" s="166">
        <v>1</v>
      </c>
      <c r="T48" s="166"/>
      <c r="U48" s="166"/>
    </row>
    <row r="49" spans="1:21" s="169" customFormat="1" ht="70">
      <c r="A49" s="161" t="s">
        <v>270</v>
      </c>
      <c r="B49" s="162"/>
      <c r="C49" s="156" t="s">
        <v>256</v>
      </c>
      <c r="D49" s="163">
        <v>206030333</v>
      </c>
      <c r="E49" s="163" t="s">
        <v>266</v>
      </c>
      <c r="F49" s="165" t="s">
        <v>4</v>
      </c>
      <c r="G49" s="166"/>
      <c r="H49" s="166"/>
      <c r="I49" s="166">
        <v>12</v>
      </c>
      <c r="J49" s="167">
        <f t="shared" si="2"/>
        <v>12</v>
      </c>
      <c r="K49" s="171">
        <v>12</v>
      </c>
      <c r="L49" s="171"/>
      <c r="M49" s="171"/>
      <c r="N49" s="171"/>
      <c r="O49" s="171"/>
      <c r="P49" s="167">
        <f t="shared" si="0"/>
        <v>12</v>
      </c>
      <c r="Q49" s="167">
        <f t="shared" si="1"/>
        <v>1</v>
      </c>
      <c r="R49" s="168" t="s">
        <v>132</v>
      </c>
      <c r="S49" s="166"/>
      <c r="T49" s="166">
        <v>1</v>
      </c>
      <c r="U49" s="166"/>
    </row>
    <row r="50" spans="1:21" s="169" customFormat="1" ht="70">
      <c r="A50" s="161" t="s">
        <v>270</v>
      </c>
      <c r="B50" s="162"/>
      <c r="C50" s="156" t="s">
        <v>257</v>
      </c>
      <c r="D50" s="163">
        <v>108740715</v>
      </c>
      <c r="E50" s="163" t="s">
        <v>266</v>
      </c>
      <c r="F50" s="165" t="s">
        <v>4</v>
      </c>
      <c r="G50" s="166"/>
      <c r="H50" s="166"/>
      <c r="I50" s="166">
        <v>12</v>
      </c>
      <c r="J50" s="167">
        <f t="shared" si="2"/>
        <v>12</v>
      </c>
      <c r="K50" s="171">
        <v>12</v>
      </c>
      <c r="L50" s="171"/>
      <c r="M50" s="171"/>
      <c r="N50" s="171"/>
      <c r="O50" s="171"/>
      <c r="P50" s="167">
        <f t="shared" si="0"/>
        <v>12</v>
      </c>
      <c r="Q50" s="167">
        <f t="shared" si="1"/>
        <v>1</v>
      </c>
      <c r="R50" s="168" t="s">
        <v>132</v>
      </c>
      <c r="S50" s="166">
        <v>1</v>
      </c>
      <c r="T50" s="166"/>
      <c r="U50" s="166"/>
    </row>
    <row r="51" spans="1:21" s="169" customFormat="1" ht="70">
      <c r="A51" s="161" t="s">
        <v>270</v>
      </c>
      <c r="B51" s="162"/>
      <c r="C51" s="156" t="s">
        <v>258</v>
      </c>
      <c r="D51" s="163">
        <v>204700192</v>
      </c>
      <c r="E51" s="163" t="s">
        <v>266</v>
      </c>
      <c r="F51" s="165" t="s">
        <v>4</v>
      </c>
      <c r="G51" s="166"/>
      <c r="H51" s="166"/>
      <c r="I51" s="166">
        <v>12</v>
      </c>
      <c r="J51" s="167">
        <f t="shared" si="2"/>
        <v>12</v>
      </c>
      <c r="K51" s="171">
        <v>12</v>
      </c>
      <c r="L51" s="171"/>
      <c r="M51" s="171"/>
      <c r="N51" s="171"/>
      <c r="O51" s="171"/>
      <c r="P51" s="167">
        <f t="shared" si="0"/>
        <v>12</v>
      </c>
      <c r="Q51" s="167">
        <f t="shared" si="1"/>
        <v>1</v>
      </c>
      <c r="R51" s="168" t="s">
        <v>132</v>
      </c>
      <c r="S51" s="166">
        <v>1</v>
      </c>
      <c r="T51" s="166"/>
      <c r="U51" s="166"/>
    </row>
    <row r="52" spans="1:21" s="169" customFormat="1" ht="70">
      <c r="A52" s="161" t="s">
        <v>270</v>
      </c>
      <c r="B52" s="162"/>
      <c r="C52" s="156" t="s">
        <v>259</v>
      </c>
      <c r="D52" s="163">
        <v>604370090</v>
      </c>
      <c r="E52" s="163" t="s">
        <v>266</v>
      </c>
      <c r="F52" s="165" t="s">
        <v>4</v>
      </c>
      <c r="G52" s="166"/>
      <c r="H52" s="166"/>
      <c r="I52" s="166">
        <v>12</v>
      </c>
      <c r="J52" s="167">
        <f t="shared" si="2"/>
        <v>12</v>
      </c>
      <c r="K52" s="171">
        <v>12</v>
      </c>
      <c r="L52" s="171"/>
      <c r="M52" s="171"/>
      <c r="N52" s="171"/>
      <c r="O52" s="171"/>
      <c r="P52" s="167">
        <f t="shared" si="0"/>
        <v>12</v>
      </c>
      <c r="Q52" s="167">
        <f t="shared" si="1"/>
        <v>1</v>
      </c>
      <c r="R52" s="168" t="s">
        <v>132</v>
      </c>
      <c r="S52" s="166"/>
      <c r="T52" s="166">
        <v>1</v>
      </c>
      <c r="U52" s="166"/>
    </row>
    <row r="53" spans="1:21" s="169" customFormat="1" ht="70">
      <c r="A53" s="161" t="s">
        <v>270</v>
      </c>
      <c r="B53" s="162"/>
      <c r="C53" s="156" t="s">
        <v>260</v>
      </c>
      <c r="D53" s="163">
        <v>112420512</v>
      </c>
      <c r="E53" s="163" t="s">
        <v>266</v>
      </c>
      <c r="F53" s="165" t="s">
        <v>4</v>
      </c>
      <c r="G53" s="166"/>
      <c r="H53" s="166"/>
      <c r="I53" s="166">
        <v>12</v>
      </c>
      <c r="J53" s="167">
        <f t="shared" si="2"/>
        <v>12</v>
      </c>
      <c r="K53" s="171">
        <v>12</v>
      </c>
      <c r="L53" s="171"/>
      <c r="M53" s="171"/>
      <c r="N53" s="171"/>
      <c r="O53" s="171"/>
      <c r="P53" s="167">
        <f t="shared" si="0"/>
        <v>12</v>
      </c>
      <c r="Q53" s="167">
        <f t="shared" si="1"/>
        <v>1</v>
      </c>
      <c r="R53" s="168" t="s">
        <v>132</v>
      </c>
      <c r="S53" s="166"/>
      <c r="T53" s="166">
        <v>1</v>
      </c>
      <c r="U53" s="166"/>
    </row>
    <row r="54" spans="1:21" s="169" customFormat="1" ht="70">
      <c r="A54" s="161" t="s">
        <v>270</v>
      </c>
      <c r="B54" s="162"/>
      <c r="C54" s="156" t="s">
        <v>261</v>
      </c>
      <c r="D54" s="163">
        <v>112320169</v>
      </c>
      <c r="E54" s="163" t="s">
        <v>266</v>
      </c>
      <c r="F54" s="165" t="s">
        <v>4</v>
      </c>
      <c r="G54" s="166"/>
      <c r="H54" s="166"/>
      <c r="I54" s="166">
        <v>12</v>
      </c>
      <c r="J54" s="167">
        <f t="shared" si="2"/>
        <v>12</v>
      </c>
      <c r="K54" s="171">
        <v>12</v>
      </c>
      <c r="L54" s="171"/>
      <c r="M54" s="171"/>
      <c r="N54" s="171"/>
      <c r="O54" s="171"/>
      <c r="P54" s="167">
        <f t="shared" si="0"/>
        <v>12</v>
      </c>
      <c r="Q54" s="167">
        <f t="shared" si="1"/>
        <v>1</v>
      </c>
      <c r="R54" s="168" t="s">
        <v>132</v>
      </c>
      <c r="S54" s="166"/>
      <c r="T54" s="166">
        <v>1</v>
      </c>
      <c r="U54" s="166"/>
    </row>
    <row r="55" spans="1:21" s="169" customFormat="1" ht="70">
      <c r="A55" s="161" t="s">
        <v>270</v>
      </c>
      <c r="B55" s="162"/>
      <c r="C55" s="156" t="s">
        <v>262</v>
      </c>
      <c r="D55" s="163">
        <v>114980887</v>
      </c>
      <c r="E55" s="163" t="s">
        <v>266</v>
      </c>
      <c r="F55" s="165" t="s">
        <v>4</v>
      </c>
      <c r="G55" s="166"/>
      <c r="H55" s="166"/>
      <c r="I55" s="166">
        <v>12</v>
      </c>
      <c r="J55" s="167">
        <f t="shared" si="2"/>
        <v>12</v>
      </c>
      <c r="K55" s="171">
        <v>12</v>
      </c>
      <c r="L55" s="171"/>
      <c r="M55" s="171"/>
      <c r="N55" s="171"/>
      <c r="O55" s="171"/>
      <c r="P55" s="167">
        <f t="shared" si="0"/>
        <v>12</v>
      </c>
      <c r="Q55" s="167">
        <f t="shared" si="1"/>
        <v>1</v>
      </c>
      <c r="R55" s="168" t="s">
        <v>132</v>
      </c>
      <c r="S55" s="166">
        <v>1</v>
      </c>
      <c r="T55" s="166"/>
      <c r="U55" s="166"/>
    </row>
    <row r="56" spans="1:21" s="169" customFormat="1" ht="28">
      <c r="A56" s="161" t="s">
        <v>270</v>
      </c>
      <c r="B56" s="162"/>
      <c r="C56" s="156" t="s">
        <v>253</v>
      </c>
      <c r="D56" s="163">
        <v>111180695</v>
      </c>
      <c r="E56" s="163" t="s">
        <v>245</v>
      </c>
      <c r="F56" s="165" t="s">
        <v>4</v>
      </c>
      <c r="G56" s="166"/>
      <c r="H56" s="166"/>
      <c r="I56" s="166">
        <v>12</v>
      </c>
      <c r="J56" s="167">
        <f t="shared" si="2"/>
        <v>12</v>
      </c>
      <c r="K56" s="171">
        <v>12</v>
      </c>
      <c r="L56" s="171"/>
      <c r="M56" s="171"/>
      <c r="N56" s="171"/>
      <c r="O56" s="171"/>
      <c r="P56" s="167">
        <f t="shared" si="0"/>
        <v>12</v>
      </c>
      <c r="Q56" s="167">
        <f t="shared" si="1"/>
        <v>1</v>
      </c>
      <c r="R56" s="168" t="s">
        <v>132</v>
      </c>
      <c r="S56" s="166"/>
      <c r="T56" s="166">
        <v>1</v>
      </c>
      <c r="U56" s="166"/>
    </row>
    <row r="57" spans="1:21" s="169" customFormat="1" ht="28">
      <c r="A57" s="161" t="s">
        <v>270</v>
      </c>
      <c r="B57" s="162"/>
      <c r="C57" s="156" t="s">
        <v>257</v>
      </c>
      <c r="D57" s="163">
        <v>108740715</v>
      </c>
      <c r="E57" s="163" t="s">
        <v>245</v>
      </c>
      <c r="F57" s="165" t="s">
        <v>4</v>
      </c>
      <c r="G57" s="166">
        <v>4</v>
      </c>
      <c r="H57" s="166"/>
      <c r="I57" s="166"/>
      <c r="J57" s="167">
        <f t="shared" si="2"/>
        <v>4</v>
      </c>
      <c r="K57" s="171">
        <v>4</v>
      </c>
      <c r="L57" s="171"/>
      <c r="M57" s="171"/>
      <c r="N57" s="171"/>
      <c r="O57" s="171"/>
      <c r="P57" s="167">
        <f t="shared" si="0"/>
        <v>4</v>
      </c>
      <c r="Q57" s="167">
        <f t="shared" si="1"/>
        <v>1</v>
      </c>
      <c r="R57" s="168" t="s">
        <v>132</v>
      </c>
      <c r="S57" s="166">
        <v>1</v>
      </c>
      <c r="T57" s="166"/>
      <c r="U57" s="166"/>
    </row>
    <row r="58" spans="1:21" s="169" customFormat="1" ht="28">
      <c r="A58" s="161" t="s">
        <v>270</v>
      </c>
      <c r="B58" s="162"/>
      <c r="C58" s="156" t="s">
        <v>260</v>
      </c>
      <c r="D58" s="163">
        <v>112420512</v>
      </c>
      <c r="E58" s="163" t="s">
        <v>245</v>
      </c>
      <c r="F58" s="165" t="s">
        <v>4</v>
      </c>
      <c r="G58" s="166">
        <v>4</v>
      </c>
      <c r="H58" s="166"/>
      <c r="I58" s="166"/>
      <c r="J58" s="167">
        <f t="shared" si="2"/>
        <v>4</v>
      </c>
      <c r="K58" s="171">
        <v>4</v>
      </c>
      <c r="L58" s="171"/>
      <c r="M58" s="171"/>
      <c r="N58" s="171"/>
      <c r="O58" s="171"/>
      <c r="P58" s="167">
        <f t="shared" si="0"/>
        <v>4</v>
      </c>
      <c r="Q58" s="167">
        <f t="shared" si="1"/>
        <v>1</v>
      </c>
      <c r="R58" s="168" t="s">
        <v>132</v>
      </c>
      <c r="S58" s="166"/>
      <c r="T58" s="166">
        <v>1</v>
      </c>
      <c r="U58" s="166"/>
    </row>
    <row r="59" spans="1:21" s="169" customFormat="1" ht="28">
      <c r="A59" s="161" t="s">
        <v>270</v>
      </c>
      <c r="B59" s="162"/>
      <c r="C59" s="156" t="s">
        <v>261</v>
      </c>
      <c r="D59" s="163">
        <v>112320169</v>
      </c>
      <c r="E59" s="163" t="s">
        <v>245</v>
      </c>
      <c r="F59" s="165" t="s">
        <v>4</v>
      </c>
      <c r="G59" s="166">
        <v>4</v>
      </c>
      <c r="H59" s="166"/>
      <c r="I59" s="166"/>
      <c r="J59" s="167">
        <f t="shared" si="2"/>
        <v>4</v>
      </c>
      <c r="K59" s="171">
        <v>4</v>
      </c>
      <c r="L59" s="171"/>
      <c r="M59" s="171"/>
      <c r="N59" s="171"/>
      <c r="O59" s="171"/>
      <c r="P59" s="167">
        <f t="shared" si="0"/>
        <v>4</v>
      </c>
      <c r="Q59" s="167">
        <f t="shared" si="1"/>
        <v>1</v>
      </c>
      <c r="R59" s="168" t="s">
        <v>132</v>
      </c>
      <c r="S59" s="166"/>
      <c r="T59" s="166">
        <v>1</v>
      </c>
      <c r="U59" s="166"/>
    </row>
    <row r="60" spans="1:21" s="169" customFormat="1" ht="42">
      <c r="A60" s="161" t="s">
        <v>271</v>
      </c>
      <c r="B60" s="162"/>
      <c r="C60" s="156" t="s">
        <v>263</v>
      </c>
      <c r="D60" s="163">
        <v>110390710</v>
      </c>
      <c r="E60" s="163" t="s">
        <v>267</v>
      </c>
      <c r="F60" s="165" t="s">
        <v>4</v>
      </c>
      <c r="G60" s="166">
        <v>1</v>
      </c>
      <c r="H60" s="166"/>
      <c r="I60" s="166"/>
      <c r="J60" s="167">
        <f t="shared" si="2"/>
        <v>1</v>
      </c>
      <c r="K60" s="171"/>
      <c r="L60" s="171">
        <v>1</v>
      </c>
      <c r="M60" s="171"/>
      <c r="N60" s="171"/>
      <c r="O60" s="171"/>
      <c r="P60" s="167">
        <f t="shared" si="0"/>
        <v>1</v>
      </c>
      <c r="Q60" s="167">
        <f t="shared" si="1"/>
        <v>1</v>
      </c>
      <c r="R60" s="168" t="s">
        <v>132</v>
      </c>
      <c r="S60" s="166"/>
      <c r="T60" s="166">
        <v>1</v>
      </c>
      <c r="U60" s="166"/>
    </row>
    <row r="61" spans="1:21" s="169" customFormat="1" ht="42">
      <c r="A61" s="161" t="s">
        <v>271</v>
      </c>
      <c r="B61" s="162"/>
      <c r="C61" s="156" t="s">
        <v>264</v>
      </c>
      <c r="D61" s="163">
        <v>111840657</v>
      </c>
      <c r="E61" s="163" t="s">
        <v>267</v>
      </c>
      <c r="F61" s="165" t="s">
        <v>4</v>
      </c>
      <c r="G61" s="166">
        <v>1</v>
      </c>
      <c r="H61" s="166"/>
      <c r="I61" s="166"/>
      <c r="J61" s="167">
        <f t="shared" si="2"/>
        <v>1</v>
      </c>
      <c r="K61" s="171"/>
      <c r="L61" s="171">
        <v>1</v>
      </c>
      <c r="M61" s="171"/>
      <c r="N61" s="171"/>
      <c r="O61" s="171"/>
      <c r="P61" s="167">
        <f t="shared" si="0"/>
        <v>1</v>
      </c>
      <c r="Q61" s="167">
        <f t="shared" si="1"/>
        <v>1</v>
      </c>
      <c r="R61" s="168" t="s">
        <v>181</v>
      </c>
      <c r="S61" s="166"/>
      <c r="T61" s="166">
        <v>1</v>
      </c>
      <c r="U61" s="166"/>
    </row>
    <row r="62" spans="1:21" s="169" customFormat="1" ht="84">
      <c r="A62" s="161" t="s">
        <v>275</v>
      </c>
      <c r="B62" s="162"/>
      <c r="C62" s="156" t="s">
        <v>276</v>
      </c>
      <c r="D62" s="163">
        <v>114330240</v>
      </c>
      <c r="E62" s="163" t="s">
        <v>272</v>
      </c>
      <c r="F62" s="165" t="s">
        <v>4</v>
      </c>
      <c r="G62" s="166"/>
      <c r="H62" s="166">
        <v>35</v>
      </c>
      <c r="I62" s="166"/>
      <c r="J62" s="167">
        <f t="shared" si="2"/>
        <v>35</v>
      </c>
      <c r="K62" s="171">
        <v>35</v>
      </c>
      <c r="L62" s="171"/>
      <c r="M62" s="171"/>
      <c r="N62" s="171"/>
      <c r="O62" s="171"/>
      <c r="P62" s="167">
        <f t="shared" si="0"/>
        <v>35</v>
      </c>
      <c r="Q62" s="167">
        <f t="shared" si="1"/>
        <v>1</v>
      </c>
      <c r="R62" s="168" t="s">
        <v>132</v>
      </c>
      <c r="S62" s="166">
        <v>1</v>
      </c>
      <c r="T62" s="166"/>
      <c r="U62" s="166"/>
    </row>
    <row r="63" spans="1:21" s="169" customFormat="1" ht="28">
      <c r="A63" s="161" t="s">
        <v>269</v>
      </c>
      <c r="B63" s="162"/>
      <c r="C63" s="156" t="s">
        <v>277</v>
      </c>
      <c r="D63" s="163">
        <v>206840912</v>
      </c>
      <c r="E63" s="163" t="s">
        <v>265</v>
      </c>
      <c r="F63" s="165" t="s">
        <v>4</v>
      </c>
      <c r="G63" s="166">
        <v>7</v>
      </c>
      <c r="H63" s="166"/>
      <c r="I63" s="166"/>
      <c r="J63" s="167">
        <f t="shared" si="2"/>
        <v>7</v>
      </c>
      <c r="K63" s="171">
        <v>7</v>
      </c>
      <c r="L63" s="171"/>
      <c r="M63" s="171"/>
      <c r="N63" s="171"/>
      <c r="O63" s="171"/>
      <c r="P63" s="167">
        <f t="shared" si="0"/>
        <v>7</v>
      </c>
      <c r="Q63" s="167">
        <f t="shared" si="1"/>
        <v>1</v>
      </c>
      <c r="R63" s="168" t="s">
        <v>71</v>
      </c>
      <c r="S63" s="166"/>
      <c r="T63" s="166">
        <v>1</v>
      </c>
      <c r="U63" s="166"/>
    </row>
    <row r="64" spans="1:21" s="169" customFormat="1" ht="28">
      <c r="A64" s="161" t="s">
        <v>269</v>
      </c>
      <c r="B64" s="162"/>
      <c r="C64" s="156" t="s">
        <v>278</v>
      </c>
      <c r="D64" s="163">
        <v>116770342</v>
      </c>
      <c r="E64" s="163" t="s">
        <v>265</v>
      </c>
      <c r="F64" s="165" t="s">
        <v>4</v>
      </c>
      <c r="G64" s="166">
        <v>7</v>
      </c>
      <c r="H64" s="166"/>
      <c r="I64" s="166"/>
      <c r="J64" s="167">
        <f t="shared" si="2"/>
        <v>7</v>
      </c>
      <c r="K64" s="171">
        <v>7</v>
      </c>
      <c r="L64" s="171"/>
      <c r="M64" s="171"/>
      <c r="N64" s="171"/>
      <c r="O64" s="171"/>
      <c r="P64" s="167">
        <f t="shared" si="0"/>
        <v>7</v>
      </c>
      <c r="Q64" s="167">
        <f t="shared" si="1"/>
        <v>1</v>
      </c>
      <c r="R64" s="168" t="s">
        <v>71</v>
      </c>
      <c r="S64" s="166">
        <v>1</v>
      </c>
      <c r="T64" s="166"/>
      <c r="U64" s="166"/>
    </row>
    <row r="65" spans="1:21" s="169" customFormat="1" ht="28">
      <c r="A65" s="161" t="s">
        <v>279</v>
      </c>
      <c r="B65" s="162"/>
      <c r="C65" s="156" t="s">
        <v>280</v>
      </c>
      <c r="D65" s="163">
        <v>110730267</v>
      </c>
      <c r="E65" s="163" t="s">
        <v>281</v>
      </c>
      <c r="F65" s="165" t="s">
        <v>4</v>
      </c>
      <c r="G65" s="166"/>
      <c r="H65" s="166"/>
      <c r="I65" s="166">
        <v>25</v>
      </c>
      <c r="J65" s="167">
        <f t="shared" si="2"/>
        <v>25</v>
      </c>
      <c r="K65" s="171">
        <v>25</v>
      </c>
      <c r="L65" s="171"/>
      <c r="M65" s="171"/>
      <c r="N65" s="171"/>
      <c r="O65" s="171"/>
      <c r="P65" s="167">
        <f t="shared" si="0"/>
        <v>25</v>
      </c>
      <c r="Q65" s="167">
        <f t="shared" si="1"/>
        <v>1</v>
      </c>
      <c r="R65" s="168" t="s">
        <v>132</v>
      </c>
      <c r="S65" s="166">
        <v>1</v>
      </c>
      <c r="T65" s="166"/>
      <c r="U65" s="166"/>
    </row>
    <row r="66" spans="1:21" s="169" customFormat="1" ht="28">
      <c r="A66" s="161" t="s">
        <v>282</v>
      </c>
      <c r="B66" s="162"/>
      <c r="C66" s="156" t="s">
        <v>283</v>
      </c>
      <c r="D66" s="163">
        <v>401490408</v>
      </c>
      <c r="E66" s="163" t="s">
        <v>284</v>
      </c>
      <c r="F66" s="165" t="s">
        <v>4</v>
      </c>
      <c r="G66" s="166"/>
      <c r="H66" s="166"/>
      <c r="I66" s="166">
        <v>21</v>
      </c>
      <c r="J66" s="167">
        <f t="shared" si="2"/>
        <v>21</v>
      </c>
      <c r="K66" s="171">
        <v>21</v>
      </c>
      <c r="L66" s="171"/>
      <c r="M66" s="171"/>
      <c r="N66" s="171"/>
      <c r="O66" s="171"/>
      <c r="P66" s="167">
        <f t="shared" si="0"/>
        <v>21</v>
      </c>
      <c r="Q66" s="167">
        <f t="shared" si="1"/>
        <v>1</v>
      </c>
      <c r="R66" s="168" t="s">
        <v>132</v>
      </c>
      <c r="S66" s="166">
        <v>1</v>
      </c>
      <c r="T66" s="166"/>
      <c r="U66" s="166"/>
    </row>
    <row r="67" spans="1:21" s="169" customFormat="1" ht="28">
      <c r="A67" s="161" t="s">
        <v>282</v>
      </c>
      <c r="B67" s="162"/>
      <c r="C67" s="156" t="s">
        <v>285</v>
      </c>
      <c r="D67" s="163">
        <v>111830125</v>
      </c>
      <c r="E67" s="163" t="s">
        <v>284</v>
      </c>
      <c r="F67" s="165" t="s">
        <v>4</v>
      </c>
      <c r="G67" s="166"/>
      <c r="H67" s="166"/>
      <c r="I67" s="166">
        <v>21</v>
      </c>
      <c r="J67" s="167">
        <f t="shared" si="2"/>
        <v>21</v>
      </c>
      <c r="K67" s="171">
        <v>21</v>
      </c>
      <c r="L67" s="171"/>
      <c r="M67" s="171"/>
      <c r="N67" s="171"/>
      <c r="O67" s="171"/>
      <c r="P67" s="167">
        <f t="shared" si="0"/>
        <v>21</v>
      </c>
      <c r="Q67" s="167">
        <f t="shared" si="1"/>
        <v>1</v>
      </c>
      <c r="R67" s="168" t="s">
        <v>132</v>
      </c>
      <c r="S67" s="166"/>
      <c r="T67" s="166">
        <v>1</v>
      </c>
      <c r="U67" s="166"/>
    </row>
    <row r="68" spans="1:21" s="169" customFormat="1" ht="84">
      <c r="A68" s="161" t="s">
        <v>275</v>
      </c>
      <c r="B68" s="162"/>
      <c r="C68" s="156" t="s">
        <v>292</v>
      </c>
      <c r="D68" s="163">
        <v>205000407</v>
      </c>
      <c r="E68" s="163" t="s">
        <v>272</v>
      </c>
      <c r="F68" s="165" t="s">
        <v>4</v>
      </c>
      <c r="G68" s="166"/>
      <c r="H68" s="166">
        <v>40</v>
      </c>
      <c r="I68" s="166"/>
      <c r="J68" s="167">
        <f t="shared" si="2"/>
        <v>40</v>
      </c>
      <c r="K68" s="171">
        <v>40</v>
      </c>
      <c r="L68" s="171"/>
      <c r="M68" s="171"/>
      <c r="N68" s="171"/>
      <c r="O68" s="171"/>
      <c r="P68" s="167">
        <f t="shared" si="0"/>
        <v>40</v>
      </c>
      <c r="Q68" s="167">
        <f t="shared" si="1"/>
        <v>1</v>
      </c>
      <c r="R68" s="168" t="s">
        <v>132</v>
      </c>
      <c r="S68" s="166">
        <v>1</v>
      </c>
      <c r="T68" s="166"/>
      <c r="U68" s="166"/>
    </row>
    <row r="69" spans="1:21" s="169" customFormat="1" ht="84">
      <c r="A69" s="161" t="s">
        <v>275</v>
      </c>
      <c r="B69" s="162"/>
      <c r="C69" s="156" t="s">
        <v>276</v>
      </c>
      <c r="D69" s="163">
        <v>114330240</v>
      </c>
      <c r="E69" s="163" t="s">
        <v>272</v>
      </c>
      <c r="F69" s="165" t="s">
        <v>4</v>
      </c>
      <c r="G69" s="166"/>
      <c r="H69" s="166">
        <v>40</v>
      </c>
      <c r="I69" s="166"/>
      <c r="J69" s="167">
        <f t="shared" si="2"/>
        <v>40</v>
      </c>
      <c r="K69" s="171">
        <v>40</v>
      </c>
      <c r="L69" s="171"/>
      <c r="M69" s="171"/>
      <c r="N69" s="171"/>
      <c r="O69" s="171"/>
      <c r="P69" s="167">
        <f t="shared" si="0"/>
        <v>40</v>
      </c>
      <c r="Q69" s="167">
        <f t="shared" si="1"/>
        <v>1</v>
      </c>
      <c r="R69" s="168" t="s">
        <v>132</v>
      </c>
      <c r="S69" s="166">
        <v>1</v>
      </c>
      <c r="T69" s="166"/>
      <c r="U69" s="166"/>
    </row>
    <row r="70" spans="1:21" s="169" customFormat="1" ht="28">
      <c r="A70" s="161" t="s">
        <v>269</v>
      </c>
      <c r="B70" s="162"/>
      <c r="C70" s="156" t="s">
        <v>277</v>
      </c>
      <c r="D70" s="163">
        <v>206840912</v>
      </c>
      <c r="E70" s="163" t="s">
        <v>265</v>
      </c>
      <c r="F70" s="165" t="s">
        <v>4</v>
      </c>
      <c r="G70" s="166">
        <v>7</v>
      </c>
      <c r="H70" s="166"/>
      <c r="I70" s="166"/>
      <c r="J70" s="167">
        <f t="shared" si="2"/>
        <v>7</v>
      </c>
      <c r="K70" s="171">
        <v>7</v>
      </c>
      <c r="L70" s="171"/>
      <c r="M70" s="171"/>
      <c r="N70" s="171"/>
      <c r="O70" s="171"/>
      <c r="P70" s="167">
        <f t="shared" si="0"/>
        <v>7</v>
      </c>
      <c r="Q70" s="167">
        <f t="shared" si="1"/>
        <v>1</v>
      </c>
      <c r="R70" s="168" t="s">
        <v>71</v>
      </c>
      <c r="S70" s="166"/>
      <c r="T70" s="166">
        <v>1</v>
      </c>
      <c r="U70" s="166"/>
    </row>
    <row r="71" spans="1:21" s="169" customFormat="1" ht="28">
      <c r="A71" s="161" t="s">
        <v>269</v>
      </c>
      <c r="B71" s="162"/>
      <c r="C71" s="156" t="s">
        <v>278</v>
      </c>
      <c r="D71" s="163">
        <v>116770342</v>
      </c>
      <c r="E71" s="163" t="s">
        <v>265</v>
      </c>
      <c r="F71" s="165" t="s">
        <v>4</v>
      </c>
      <c r="G71" s="166">
        <v>7</v>
      </c>
      <c r="H71" s="166"/>
      <c r="I71" s="166"/>
      <c r="J71" s="167">
        <f t="shared" si="2"/>
        <v>7</v>
      </c>
      <c r="K71" s="171">
        <v>7</v>
      </c>
      <c r="L71" s="171"/>
      <c r="M71" s="171"/>
      <c r="N71" s="171"/>
      <c r="O71" s="171"/>
      <c r="P71" s="167">
        <f t="shared" si="0"/>
        <v>7</v>
      </c>
      <c r="Q71" s="167">
        <f t="shared" si="1"/>
        <v>1</v>
      </c>
      <c r="R71" s="168" t="s">
        <v>71</v>
      </c>
      <c r="S71" s="166">
        <v>1</v>
      </c>
      <c r="T71" s="166"/>
      <c r="U71" s="166"/>
    </row>
    <row r="72" spans="1:21" s="169" customFormat="1" ht="56">
      <c r="A72" s="161" t="s">
        <v>293</v>
      </c>
      <c r="B72" s="162"/>
      <c r="C72" s="156" t="s">
        <v>294</v>
      </c>
      <c r="D72" s="163">
        <v>108500719</v>
      </c>
      <c r="E72" s="163" t="s">
        <v>273</v>
      </c>
      <c r="F72" s="165" t="s">
        <v>4</v>
      </c>
      <c r="G72" s="166">
        <v>2</v>
      </c>
      <c r="H72" s="166"/>
      <c r="I72" s="166"/>
      <c r="J72" s="167">
        <f t="shared" si="2"/>
        <v>2</v>
      </c>
      <c r="K72" s="171"/>
      <c r="L72" s="171">
        <v>2</v>
      </c>
      <c r="M72" s="171"/>
      <c r="N72" s="171"/>
      <c r="O72" s="171"/>
      <c r="P72" s="167">
        <f t="shared" si="0"/>
        <v>2</v>
      </c>
      <c r="Q72" s="167">
        <f t="shared" si="1"/>
        <v>1</v>
      </c>
      <c r="R72" s="168" t="s">
        <v>132</v>
      </c>
      <c r="S72" s="166">
        <v>1</v>
      </c>
      <c r="T72" s="166"/>
      <c r="U72" s="166"/>
    </row>
    <row r="73" spans="1:21" s="169" customFormat="1" ht="28">
      <c r="A73" s="161" t="s">
        <v>279</v>
      </c>
      <c r="B73" s="162"/>
      <c r="C73" s="156" t="s">
        <v>280</v>
      </c>
      <c r="D73" s="163">
        <v>110730267</v>
      </c>
      <c r="E73" s="163" t="s">
        <v>281</v>
      </c>
      <c r="F73" s="165" t="s">
        <v>4</v>
      </c>
      <c r="G73" s="166"/>
      <c r="H73" s="166"/>
      <c r="I73" s="166">
        <v>25</v>
      </c>
      <c r="J73" s="167">
        <f t="shared" si="2"/>
        <v>25</v>
      </c>
      <c r="K73" s="171">
        <v>25</v>
      </c>
      <c r="L73" s="171"/>
      <c r="M73" s="171"/>
      <c r="N73" s="171"/>
      <c r="O73" s="171"/>
      <c r="P73" s="167">
        <f t="shared" ref="P73:P136" si="3">IF(SUM(K73:O73)=SUM(G73:I73),J73,"VERIFIQUE DATOS INCORRECTOS")</f>
        <v>25</v>
      </c>
      <c r="Q73" s="167">
        <f t="shared" ref="Q73:Q136" si="4">SUM(S73:U73)</f>
        <v>1</v>
      </c>
      <c r="R73" s="168" t="s">
        <v>132</v>
      </c>
      <c r="S73" s="166">
        <v>1</v>
      </c>
      <c r="T73" s="166"/>
      <c r="U73" s="166"/>
    </row>
    <row r="74" spans="1:21" s="169" customFormat="1" ht="28">
      <c r="A74" s="161" t="s">
        <v>282</v>
      </c>
      <c r="B74" s="162"/>
      <c r="C74" s="156" t="s">
        <v>283</v>
      </c>
      <c r="D74" s="163">
        <v>401490408</v>
      </c>
      <c r="E74" s="163" t="s">
        <v>284</v>
      </c>
      <c r="F74" s="165" t="s">
        <v>4</v>
      </c>
      <c r="G74" s="166"/>
      <c r="H74" s="166"/>
      <c r="I74" s="166">
        <v>21</v>
      </c>
      <c r="J74" s="167">
        <f t="shared" ref="J74:J137" si="5">SUM(G74:I74)</f>
        <v>21</v>
      </c>
      <c r="K74" s="171">
        <v>21</v>
      </c>
      <c r="L74" s="171"/>
      <c r="M74" s="171"/>
      <c r="N74" s="171"/>
      <c r="O74" s="171"/>
      <c r="P74" s="167">
        <f t="shared" si="3"/>
        <v>21</v>
      </c>
      <c r="Q74" s="167">
        <f t="shared" si="4"/>
        <v>1</v>
      </c>
      <c r="R74" s="168" t="s">
        <v>132</v>
      </c>
      <c r="S74" s="166">
        <v>1</v>
      </c>
      <c r="T74" s="166"/>
      <c r="U74" s="166"/>
    </row>
    <row r="75" spans="1:21" s="169" customFormat="1" ht="28">
      <c r="A75" s="161" t="s">
        <v>282</v>
      </c>
      <c r="B75" s="162"/>
      <c r="C75" s="156" t="s">
        <v>285</v>
      </c>
      <c r="D75" s="163">
        <v>111830125</v>
      </c>
      <c r="E75" s="163" t="s">
        <v>284</v>
      </c>
      <c r="F75" s="165" t="s">
        <v>4</v>
      </c>
      <c r="G75" s="166"/>
      <c r="H75" s="166"/>
      <c r="I75" s="166">
        <v>21</v>
      </c>
      <c r="J75" s="167">
        <f t="shared" si="5"/>
        <v>21</v>
      </c>
      <c r="K75" s="171">
        <v>21</v>
      </c>
      <c r="L75" s="171"/>
      <c r="M75" s="171"/>
      <c r="N75" s="171"/>
      <c r="O75" s="171"/>
      <c r="P75" s="167">
        <f t="shared" si="3"/>
        <v>21</v>
      </c>
      <c r="Q75" s="167">
        <f t="shared" si="4"/>
        <v>1</v>
      </c>
      <c r="R75" s="168" t="s">
        <v>132</v>
      </c>
      <c r="S75" s="166"/>
      <c r="T75" s="166">
        <v>1</v>
      </c>
      <c r="U75" s="166"/>
    </row>
    <row r="76" spans="1:21" s="169" customFormat="1" ht="42">
      <c r="A76" s="161" t="s">
        <v>58</v>
      </c>
      <c r="B76" s="162"/>
      <c r="C76" s="156" t="s">
        <v>295</v>
      </c>
      <c r="D76" s="163">
        <v>107060323</v>
      </c>
      <c r="E76" s="163" t="s">
        <v>267</v>
      </c>
      <c r="F76" s="165" t="s">
        <v>4</v>
      </c>
      <c r="G76" s="166">
        <v>1</v>
      </c>
      <c r="H76" s="166"/>
      <c r="I76" s="166"/>
      <c r="J76" s="167">
        <f t="shared" si="5"/>
        <v>1</v>
      </c>
      <c r="K76" s="171"/>
      <c r="L76" s="171">
        <v>1</v>
      </c>
      <c r="M76" s="171"/>
      <c r="N76" s="171"/>
      <c r="O76" s="171"/>
      <c r="P76" s="167">
        <f t="shared" si="3"/>
        <v>1</v>
      </c>
      <c r="Q76" s="167">
        <f t="shared" si="4"/>
        <v>1</v>
      </c>
      <c r="R76" s="168" t="s">
        <v>132</v>
      </c>
      <c r="S76" s="166">
        <v>1</v>
      </c>
      <c r="T76" s="166"/>
      <c r="U76" s="166"/>
    </row>
    <row r="77" spans="1:21" s="169" customFormat="1" ht="56">
      <c r="A77" s="161" t="s">
        <v>293</v>
      </c>
      <c r="B77" s="162"/>
      <c r="C77" s="156" t="s">
        <v>296</v>
      </c>
      <c r="D77" s="163">
        <v>112500334</v>
      </c>
      <c r="E77" s="163" t="s">
        <v>274</v>
      </c>
      <c r="F77" s="165" t="s">
        <v>4</v>
      </c>
      <c r="G77" s="166">
        <v>7</v>
      </c>
      <c r="H77" s="166"/>
      <c r="I77" s="166"/>
      <c r="J77" s="167">
        <f t="shared" si="5"/>
        <v>7</v>
      </c>
      <c r="K77" s="171"/>
      <c r="L77" s="171">
        <v>7</v>
      </c>
      <c r="M77" s="171"/>
      <c r="N77" s="171"/>
      <c r="O77" s="171"/>
      <c r="P77" s="167">
        <f t="shared" si="3"/>
        <v>7</v>
      </c>
      <c r="Q77" s="167">
        <f t="shared" si="4"/>
        <v>1</v>
      </c>
      <c r="R77" s="168" t="s">
        <v>132</v>
      </c>
      <c r="S77" s="166"/>
      <c r="T77" s="166">
        <v>1</v>
      </c>
      <c r="U77" s="166"/>
    </row>
    <row r="78" spans="1:21" s="169" customFormat="1" ht="84">
      <c r="A78" s="161" t="s">
        <v>306</v>
      </c>
      <c r="B78" s="162"/>
      <c r="C78" s="156" t="s">
        <v>310</v>
      </c>
      <c r="D78" s="163">
        <v>204010910</v>
      </c>
      <c r="E78" s="163" t="s">
        <v>311</v>
      </c>
      <c r="F78" s="165" t="s">
        <v>21</v>
      </c>
      <c r="G78" s="166"/>
      <c r="H78" s="166"/>
      <c r="I78" s="166">
        <v>21</v>
      </c>
      <c r="J78" s="167">
        <f t="shared" si="5"/>
        <v>21</v>
      </c>
      <c r="K78" s="171">
        <v>21</v>
      </c>
      <c r="L78" s="171"/>
      <c r="M78" s="171"/>
      <c r="N78" s="171"/>
      <c r="O78" s="171"/>
      <c r="P78" s="66">
        <f t="shared" si="3"/>
        <v>21</v>
      </c>
      <c r="Q78" s="167">
        <f t="shared" si="4"/>
        <v>1</v>
      </c>
      <c r="R78" s="168" t="s">
        <v>132</v>
      </c>
      <c r="S78" s="166">
        <v>1</v>
      </c>
      <c r="T78" s="166"/>
      <c r="U78" s="166"/>
    </row>
    <row r="79" spans="1:21" s="169" customFormat="1" ht="42">
      <c r="A79" s="161" t="s">
        <v>271</v>
      </c>
      <c r="B79" s="162"/>
      <c r="C79" s="156" t="s">
        <v>312</v>
      </c>
      <c r="D79" s="163">
        <v>155804144604</v>
      </c>
      <c r="E79" s="163" t="s">
        <v>313</v>
      </c>
      <c r="F79" s="165" t="s">
        <v>21</v>
      </c>
      <c r="G79" s="166">
        <v>1</v>
      </c>
      <c r="H79" s="166"/>
      <c r="I79" s="166"/>
      <c r="J79" s="167">
        <f t="shared" si="5"/>
        <v>1</v>
      </c>
      <c r="K79" s="171"/>
      <c r="L79" s="171">
        <v>1</v>
      </c>
      <c r="M79" s="171"/>
      <c r="N79" s="171"/>
      <c r="O79" s="171"/>
      <c r="P79" s="66">
        <f t="shared" si="3"/>
        <v>1</v>
      </c>
      <c r="Q79" s="167">
        <f t="shared" si="4"/>
        <v>1</v>
      </c>
      <c r="R79" s="168" t="s">
        <v>132</v>
      </c>
      <c r="S79" s="166"/>
      <c r="T79" s="166">
        <v>1</v>
      </c>
      <c r="U79" s="166"/>
    </row>
    <row r="80" spans="1:21" s="169" customFormat="1" ht="42">
      <c r="A80" s="161" t="s">
        <v>307</v>
      </c>
      <c r="B80" s="162"/>
      <c r="C80" s="156" t="s">
        <v>314</v>
      </c>
      <c r="D80" s="163">
        <v>116990201</v>
      </c>
      <c r="E80" s="163" t="s">
        <v>315</v>
      </c>
      <c r="F80" s="165" t="s">
        <v>21</v>
      </c>
      <c r="G80" s="166"/>
      <c r="H80" s="166">
        <v>36</v>
      </c>
      <c r="I80" s="166"/>
      <c r="J80" s="167">
        <f t="shared" si="5"/>
        <v>36</v>
      </c>
      <c r="K80" s="171">
        <v>36</v>
      </c>
      <c r="L80" s="171"/>
      <c r="M80" s="171"/>
      <c r="N80" s="171"/>
      <c r="O80" s="171"/>
      <c r="P80" s="66">
        <f t="shared" si="3"/>
        <v>36</v>
      </c>
      <c r="Q80" s="167">
        <f t="shared" si="4"/>
        <v>1</v>
      </c>
      <c r="R80" s="168" t="s">
        <v>71</v>
      </c>
      <c r="S80" s="166"/>
      <c r="T80" s="166">
        <v>1</v>
      </c>
      <c r="U80" s="166"/>
    </row>
    <row r="81" spans="1:21" s="169" customFormat="1" ht="100" customHeight="1">
      <c r="A81" s="161" t="s">
        <v>308</v>
      </c>
      <c r="B81" s="162"/>
      <c r="C81" s="156" t="s">
        <v>316</v>
      </c>
      <c r="D81" s="163">
        <v>113240672</v>
      </c>
      <c r="E81" s="163" t="s">
        <v>317</v>
      </c>
      <c r="F81" s="165" t="s">
        <v>21</v>
      </c>
      <c r="G81" s="166"/>
      <c r="H81" s="166"/>
      <c r="I81" s="166">
        <v>20</v>
      </c>
      <c r="J81" s="167">
        <f t="shared" si="5"/>
        <v>20</v>
      </c>
      <c r="K81" s="171">
        <v>20</v>
      </c>
      <c r="L81" s="171"/>
      <c r="M81" s="171"/>
      <c r="N81" s="171"/>
      <c r="O81" s="171"/>
      <c r="P81" s="66">
        <f t="shared" si="3"/>
        <v>20</v>
      </c>
      <c r="Q81" s="167">
        <f t="shared" si="4"/>
        <v>1</v>
      </c>
      <c r="R81" s="168" t="s">
        <v>71</v>
      </c>
      <c r="S81" s="166"/>
      <c r="T81" s="166">
        <v>1</v>
      </c>
      <c r="U81" s="166"/>
    </row>
    <row r="82" spans="1:21" s="169" customFormat="1" ht="28">
      <c r="A82" s="161" t="s">
        <v>309</v>
      </c>
      <c r="B82" s="162"/>
      <c r="C82" s="156" t="s">
        <v>318</v>
      </c>
      <c r="D82" s="163">
        <v>109260981</v>
      </c>
      <c r="E82" s="163" t="s">
        <v>300</v>
      </c>
      <c r="F82" s="165" t="s">
        <v>21</v>
      </c>
      <c r="G82" s="166"/>
      <c r="H82" s="166"/>
      <c r="I82" s="166">
        <v>17</v>
      </c>
      <c r="J82" s="167">
        <f t="shared" si="5"/>
        <v>17</v>
      </c>
      <c r="K82" s="171"/>
      <c r="L82" s="171">
        <v>17</v>
      </c>
      <c r="M82" s="171"/>
      <c r="N82" s="171"/>
      <c r="O82" s="171"/>
      <c r="P82" s="66">
        <f t="shared" si="3"/>
        <v>17</v>
      </c>
      <c r="Q82" s="167">
        <f t="shared" si="4"/>
        <v>1</v>
      </c>
      <c r="R82" s="168" t="s">
        <v>132</v>
      </c>
      <c r="S82" s="166"/>
      <c r="T82" s="166">
        <v>1</v>
      </c>
      <c r="U82" s="166"/>
    </row>
    <row r="83" spans="1:21" s="169" customFormat="1" ht="28">
      <c r="A83" s="161" t="s">
        <v>309</v>
      </c>
      <c r="B83" s="162"/>
      <c r="C83" s="156" t="s">
        <v>319</v>
      </c>
      <c r="D83" s="163">
        <v>112370936</v>
      </c>
      <c r="E83" s="163" t="s">
        <v>300</v>
      </c>
      <c r="F83" s="165" t="s">
        <v>21</v>
      </c>
      <c r="G83" s="166"/>
      <c r="H83" s="166"/>
      <c r="I83" s="166">
        <v>17</v>
      </c>
      <c r="J83" s="167">
        <f t="shared" si="5"/>
        <v>17</v>
      </c>
      <c r="K83" s="171"/>
      <c r="L83" s="171">
        <v>17</v>
      </c>
      <c r="M83" s="171"/>
      <c r="N83" s="171"/>
      <c r="O83" s="171"/>
      <c r="P83" s="66">
        <f t="shared" si="3"/>
        <v>17</v>
      </c>
      <c r="Q83" s="167">
        <f t="shared" si="4"/>
        <v>1</v>
      </c>
      <c r="R83" s="168" t="s">
        <v>132</v>
      </c>
      <c r="S83" s="166">
        <v>1</v>
      </c>
      <c r="T83" s="166"/>
      <c r="U83" s="166"/>
    </row>
    <row r="84" spans="1:21" s="169" customFormat="1" ht="42">
      <c r="A84" s="161" t="s">
        <v>271</v>
      </c>
      <c r="B84" s="162"/>
      <c r="C84" s="156" t="s">
        <v>320</v>
      </c>
      <c r="D84" s="163">
        <v>116020841</v>
      </c>
      <c r="E84" s="163" t="s">
        <v>301</v>
      </c>
      <c r="F84" s="165" t="s">
        <v>21</v>
      </c>
      <c r="G84" s="166">
        <v>1</v>
      </c>
      <c r="H84" s="166"/>
      <c r="I84" s="166"/>
      <c r="J84" s="167">
        <f t="shared" si="5"/>
        <v>1</v>
      </c>
      <c r="K84" s="171"/>
      <c r="L84" s="171">
        <v>1</v>
      </c>
      <c r="M84" s="171"/>
      <c r="N84" s="171"/>
      <c r="O84" s="171"/>
      <c r="P84" s="66">
        <f t="shared" si="3"/>
        <v>1</v>
      </c>
      <c r="Q84" s="167">
        <f t="shared" si="4"/>
        <v>1</v>
      </c>
      <c r="R84" s="168" t="s">
        <v>181</v>
      </c>
      <c r="S84" s="166"/>
      <c r="T84" s="166">
        <v>1</v>
      </c>
      <c r="U84" s="166"/>
    </row>
    <row r="85" spans="1:21" s="169" customFormat="1" ht="42">
      <c r="A85" s="161" t="s">
        <v>307</v>
      </c>
      <c r="B85" s="162"/>
      <c r="C85" s="156" t="s">
        <v>314</v>
      </c>
      <c r="D85" s="163">
        <v>116990201</v>
      </c>
      <c r="E85" s="163" t="s">
        <v>315</v>
      </c>
      <c r="F85" s="165" t="s">
        <v>21</v>
      </c>
      <c r="G85" s="166"/>
      <c r="H85" s="166">
        <v>36</v>
      </c>
      <c r="I85" s="166"/>
      <c r="J85" s="167">
        <f t="shared" si="5"/>
        <v>36</v>
      </c>
      <c r="K85" s="171">
        <v>36</v>
      </c>
      <c r="L85" s="171"/>
      <c r="M85" s="171"/>
      <c r="N85" s="171"/>
      <c r="O85" s="171"/>
      <c r="P85" s="66">
        <f t="shared" si="3"/>
        <v>36</v>
      </c>
      <c r="Q85" s="167">
        <f t="shared" si="4"/>
        <v>1</v>
      </c>
      <c r="R85" s="168" t="s">
        <v>71</v>
      </c>
      <c r="S85" s="166"/>
      <c r="T85" s="166">
        <v>1</v>
      </c>
      <c r="U85" s="166"/>
    </row>
    <row r="86" spans="1:21" s="83" customFormat="1" ht="112">
      <c r="A86" s="161" t="s">
        <v>308</v>
      </c>
      <c r="B86" s="162"/>
      <c r="C86" s="156" t="s">
        <v>316</v>
      </c>
      <c r="D86" s="163">
        <v>113240672</v>
      </c>
      <c r="E86" s="163" t="s">
        <v>317</v>
      </c>
      <c r="F86" s="165" t="s">
        <v>21</v>
      </c>
      <c r="G86" s="166"/>
      <c r="H86" s="166"/>
      <c r="I86" s="166">
        <v>20</v>
      </c>
      <c r="J86" s="167">
        <f t="shared" si="5"/>
        <v>20</v>
      </c>
      <c r="K86" s="171">
        <v>20</v>
      </c>
      <c r="L86" s="171"/>
      <c r="M86" s="171"/>
      <c r="N86" s="171"/>
      <c r="O86" s="171"/>
      <c r="P86" s="66">
        <f t="shared" si="3"/>
        <v>20</v>
      </c>
      <c r="Q86" s="167">
        <f t="shared" si="4"/>
        <v>0</v>
      </c>
      <c r="R86" s="168" t="s">
        <v>71</v>
      </c>
      <c r="S86" s="166"/>
      <c r="T86" s="166"/>
      <c r="U86" s="67"/>
    </row>
    <row r="87" spans="1:21" s="192" customFormat="1" ht="93.75" customHeight="1">
      <c r="A87" s="161" t="s">
        <v>288</v>
      </c>
      <c r="B87" s="162"/>
      <c r="C87" s="156" t="s">
        <v>331</v>
      </c>
      <c r="D87" s="163">
        <v>113150750</v>
      </c>
      <c r="E87" s="163" t="s">
        <v>332</v>
      </c>
      <c r="F87" s="165" t="s">
        <v>21</v>
      </c>
      <c r="G87" s="166">
        <v>5</v>
      </c>
      <c r="H87" s="166"/>
      <c r="I87" s="166"/>
      <c r="J87" s="167">
        <f t="shared" si="5"/>
        <v>5</v>
      </c>
      <c r="K87" s="171"/>
      <c r="L87" s="171">
        <v>5</v>
      </c>
      <c r="M87" s="171"/>
      <c r="N87" s="171"/>
      <c r="O87" s="171"/>
      <c r="P87" s="185">
        <f t="shared" si="3"/>
        <v>5</v>
      </c>
      <c r="Q87" s="167">
        <f t="shared" si="4"/>
        <v>1</v>
      </c>
      <c r="R87" s="168" t="s">
        <v>132</v>
      </c>
      <c r="S87" s="166"/>
      <c r="T87" s="166">
        <v>1</v>
      </c>
      <c r="U87" s="186"/>
    </row>
    <row r="88" spans="1:21" s="192" customFormat="1" ht="89.25" customHeight="1">
      <c r="A88" s="161" t="s">
        <v>288</v>
      </c>
      <c r="B88" s="162"/>
      <c r="C88" s="156" t="s">
        <v>333</v>
      </c>
      <c r="D88" s="163">
        <v>203830817</v>
      </c>
      <c r="E88" s="163" t="s">
        <v>332</v>
      </c>
      <c r="F88" s="165" t="s">
        <v>21</v>
      </c>
      <c r="G88" s="166">
        <v>5</v>
      </c>
      <c r="H88" s="166"/>
      <c r="I88" s="166"/>
      <c r="J88" s="167">
        <f t="shared" si="5"/>
        <v>5</v>
      </c>
      <c r="K88" s="171"/>
      <c r="L88" s="171">
        <v>5</v>
      </c>
      <c r="M88" s="171"/>
      <c r="N88" s="171"/>
      <c r="O88" s="171"/>
      <c r="P88" s="185">
        <f t="shared" si="3"/>
        <v>5</v>
      </c>
      <c r="Q88" s="167">
        <f t="shared" si="4"/>
        <v>1</v>
      </c>
      <c r="R88" s="168" t="s">
        <v>132</v>
      </c>
      <c r="S88" s="166"/>
      <c r="T88" s="166">
        <v>1</v>
      </c>
      <c r="U88" s="186"/>
    </row>
    <row r="89" spans="1:21" s="192" customFormat="1" ht="42.75" customHeight="1">
      <c r="A89" s="161" t="s">
        <v>288</v>
      </c>
      <c r="B89" s="162"/>
      <c r="C89" s="156" t="s">
        <v>334</v>
      </c>
      <c r="D89" s="163">
        <v>112430909</v>
      </c>
      <c r="E89" s="163" t="s">
        <v>332</v>
      </c>
      <c r="F89" s="165" t="s">
        <v>21</v>
      </c>
      <c r="G89" s="166">
        <v>5</v>
      </c>
      <c r="H89" s="166"/>
      <c r="I89" s="166"/>
      <c r="J89" s="167">
        <f t="shared" si="5"/>
        <v>5</v>
      </c>
      <c r="K89" s="171"/>
      <c r="L89" s="171">
        <v>5</v>
      </c>
      <c r="M89" s="171"/>
      <c r="N89" s="171"/>
      <c r="O89" s="171"/>
      <c r="P89" s="185">
        <f t="shared" si="3"/>
        <v>5</v>
      </c>
      <c r="Q89" s="167">
        <f t="shared" si="4"/>
        <v>1</v>
      </c>
      <c r="R89" s="168" t="s">
        <v>73</v>
      </c>
      <c r="S89" s="166"/>
      <c r="T89" s="166">
        <v>1</v>
      </c>
      <c r="U89" s="186"/>
    </row>
    <row r="90" spans="1:21" s="192" customFormat="1" ht="84">
      <c r="A90" s="161" t="s">
        <v>335</v>
      </c>
      <c r="B90" s="162"/>
      <c r="C90" s="156" t="s">
        <v>336</v>
      </c>
      <c r="D90" s="163">
        <v>503700170</v>
      </c>
      <c r="E90" s="163" t="s">
        <v>337</v>
      </c>
      <c r="F90" s="165" t="s">
        <v>21</v>
      </c>
      <c r="G90" s="166"/>
      <c r="H90" s="166"/>
      <c r="I90" s="166">
        <v>25</v>
      </c>
      <c r="J90" s="167">
        <f t="shared" si="5"/>
        <v>25</v>
      </c>
      <c r="K90" s="171">
        <v>25</v>
      </c>
      <c r="L90" s="171"/>
      <c r="M90" s="171"/>
      <c r="N90" s="171"/>
      <c r="O90" s="171"/>
      <c r="P90" s="185">
        <f t="shared" si="3"/>
        <v>25</v>
      </c>
      <c r="Q90" s="167">
        <f t="shared" si="4"/>
        <v>1</v>
      </c>
      <c r="R90" s="168" t="s">
        <v>132</v>
      </c>
      <c r="S90" s="166">
        <v>1</v>
      </c>
      <c r="T90" s="166"/>
      <c r="U90" s="186"/>
    </row>
    <row r="91" spans="1:21" s="192" customFormat="1" ht="42">
      <c r="A91" s="161" t="s">
        <v>338</v>
      </c>
      <c r="B91" s="162"/>
      <c r="C91" s="156" t="s">
        <v>339</v>
      </c>
      <c r="D91" s="163">
        <v>206000266</v>
      </c>
      <c r="E91" s="163" t="s">
        <v>340</v>
      </c>
      <c r="F91" s="165" t="s">
        <v>21</v>
      </c>
      <c r="G91" s="166"/>
      <c r="H91" s="166"/>
      <c r="I91" s="166">
        <v>81</v>
      </c>
      <c r="J91" s="167">
        <f t="shared" si="5"/>
        <v>81</v>
      </c>
      <c r="K91" s="171">
        <v>81</v>
      </c>
      <c r="L91" s="171"/>
      <c r="M91" s="171"/>
      <c r="N91" s="171"/>
      <c r="O91" s="171"/>
      <c r="P91" s="185">
        <f t="shared" si="3"/>
        <v>81</v>
      </c>
      <c r="Q91" s="167">
        <f t="shared" si="4"/>
        <v>1</v>
      </c>
      <c r="R91" s="168" t="s">
        <v>132</v>
      </c>
      <c r="S91" s="166">
        <v>1</v>
      </c>
      <c r="T91" s="166"/>
      <c r="U91" s="186"/>
    </row>
    <row r="92" spans="1:21" s="192" customFormat="1" ht="94.5" customHeight="1">
      <c r="A92" s="161" t="s">
        <v>341</v>
      </c>
      <c r="B92" s="162"/>
      <c r="C92" s="156" t="s">
        <v>342</v>
      </c>
      <c r="D92" s="163">
        <v>111310789</v>
      </c>
      <c r="E92" s="163" t="s">
        <v>343</v>
      </c>
      <c r="F92" s="165" t="s">
        <v>21</v>
      </c>
      <c r="G92" s="166"/>
      <c r="H92" s="166"/>
      <c r="I92" s="166">
        <v>25</v>
      </c>
      <c r="J92" s="167">
        <f t="shared" si="5"/>
        <v>25</v>
      </c>
      <c r="K92" s="171">
        <v>25</v>
      </c>
      <c r="L92" s="171"/>
      <c r="M92" s="171"/>
      <c r="N92" s="171"/>
      <c r="O92" s="171"/>
      <c r="P92" s="185">
        <f t="shared" si="3"/>
        <v>25</v>
      </c>
      <c r="Q92" s="167">
        <f t="shared" si="4"/>
        <v>1</v>
      </c>
      <c r="R92" s="168" t="s">
        <v>132</v>
      </c>
      <c r="S92" s="166"/>
      <c r="T92" s="166">
        <v>1</v>
      </c>
      <c r="U92" s="186"/>
    </row>
    <row r="93" spans="1:21" s="192" customFormat="1" ht="46.5" customHeight="1">
      <c r="A93" s="161" t="s">
        <v>58</v>
      </c>
      <c r="B93" s="162"/>
      <c r="C93" s="156" t="s">
        <v>344</v>
      </c>
      <c r="D93" s="163">
        <v>110320637</v>
      </c>
      <c r="E93" s="163" t="s">
        <v>313</v>
      </c>
      <c r="F93" s="165" t="s">
        <v>21</v>
      </c>
      <c r="G93" s="166">
        <v>1</v>
      </c>
      <c r="H93" s="166"/>
      <c r="I93" s="166"/>
      <c r="J93" s="167">
        <f t="shared" si="5"/>
        <v>1</v>
      </c>
      <c r="K93" s="171"/>
      <c r="L93" s="171">
        <v>1</v>
      </c>
      <c r="M93" s="171"/>
      <c r="N93" s="171"/>
      <c r="O93" s="171"/>
      <c r="P93" s="185">
        <f t="shared" si="3"/>
        <v>1</v>
      </c>
      <c r="Q93" s="167">
        <f t="shared" si="4"/>
        <v>1</v>
      </c>
      <c r="R93" s="168" t="s">
        <v>132</v>
      </c>
      <c r="S93" s="166"/>
      <c r="T93" s="166">
        <v>1</v>
      </c>
      <c r="U93" s="186"/>
    </row>
    <row r="94" spans="1:21" s="192" customFormat="1" ht="48.75" customHeight="1">
      <c r="A94" s="161" t="s">
        <v>58</v>
      </c>
      <c r="B94" s="162"/>
      <c r="C94" s="156" t="s">
        <v>345</v>
      </c>
      <c r="D94" s="163">
        <v>114180061</v>
      </c>
      <c r="E94" s="163" t="s">
        <v>313</v>
      </c>
      <c r="F94" s="165" t="s">
        <v>21</v>
      </c>
      <c r="G94" s="166">
        <v>1</v>
      </c>
      <c r="H94" s="166"/>
      <c r="I94" s="166"/>
      <c r="J94" s="167">
        <f t="shared" si="5"/>
        <v>1</v>
      </c>
      <c r="K94" s="171"/>
      <c r="L94" s="171">
        <v>1</v>
      </c>
      <c r="M94" s="171"/>
      <c r="N94" s="171"/>
      <c r="O94" s="171"/>
      <c r="P94" s="185">
        <f t="shared" si="3"/>
        <v>1</v>
      </c>
      <c r="Q94" s="167">
        <f t="shared" si="4"/>
        <v>1</v>
      </c>
      <c r="R94" s="168" t="s">
        <v>72</v>
      </c>
      <c r="S94" s="166"/>
      <c r="T94" s="166">
        <v>1</v>
      </c>
      <c r="U94" s="186"/>
    </row>
    <row r="95" spans="1:21" s="192" customFormat="1" ht="42">
      <c r="A95" s="161" t="s">
        <v>346</v>
      </c>
      <c r="B95" s="162"/>
      <c r="C95" s="156" t="s">
        <v>296</v>
      </c>
      <c r="D95" s="163">
        <v>112500334</v>
      </c>
      <c r="E95" s="163" t="s">
        <v>347</v>
      </c>
      <c r="F95" s="165" t="s">
        <v>21</v>
      </c>
      <c r="G95" s="166"/>
      <c r="H95" s="166"/>
      <c r="I95" s="166">
        <v>37</v>
      </c>
      <c r="J95" s="167">
        <f t="shared" si="5"/>
        <v>37</v>
      </c>
      <c r="K95" s="171">
        <v>37</v>
      </c>
      <c r="L95" s="171"/>
      <c r="M95" s="171"/>
      <c r="N95" s="171"/>
      <c r="O95" s="171"/>
      <c r="P95" s="185">
        <f t="shared" si="3"/>
        <v>37</v>
      </c>
      <c r="Q95" s="167">
        <f t="shared" si="4"/>
        <v>1</v>
      </c>
      <c r="R95" s="168" t="s">
        <v>132</v>
      </c>
      <c r="S95" s="166"/>
      <c r="T95" s="166">
        <v>1</v>
      </c>
      <c r="U95" s="186"/>
    </row>
    <row r="96" spans="1:21" s="192" customFormat="1" ht="28">
      <c r="A96" s="161" t="s">
        <v>348</v>
      </c>
      <c r="B96" s="162"/>
      <c r="C96" s="156" t="s">
        <v>349</v>
      </c>
      <c r="D96" s="163">
        <v>111390053</v>
      </c>
      <c r="E96" s="163" t="s">
        <v>350</v>
      </c>
      <c r="F96" s="165" t="s">
        <v>21</v>
      </c>
      <c r="G96" s="166"/>
      <c r="H96" s="166"/>
      <c r="I96" s="166">
        <v>16</v>
      </c>
      <c r="J96" s="167">
        <f t="shared" si="5"/>
        <v>16</v>
      </c>
      <c r="K96" s="171">
        <v>16</v>
      </c>
      <c r="L96" s="171"/>
      <c r="M96" s="171"/>
      <c r="N96" s="171"/>
      <c r="O96" s="171"/>
      <c r="P96" s="185">
        <f t="shared" si="3"/>
        <v>16</v>
      </c>
      <c r="Q96" s="167">
        <f t="shared" si="4"/>
        <v>1</v>
      </c>
      <c r="R96" s="168" t="s">
        <v>132</v>
      </c>
      <c r="S96" s="166"/>
      <c r="T96" s="166">
        <v>1</v>
      </c>
      <c r="U96" s="186"/>
    </row>
    <row r="97" spans="1:21" s="192" customFormat="1" ht="28">
      <c r="A97" s="161" t="s">
        <v>348</v>
      </c>
      <c r="B97" s="162"/>
      <c r="C97" s="156" t="s">
        <v>351</v>
      </c>
      <c r="D97" s="163">
        <v>205360200</v>
      </c>
      <c r="E97" s="163" t="s">
        <v>350</v>
      </c>
      <c r="F97" s="165" t="s">
        <v>21</v>
      </c>
      <c r="G97" s="166"/>
      <c r="H97" s="166"/>
      <c r="I97" s="166">
        <v>16</v>
      </c>
      <c r="J97" s="167">
        <f t="shared" si="5"/>
        <v>16</v>
      </c>
      <c r="K97" s="171">
        <v>16</v>
      </c>
      <c r="L97" s="171"/>
      <c r="M97" s="171"/>
      <c r="N97" s="171"/>
      <c r="O97" s="171"/>
      <c r="P97" s="185">
        <f t="shared" si="3"/>
        <v>16</v>
      </c>
      <c r="Q97" s="167">
        <f t="shared" si="4"/>
        <v>1</v>
      </c>
      <c r="R97" s="168" t="s">
        <v>132</v>
      </c>
      <c r="S97" s="166">
        <v>1</v>
      </c>
      <c r="T97" s="166"/>
      <c r="U97" s="186"/>
    </row>
    <row r="98" spans="1:21" s="192" customFormat="1" ht="28">
      <c r="A98" s="161" t="s">
        <v>352</v>
      </c>
      <c r="B98" s="162"/>
      <c r="C98" s="156" t="s">
        <v>283</v>
      </c>
      <c r="D98" s="163">
        <v>401490408</v>
      </c>
      <c r="E98" s="163" t="s">
        <v>353</v>
      </c>
      <c r="F98" s="165" t="s">
        <v>21</v>
      </c>
      <c r="G98" s="166"/>
      <c r="H98" s="166"/>
      <c r="I98" s="166">
        <v>15</v>
      </c>
      <c r="J98" s="167">
        <f t="shared" si="5"/>
        <v>15</v>
      </c>
      <c r="K98" s="171">
        <v>15</v>
      </c>
      <c r="L98" s="171"/>
      <c r="M98" s="171"/>
      <c r="N98" s="171"/>
      <c r="O98" s="171"/>
      <c r="P98" s="185">
        <f t="shared" si="3"/>
        <v>15</v>
      </c>
      <c r="Q98" s="167">
        <f t="shared" si="4"/>
        <v>1</v>
      </c>
      <c r="R98" s="168" t="s">
        <v>132</v>
      </c>
      <c r="S98" s="166">
        <v>1</v>
      </c>
      <c r="T98" s="166"/>
      <c r="U98" s="186"/>
    </row>
    <row r="99" spans="1:21" s="192" customFormat="1" ht="42">
      <c r="A99" s="161" t="s">
        <v>348</v>
      </c>
      <c r="B99" s="162"/>
      <c r="C99" s="156" t="s">
        <v>342</v>
      </c>
      <c r="D99" s="163">
        <v>111310789</v>
      </c>
      <c r="E99" s="163" t="s">
        <v>354</v>
      </c>
      <c r="F99" s="165" t="s">
        <v>21</v>
      </c>
      <c r="G99" s="166">
        <v>8</v>
      </c>
      <c r="H99" s="166"/>
      <c r="I99" s="166"/>
      <c r="J99" s="167">
        <f t="shared" si="5"/>
        <v>8</v>
      </c>
      <c r="K99" s="171">
        <v>8</v>
      </c>
      <c r="L99" s="171"/>
      <c r="M99" s="171"/>
      <c r="N99" s="171"/>
      <c r="O99" s="171"/>
      <c r="P99" s="185">
        <f t="shared" si="3"/>
        <v>8</v>
      </c>
      <c r="Q99" s="167">
        <f t="shared" si="4"/>
        <v>1</v>
      </c>
      <c r="R99" s="168" t="s">
        <v>132</v>
      </c>
      <c r="S99" s="166"/>
      <c r="T99" s="166">
        <v>1</v>
      </c>
      <c r="U99" s="186"/>
    </row>
    <row r="100" spans="1:21" s="192" customFormat="1" ht="42">
      <c r="A100" s="161" t="s">
        <v>348</v>
      </c>
      <c r="B100" s="162"/>
      <c r="C100" s="156" t="s">
        <v>349</v>
      </c>
      <c r="D100" s="163">
        <v>111390053</v>
      </c>
      <c r="E100" s="163" t="s">
        <v>354</v>
      </c>
      <c r="F100" s="165" t="s">
        <v>21</v>
      </c>
      <c r="G100" s="166">
        <v>8.3000000000000007</v>
      </c>
      <c r="H100" s="166"/>
      <c r="I100" s="166"/>
      <c r="J100" s="203">
        <f t="shared" si="5"/>
        <v>8.3000000000000007</v>
      </c>
      <c r="K100" s="171">
        <v>8.3000000000000007</v>
      </c>
      <c r="L100" s="171"/>
      <c r="M100" s="171"/>
      <c r="N100" s="171"/>
      <c r="O100" s="171"/>
      <c r="P100" s="185">
        <f t="shared" si="3"/>
        <v>8.3000000000000007</v>
      </c>
      <c r="Q100" s="167">
        <f t="shared" si="4"/>
        <v>1</v>
      </c>
      <c r="R100" s="168" t="s">
        <v>132</v>
      </c>
      <c r="S100" s="166"/>
      <c r="T100" s="166">
        <v>1</v>
      </c>
      <c r="U100" s="186"/>
    </row>
    <row r="101" spans="1:21" s="192" customFormat="1" ht="42">
      <c r="A101" s="161" t="s">
        <v>348</v>
      </c>
      <c r="B101" s="162"/>
      <c r="C101" s="156" t="s">
        <v>355</v>
      </c>
      <c r="D101" s="163">
        <v>111540372</v>
      </c>
      <c r="E101" s="163" t="s">
        <v>354</v>
      </c>
      <c r="F101" s="165" t="s">
        <v>21</v>
      </c>
      <c r="G101" s="166">
        <v>8.3000000000000007</v>
      </c>
      <c r="H101" s="166"/>
      <c r="I101" s="166"/>
      <c r="J101" s="203">
        <f t="shared" si="5"/>
        <v>8.3000000000000007</v>
      </c>
      <c r="K101" s="171">
        <v>8.3000000000000007</v>
      </c>
      <c r="L101" s="171"/>
      <c r="M101" s="171"/>
      <c r="N101" s="171"/>
      <c r="O101" s="171"/>
      <c r="P101" s="185">
        <f t="shared" si="3"/>
        <v>8.3000000000000007</v>
      </c>
      <c r="Q101" s="167">
        <f t="shared" si="4"/>
        <v>1</v>
      </c>
      <c r="R101" s="168" t="s">
        <v>132</v>
      </c>
      <c r="S101" s="166"/>
      <c r="T101" s="166">
        <v>1</v>
      </c>
      <c r="U101" s="186"/>
    </row>
    <row r="102" spans="1:21" s="192" customFormat="1" ht="42">
      <c r="A102" s="161" t="s">
        <v>348</v>
      </c>
      <c r="B102" s="162"/>
      <c r="C102" s="156" t="s">
        <v>356</v>
      </c>
      <c r="D102" s="163">
        <v>303850957</v>
      </c>
      <c r="E102" s="163" t="s">
        <v>354</v>
      </c>
      <c r="F102" s="165" t="s">
        <v>21</v>
      </c>
      <c r="G102" s="166">
        <v>8.3000000000000007</v>
      </c>
      <c r="H102" s="166"/>
      <c r="I102" s="166"/>
      <c r="J102" s="203">
        <f t="shared" si="5"/>
        <v>8.3000000000000007</v>
      </c>
      <c r="K102" s="171">
        <v>8.3000000000000007</v>
      </c>
      <c r="L102" s="171"/>
      <c r="M102" s="171"/>
      <c r="N102" s="171"/>
      <c r="O102" s="171"/>
      <c r="P102" s="185">
        <f t="shared" si="3"/>
        <v>8.3000000000000007</v>
      </c>
      <c r="Q102" s="167">
        <f t="shared" si="4"/>
        <v>1</v>
      </c>
      <c r="R102" s="168" t="s">
        <v>132</v>
      </c>
      <c r="S102" s="166"/>
      <c r="T102" s="166">
        <v>1</v>
      </c>
      <c r="U102" s="186"/>
    </row>
    <row r="103" spans="1:21" s="192" customFormat="1" ht="42">
      <c r="A103" s="161" t="s">
        <v>348</v>
      </c>
      <c r="B103" s="162"/>
      <c r="C103" s="156" t="s">
        <v>357</v>
      </c>
      <c r="D103" s="163">
        <v>401780598</v>
      </c>
      <c r="E103" s="163" t="s">
        <v>354</v>
      </c>
      <c r="F103" s="165" t="s">
        <v>21</v>
      </c>
      <c r="G103" s="166">
        <v>8.3000000000000007</v>
      </c>
      <c r="H103" s="166"/>
      <c r="I103" s="166"/>
      <c r="J103" s="203">
        <f t="shared" si="5"/>
        <v>8.3000000000000007</v>
      </c>
      <c r="K103" s="171">
        <v>8.3000000000000007</v>
      </c>
      <c r="L103" s="171"/>
      <c r="M103" s="171"/>
      <c r="N103" s="171"/>
      <c r="O103" s="171"/>
      <c r="P103" s="185">
        <f t="shared" si="3"/>
        <v>8.3000000000000007</v>
      </c>
      <c r="Q103" s="167">
        <f t="shared" si="4"/>
        <v>1</v>
      </c>
      <c r="R103" s="168" t="s">
        <v>132</v>
      </c>
      <c r="S103" s="166"/>
      <c r="T103" s="166">
        <v>1</v>
      </c>
      <c r="U103" s="186"/>
    </row>
    <row r="104" spans="1:21" s="192" customFormat="1" ht="42">
      <c r="A104" s="161" t="s">
        <v>348</v>
      </c>
      <c r="B104" s="162"/>
      <c r="C104" s="156" t="s">
        <v>358</v>
      </c>
      <c r="D104" s="163">
        <v>110100530</v>
      </c>
      <c r="E104" s="163" t="s">
        <v>354</v>
      </c>
      <c r="F104" s="165" t="s">
        <v>21</v>
      </c>
      <c r="G104" s="166">
        <v>8.3000000000000007</v>
      </c>
      <c r="H104" s="166"/>
      <c r="I104" s="166"/>
      <c r="J104" s="203">
        <f t="shared" si="5"/>
        <v>8.3000000000000007</v>
      </c>
      <c r="K104" s="171">
        <v>8.3000000000000007</v>
      </c>
      <c r="L104" s="171"/>
      <c r="M104" s="171"/>
      <c r="N104" s="171"/>
      <c r="O104" s="171"/>
      <c r="P104" s="185">
        <f t="shared" si="3"/>
        <v>8.3000000000000007</v>
      </c>
      <c r="Q104" s="167">
        <f t="shared" si="4"/>
        <v>1</v>
      </c>
      <c r="R104" s="168" t="s">
        <v>132</v>
      </c>
      <c r="S104" s="166">
        <v>1</v>
      </c>
      <c r="T104" s="166"/>
      <c r="U104" s="186"/>
    </row>
    <row r="105" spans="1:21" s="192" customFormat="1" ht="42">
      <c r="A105" s="161" t="s">
        <v>348</v>
      </c>
      <c r="B105" s="162"/>
      <c r="C105" s="156" t="s">
        <v>359</v>
      </c>
      <c r="D105" s="163">
        <v>205360200</v>
      </c>
      <c r="E105" s="163" t="s">
        <v>354</v>
      </c>
      <c r="F105" s="165" t="s">
        <v>21</v>
      </c>
      <c r="G105" s="166">
        <v>8.3000000000000007</v>
      </c>
      <c r="H105" s="166"/>
      <c r="I105" s="166"/>
      <c r="J105" s="203">
        <f t="shared" si="5"/>
        <v>8.3000000000000007</v>
      </c>
      <c r="K105" s="171">
        <v>8.3000000000000007</v>
      </c>
      <c r="L105" s="171"/>
      <c r="M105" s="171"/>
      <c r="N105" s="171"/>
      <c r="O105" s="171"/>
      <c r="P105" s="185">
        <f t="shared" si="3"/>
        <v>8.3000000000000007</v>
      </c>
      <c r="Q105" s="167">
        <f t="shared" si="4"/>
        <v>1</v>
      </c>
      <c r="R105" s="168" t="s">
        <v>132</v>
      </c>
      <c r="S105" s="166">
        <v>1</v>
      </c>
      <c r="T105" s="166"/>
      <c r="U105" s="186"/>
    </row>
    <row r="106" spans="1:21" s="192" customFormat="1" ht="42">
      <c r="A106" s="161" t="s">
        <v>348</v>
      </c>
      <c r="B106" s="162"/>
      <c r="C106" s="156" t="s">
        <v>360</v>
      </c>
      <c r="D106" s="163">
        <v>303280135</v>
      </c>
      <c r="E106" s="163" t="s">
        <v>354</v>
      </c>
      <c r="F106" s="165" t="s">
        <v>21</v>
      </c>
      <c r="G106" s="166">
        <v>8.3000000000000007</v>
      </c>
      <c r="H106" s="166"/>
      <c r="I106" s="166"/>
      <c r="J106" s="203">
        <f t="shared" si="5"/>
        <v>8.3000000000000007</v>
      </c>
      <c r="K106" s="171">
        <v>8.3000000000000007</v>
      </c>
      <c r="L106" s="171"/>
      <c r="M106" s="171"/>
      <c r="N106" s="171"/>
      <c r="O106" s="171"/>
      <c r="P106" s="185">
        <f t="shared" si="3"/>
        <v>8.3000000000000007</v>
      </c>
      <c r="Q106" s="167">
        <f t="shared" si="4"/>
        <v>1</v>
      </c>
      <c r="R106" s="168" t="s">
        <v>132</v>
      </c>
      <c r="S106" s="166">
        <v>1</v>
      </c>
      <c r="T106" s="166"/>
      <c r="U106" s="186"/>
    </row>
    <row r="107" spans="1:21" s="192" customFormat="1" ht="42">
      <c r="A107" s="161" t="s">
        <v>348</v>
      </c>
      <c r="B107" s="162"/>
      <c r="C107" s="156" t="s">
        <v>361</v>
      </c>
      <c r="D107" s="163">
        <v>303630989</v>
      </c>
      <c r="E107" s="163" t="s">
        <v>354</v>
      </c>
      <c r="F107" s="165" t="s">
        <v>21</v>
      </c>
      <c r="G107" s="166">
        <v>8.3000000000000007</v>
      </c>
      <c r="H107" s="166"/>
      <c r="I107" s="166"/>
      <c r="J107" s="203">
        <f t="shared" si="5"/>
        <v>8.3000000000000007</v>
      </c>
      <c r="K107" s="171">
        <v>8.3000000000000007</v>
      </c>
      <c r="L107" s="171"/>
      <c r="M107" s="171"/>
      <c r="N107" s="171"/>
      <c r="O107" s="171"/>
      <c r="P107" s="185">
        <f t="shared" si="3"/>
        <v>8.3000000000000007</v>
      </c>
      <c r="Q107" s="167">
        <f t="shared" si="4"/>
        <v>1</v>
      </c>
      <c r="R107" s="168" t="s">
        <v>132</v>
      </c>
      <c r="S107" s="166">
        <v>1</v>
      </c>
      <c r="T107" s="166"/>
      <c r="U107" s="186"/>
    </row>
    <row r="108" spans="1:21" s="192" customFormat="1" ht="42">
      <c r="A108" s="161" t="s">
        <v>348</v>
      </c>
      <c r="B108" s="162"/>
      <c r="C108" s="156" t="s">
        <v>362</v>
      </c>
      <c r="D108" s="163">
        <v>110160620</v>
      </c>
      <c r="E108" s="163" t="s">
        <v>354</v>
      </c>
      <c r="F108" s="165" t="s">
        <v>21</v>
      </c>
      <c r="G108" s="166">
        <v>8.3000000000000007</v>
      </c>
      <c r="H108" s="166"/>
      <c r="I108" s="166"/>
      <c r="J108" s="203">
        <f t="shared" si="5"/>
        <v>8.3000000000000007</v>
      </c>
      <c r="K108" s="171">
        <v>8.3000000000000007</v>
      </c>
      <c r="L108" s="171"/>
      <c r="M108" s="171"/>
      <c r="N108" s="171"/>
      <c r="O108" s="171"/>
      <c r="P108" s="185">
        <f t="shared" si="3"/>
        <v>8.3000000000000007</v>
      </c>
      <c r="Q108" s="167">
        <f t="shared" si="4"/>
        <v>1</v>
      </c>
      <c r="R108" s="168" t="s">
        <v>181</v>
      </c>
      <c r="S108" s="166"/>
      <c r="T108" s="166">
        <v>1</v>
      </c>
      <c r="U108" s="186"/>
    </row>
    <row r="109" spans="1:21" s="192" customFormat="1" ht="42">
      <c r="A109" s="161" t="s">
        <v>348</v>
      </c>
      <c r="B109" s="162"/>
      <c r="C109" s="156" t="s">
        <v>363</v>
      </c>
      <c r="D109" s="163">
        <v>205340699</v>
      </c>
      <c r="E109" s="163" t="s">
        <v>354</v>
      </c>
      <c r="F109" s="165" t="s">
        <v>21</v>
      </c>
      <c r="G109" s="166">
        <v>8.3000000000000007</v>
      </c>
      <c r="H109" s="166"/>
      <c r="I109" s="166"/>
      <c r="J109" s="203">
        <f t="shared" si="5"/>
        <v>8.3000000000000007</v>
      </c>
      <c r="K109" s="171">
        <v>8.3000000000000007</v>
      </c>
      <c r="L109" s="171"/>
      <c r="M109" s="171"/>
      <c r="N109" s="171"/>
      <c r="O109" s="171"/>
      <c r="P109" s="185">
        <f t="shared" si="3"/>
        <v>8.3000000000000007</v>
      </c>
      <c r="Q109" s="167">
        <f t="shared" si="4"/>
        <v>1</v>
      </c>
      <c r="R109" s="168" t="s">
        <v>181</v>
      </c>
      <c r="S109" s="166"/>
      <c r="T109" s="166">
        <v>1</v>
      </c>
      <c r="U109" s="186"/>
    </row>
    <row r="110" spans="1:21" s="192" customFormat="1" ht="42">
      <c r="A110" s="161" t="s">
        <v>348</v>
      </c>
      <c r="B110" s="162"/>
      <c r="C110" s="156" t="s">
        <v>364</v>
      </c>
      <c r="D110" s="163">
        <v>205850020</v>
      </c>
      <c r="E110" s="163" t="s">
        <v>354</v>
      </c>
      <c r="F110" s="165" t="s">
        <v>21</v>
      </c>
      <c r="G110" s="166">
        <v>8.3000000000000007</v>
      </c>
      <c r="H110" s="166"/>
      <c r="I110" s="166"/>
      <c r="J110" s="203">
        <f t="shared" si="5"/>
        <v>8.3000000000000007</v>
      </c>
      <c r="K110" s="171">
        <v>8.3000000000000007</v>
      </c>
      <c r="L110" s="171"/>
      <c r="M110" s="171"/>
      <c r="N110" s="171"/>
      <c r="O110" s="171"/>
      <c r="P110" s="185">
        <f t="shared" si="3"/>
        <v>8.3000000000000007</v>
      </c>
      <c r="Q110" s="167">
        <f t="shared" si="4"/>
        <v>1</v>
      </c>
      <c r="R110" s="168" t="s">
        <v>132</v>
      </c>
      <c r="S110" s="166"/>
      <c r="T110" s="166">
        <v>1</v>
      </c>
      <c r="U110" s="186"/>
    </row>
    <row r="111" spans="1:21" s="192" customFormat="1" ht="42">
      <c r="A111" s="161" t="s">
        <v>348</v>
      </c>
      <c r="B111" s="162"/>
      <c r="C111" s="156" t="s">
        <v>365</v>
      </c>
      <c r="D111" s="163">
        <v>112080594</v>
      </c>
      <c r="E111" s="163" t="s">
        <v>354</v>
      </c>
      <c r="F111" s="165" t="s">
        <v>21</v>
      </c>
      <c r="G111" s="166">
        <v>8.3000000000000007</v>
      </c>
      <c r="H111" s="166"/>
      <c r="I111" s="166"/>
      <c r="J111" s="203">
        <f t="shared" si="5"/>
        <v>8.3000000000000007</v>
      </c>
      <c r="K111" s="171">
        <v>8.3000000000000007</v>
      </c>
      <c r="L111" s="171"/>
      <c r="M111" s="171"/>
      <c r="N111" s="171"/>
      <c r="O111" s="171"/>
      <c r="P111" s="185">
        <f t="shared" si="3"/>
        <v>8.3000000000000007</v>
      </c>
      <c r="Q111" s="167">
        <f t="shared" si="4"/>
        <v>1</v>
      </c>
      <c r="R111" s="168" t="s">
        <v>132</v>
      </c>
      <c r="S111" s="166"/>
      <c r="T111" s="166">
        <v>1</v>
      </c>
      <c r="U111" s="186"/>
    </row>
    <row r="112" spans="1:21" s="192" customFormat="1" ht="42">
      <c r="A112" s="161" t="s">
        <v>348</v>
      </c>
      <c r="B112" s="162"/>
      <c r="C112" s="156" t="s">
        <v>366</v>
      </c>
      <c r="D112" s="163">
        <v>115400345</v>
      </c>
      <c r="E112" s="163" t="s">
        <v>354</v>
      </c>
      <c r="F112" s="165" t="s">
        <v>21</v>
      </c>
      <c r="G112" s="166">
        <v>8.3000000000000007</v>
      </c>
      <c r="H112" s="166"/>
      <c r="I112" s="166"/>
      <c r="J112" s="203">
        <f t="shared" si="5"/>
        <v>8.3000000000000007</v>
      </c>
      <c r="K112" s="171">
        <v>8.3000000000000007</v>
      </c>
      <c r="L112" s="171"/>
      <c r="M112" s="171"/>
      <c r="N112" s="171"/>
      <c r="O112" s="171"/>
      <c r="P112" s="185">
        <f t="shared" si="3"/>
        <v>8.3000000000000007</v>
      </c>
      <c r="Q112" s="167">
        <f t="shared" si="4"/>
        <v>1</v>
      </c>
      <c r="R112" s="168" t="s">
        <v>132</v>
      </c>
      <c r="S112" s="166">
        <v>1</v>
      </c>
      <c r="T112" s="166"/>
      <c r="U112" s="186"/>
    </row>
    <row r="113" spans="1:21" s="192" customFormat="1" ht="42">
      <c r="A113" s="161" t="s">
        <v>348</v>
      </c>
      <c r="B113" s="162"/>
      <c r="C113" s="156" t="s">
        <v>367</v>
      </c>
      <c r="D113" s="163">
        <v>111470666</v>
      </c>
      <c r="E113" s="163" t="s">
        <v>354</v>
      </c>
      <c r="F113" s="165" t="s">
        <v>21</v>
      </c>
      <c r="G113" s="166">
        <v>8.3000000000000007</v>
      </c>
      <c r="H113" s="166"/>
      <c r="I113" s="166"/>
      <c r="J113" s="203">
        <f t="shared" si="5"/>
        <v>8.3000000000000007</v>
      </c>
      <c r="K113" s="171">
        <v>8.3000000000000007</v>
      </c>
      <c r="L113" s="171"/>
      <c r="M113" s="171"/>
      <c r="N113" s="171"/>
      <c r="O113" s="171"/>
      <c r="P113" s="185">
        <f t="shared" si="3"/>
        <v>8.3000000000000007</v>
      </c>
      <c r="Q113" s="167">
        <f t="shared" si="4"/>
        <v>1</v>
      </c>
      <c r="R113" s="168" t="s">
        <v>132</v>
      </c>
      <c r="S113" s="166">
        <v>1</v>
      </c>
      <c r="T113" s="166"/>
      <c r="U113" s="186"/>
    </row>
    <row r="114" spans="1:21" s="192" customFormat="1" ht="42">
      <c r="A114" s="161" t="s">
        <v>348</v>
      </c>
      <c r="B114" s="162"/>
      <c r="C114" s="156" t="s">
        <v>368</v>
      </c>
      <c r="D114" s="163">
        <v>110900019</v>
      </c>
      <c r="E114" s="163" t="s">
        <v>354</v>
      </c>
      <c r="F114" s="165" t="s">
        <v>21</v>
      </c>
      <c r="G114" s="166">
        <v>8.3000000000000007</v>
      </c>
      <c r="H114" s="166"/>
      <c r="I114" s="166"/>
      <c r="J114" s="203">
        <f t="shared" si="5"/>
        <v>8.3000000000000007</v>
      </c>
      <c r="K114" s="171">
        <v>8.3000000000000007</v>
      </c>
      <c r="L114" s="171"/>
      <c r="M114" s="171"/>
      <c r="N114" s="171"/>
      <c r="O114" s="171"/>
      <c r="P114" s="185">
        <f t="shared" si="3"/>
        <v>8.3000000000000007</v>
      </c>
      <c r="Q114" s="167">
        <f t="shared" si="4"/>
        <v>1</v>
      </c>
      <c r="R114" s="168" t="s">
        <v>132</v>
      </c>
      <c r="S114" s="166"/>
      <c r="T114" s="166">
        <v>1</v>
      </c>
      <c r="U114" s="186"/>
    </row>
    <row r="115" spans="1:21" s="192" customFormat="1" ht="42">
      <c r="A115" s="161" t="s">
        <v>348</v>
      </c>
      <c r="B115" s="162"/>
      <c r="C115" s="156" t="s">
        <v>369</v>
      </c>
      <c r="D115" s="163">
        <v>107240386</v>
      </c>
      <c r="E115" s="163" t="s">
        <v>354</v>
      </c>
      <c r="F115" s="165" t="s">
        <v>21</v>
      </c>
      <c r="G115" s="166">
        <v>8.3000000000000007</v>
      </c>
      <c r="H115" s="166"/>
      <c r="I115" s="166"/>
      <c r="J115" s="203">
        <f t="shared" si="5"/>
        <v>8.3000000000000007</v>
      </c>
      <c r="K115" s="171">
        <v>8.3000000000000007</v>
      </c>
      <c r="L115" s="171"/>
      <c r="M115" s="171"/>
      <c r="N115" s="171"/>
      <c r="O115" s="171"/>
      <c r="P115" s="185">
        <f t="shared" si="3"/>
        <v>8.3000000000000007</v>
      </c>
      <c r="Q115" s="167">
        <f t="shared" si="4"/>
        <v>1</v>
      </c>
      <c r="R115" s="168" t="s">
        <v>132</v>
      </c>
      <c r="S115" s="166">
        <v>1</v>
      </c>
      <c r="T115" s="166"/>
      <c r="U115" s="186"/>
    </row>
    <row r="116" spans="1:21" s="192" customFormat="1" ht="42">
      <c r="A116" s="161" t="s">
        <v>348</v>
      </c>
      <c r="B116" s="162"/>
      <c r="C116" s="156" t="s">
        <v>370</v>
      </c>
      <c r="D116" s="163">
        <v>111200371</v>
      </c>
      <c r="E116" s="163" t="s">
        <v>354</v>
      </c>
      <c r="F116" s="165" t="s">
        <v>21</v>
      </c>
      <c r="G116" s="166">
        <v>8.3000000000000007</v>
      </c>
      <c r="H116" s="166"/>
      <c r="I116" s="166"/>
      <c r="J116" s="203">
        <f t="shared" si="5"/>
        <v>8.3000000000000007</v>
      </c>
      <c r="K116" s="171">
        <v>8.3000000000000007</v>
      </c>
      <c r="L116" s="171"/>
      <c r="M116" s="171"/>
      <c r="N116" s="171"/>
      <c r="O116" s="171"/>
      <c r="P116" s="185">
        <f t="shared" si="3"/>
        <v>8.3000000000000007</v>
      </c>
      <c r="Q116" s="167">
        <f t="shared" si="4"/>
        <v>1</v>
      </c>
      <c r="R116" s="168" t="s">
        <v>132</v>
      </c>
      <c r="S116" s="166"/>
      <c r="T116" s="166">
        <v>1</v>
      </c>
      <c r="U116" s="186"/>
    </row>
    <row r="117" spans="1:21" s="192" customFormat="1" ht="42">
      <c r="A117" s="161" t="s">
        <v>348</v>
      </c>
      <c r="B117" s="162"/>
      <c r="C117" s="156" t="s">
        <v>371</v>
      </c>
      <c r="D117" s="163">
        <v>109490966</v>
      </c>
      <c r="E117" s="163" t="s">
        <v>354</v>
      </c>
      <c r="F117" s="165" t="s">
        <v>21</v>
      </c>
      <c r="G117" s="166">
        <v>8.3000000000000007</v>
      </c>
      <c r="H117" s="166"/>
      <c r="I117" s="166"/>
      <c r="J117" s="203">
        <f t="shared" si="5"/>
        <v>8.3000000000000007</v>
      </c>
      <c r="K117" s="171">
        <v>8.3000000000000007</v>
      </c>
      <c r="L117" s="171"/>
      <c r="M117" s="171"/>
      <c r="N117" s="171"/>
      <c r="O117" s="171"/>
      <c r="P117" s="185">
        <f t="shared" si="3"/>
        <v>8.3000000000000007</v>
      </c>
      <c r="Q117" s="167">
        <f t="shared" si="4"/>
        <v>1</v>
      </c>
      <c r="R117" s="168" t="s">
        <v>132</v>
      </c>
      <c r="S117" s="166"/>
      <c r="T117" s="166">
        <v>1</v>
      </c>
      <c r="U117" s="186"/>
    </row>
    <row r="118" spans="1:21" s="192" customFormat="1" ht="39.75" customHeight="1">
      <c r="A118" s="161" t="s">
        <v>372</v>
      </c>
      <c r="B118" s="162"/>
      <c r="C118" s="156" t="s">
        <v>373</v>
      </c>
      <c r="D118" s="163">
        <v>108810139</v>
      </c>
      <c r="E118" s="163" t="s">
        <v>374</v>
      </c>
      <c r="F118" s="165" t="s">
        <v>21</v>
      </c>
      <c r="G118" s="166"/>
      <c r="H118" s="166"/>
      <c r="I118" s="166">
        <v>15</v>
      </c>
      <c r="J118" s="167">
        <f t="shared" si="5"/>
        <v>15</v>
      </c>
      <c r="K118" s="171">
        <v>15</v>
      </c>
      <c r="L118" s="171"/>
      <c r="M118" s="171"/>
      <c r="N118" s="171"/>
      <c r="O118" s="171"/>
      <c r="P118" s="185">
        <f t="shared" si="3"/>
        <v>15</v>
      </c>
      <c r="Q118" s="167">
        <f t="shared" si="4"/>
        <v>1</v>
      </c>
      <c r="R118" s="168" t="s">
        <v>132</v>
      </c>
      <c r="S118" s="166"/>
      <c r="T118" s="166">
        <v>1</v>
      </c>
      <c r="U118" s="186"/>
    </row>
    <row r="119" spans="1:21" s="192" customFormat="1" ht="70">
      <c r="A119" s="161" t="s">
        <v>375</v>
      </c>
      <c r="B119" s="162"/>
      <c r="C119" s="156" t="s">
        <v>376</v>
      </c>
      <c r="D119" s="163">
        <v>110780878</v>
      </c>
      <c r="E119" s="163" t="s">
        <v>377</v>
      </c>
      <c r="F119" s="165" t="s">
        <v>21</v>
      </c>
      <c r="G119" s="166"/>
      <c r="H119" s="166"/>
      <c r="I119" s="166">
        <v>27</v>
      </c>
      <c r="J119" s="167">
        <f t="shared" si="5"/>
        <v>27</v>
      </c>
      <c r="K119" s="171">
        <v>27</v>
      </c>
      <c r="L119" s="171"/>
      <c r="M119" s="171"/>
      <c r="N119" s="171"/>
      <c r="O119" s="171"/>
      <c r="P119" s="185">
        <f t="shared" si="3"/>
        <v>27</v>
      </c>
      <c r="Q119" s="167">
        <f t="shared" si="4"/>
        <v>1</v>
      </c>
      <c r="R119" s="168" t="s">
        <v>132</v>
      </c>
      <c r="S119" s="166"/>
      <c r="T119" s="166">
        <v>1</v>
      </c>
      <c r="U119" s="186"/>
    </row>
    <row r="120" spans="1:21" s="192" customFormat="1" ht="42">
      <c r="A120" s="161" t="s">
        <v>378</v>
      </c>
      <c r="B120" s="162"/>
      <c r="C120" s="156" t="s">
        <v>379</v>
      </c>
      <c r="D120" s="163">
        <v>602890018</v>
      </c>
      <c r="E120" s="163" t="s">
        <v>380</v>
      </c>
      <c r="F120" s="165" t="s">
        <v>21</v>
      </c>
      <c r="G120" s="166"/>
      <c r="H120" s="166"/>
      <c r="I120" s="166">
        <v>17</v>
      </c>
      <c r="J120" s="167">
        <f t="shared" si="5"/>
        <v>17</v>
      </c>
      <c r="K120" s="171">
        <v>17</v>
      </c>
      <c r="L120" s="171"/>
      <c r="M120" s="171"/>
      <c r="N120" s="171"/>
      <c r="O120" s="171"/>
      <c r="P120" s="185">
        <f t="shared" si="3"/>
        <v>17</v>
      </c>
      <c r="Q120" s="167">
        <f t="shared" si="4"/>
        <v>1</v>
      </c>
      <c r="R120" s="168" t="s">
        <v>132</v>
      </c>
      <c r="S120" s="166">
        <v>1</v>
      </c>
      <c r="T120" s="166"/>
      <c r="U120" s="186"/>
    </row>
    <row r="121" spans="1:21" s="75" customFormat="1" ht="42">
      <c r="A121" s="161" t="s">
        <v>271</v>
      </c>
      <c r="B121" s="162"/>
      <c r="C121" s="156" t="s">
        <v>396</v>
      </c>
      <c r="D121" s="163">
        <v>205040097</v>
      </c>
      <c r="E121" s="163" t="s">
        <v>383</v>
      </c>
      <c r="F121" s="165" t="s">
        <v>21</v>
      </c>
      <c r="G121" s="166">
        <v>1</v>
      </c>
      <c r="H121" s="166"/>
      <c r="I121" s="166"/>
      <c r="J121" s="167">
        <f t="shared" si="5"/>
        <v>1</v>
      </c>
      <c r="K121" s="171"/>
      <c r="L121" s="171">
        <v>1</v>
      </c>
      <c r="M121" s="171"/>
      <c r="N121" s="171"/>
      <c r="O121" s="171"/>
      <c r="P121" s="66">
        <f t="shared" si="3"/>
        <v>1</v>
      </c>
      <c r="Q121" s="167">
        <f t="shared" si="4"/>
        <v>1</v>
      </c>
      <c r="R121" s="168" t="s">
        <v>132</v>
      </c>
      <c r="S121" s="166">
        <v>1</v>
      </c>
      <c r="T121" s="166"/>
      <c r="U121" s="195"/>
    </row>
    <row r="122" spans="1:21" s="75" customFormat="1" ht="42">
      <c r="A122" s="161" t="s">
        <v>271</v>
      </c>
      <c r="B122" s="162"/>
      <c r="C122" s="156" t="s">
        <v>397</v>
      </c>
      <c r="D122" s="163">
        <v>109270126</v>
      </c>
      <c r="E122" s="163" t="s">
        <v>383</v>
      </c>
      <c r="F122" s="165" t="s">
        <v>21</v>
      </c>
      <c r="G122" s="166">
        <v>1</v>
      </c>
      <c r="H122" s="166"/>
      <c r="I122" s="166"/>
      <c r="J122" s="167">
        <f t="shared" si="5"/>
        <v>1</v>
      </c>
      <c r="K122" s="171"/>
      <c r="L122" s="171">
        <v>1</v>
      </c>
      <c r="M122" s="171"/>
      <c r="N122" s="171"/>
      <c r="O122" s="171"/>
      <c r="P122" s="66">
        <f t="shared" si="3"/>
        <v>1</v>
      </c>
      <c r="Q122" s="167">
        <f t="shared" si="4"/>
        <v>1</v>
      </c>
      <c r="R122" s="168" t="s">
        <v>132</v>
      </c>
      <c r="S122" s="166">
        <v>1</v>
      </c>
      <c r="T122" s="166"/>
      <c r="U122" s="195"/>
    </row>
    <row r="123" spans="1:21" s="75" customFormat="1" ht="42">
      <c r="A123" s="161" t="s">
        <v>271</v>
      </c>
      <c r="B123" s="162"/>
      <c r="C123" s="156" t="s">
        <v>398</v>
      </c>
      <c r="D123" s="163">
        <v>205900761</v>
      </c>
      <c r="E123" s="163" t="s">
        <v>383</v>
      </c>
      <c r="F123" s="165" t="s">
        <v>21</v>
      </c>
      <c r="G123" s="166">
        <v>1</v>
      </c>
      <c r="H123" s="166"/>
      <c r="I123" s="166"/>
      <c r="J123" s="167">
        <f t="shared" si="5"/>
        <v>1</v>
      </c>
      <c r="K123" s="171"/>
      <c r="L123" s="171">
        <v>1</v>
      </c>
      <c r="M123" s="171"/>
      <c r="N123" s="171"/>
      <c r="O123" s="171"/>
      <c r="P123" s="66">
        <f t="shared" si="3"/>
        <v>1</v>
      </c>
      <c r="Q123" s="167">
        <f t="shared" si="4"/>
        <v>1</v>
      </c>
      <c r="R123" s="168" t="s">
        <v>132</v>
      </c>
      <c r="S123" s="166"/>
      <c r="T123" s="166">
        <v>1</v>
      </c>
      <c r="U123" s="195"/>
    </row>
    <row r="124" spans="1:21" s="75" customFormat="1" ht="42">
      <c r="A124" s="161" t="s">
        <v>271</v>
      </c>
      <c r="B124" s="162"/>
      <c r="C124" s="156" t="s">
        <v>399</v>
      </c>
      <c r="D124" s="163">
        <v>106610302</v>
      </c>
      <c r="E124" s="163" t="s">
        <v>383</v>
      </c>
      <c r="F124" s="165" t="s">
        <v>21</v>
      </c>
      <c r="G124" s="166">
        <v>1</v>
      </c>
      <c r="H124" s="166"/>
      <c r="I124" s="166"/>
      <c r="J124" s="167">
        <f t="shared" si="5"/>
        <v>1</v>
      </c>
      <c r="K124" s="171"/>
      <c r="L124" s="171">
        <v>1</v>
      </c>
      <c r="M124" s="171"/>
      <c r="N124" s="171"/>
      <c r="O124" s="171"/>
      <c r="P124" s="66">
        <f t="shared" si="3"/>
        <v>1</v>
      </c>
      <c r="Q124" s="167">
        <f t="shared" si="4"/>
        <v>1</v>
      </c>
      <c r="R124" s="168" t="s">
        <v>132</v>
      </c>
      <c r="S124" s="166"/>
      <c r="T124" s="166">
        <v>1</v>
      </c>
      <c r="U124" s="195"/>
    </row>
    <row r="125" spans="1:21" s="75" customFormat="1" ht="42">
      <c r="A125" s="161" t="s">
        <v>271</v>
      </c>
      <c r="B125" s="162"/>
      <c r="C125" s="156" t="s">
        <v>400</v>
      </c>
      <c r="D125" s="163">
        <v>112180471</v>
      </c>
      <c r="E125" s="163" t="s">
        <v>383</v>
      </c>
      <c r="F125" s="165" t="s">
        <v>21</v>
      </c>
      <c r="G125" s="166">
        <v>1</v>
      </c>
      <c r="H125" s="166"/>
      <c r="I125" s="166"/>
      <c r="J125" s="167">
        <f t="shared" si="5"/>
        <v>1</v>
      </c>
      <c r="K125" s="171"/>
      <c r="L125" s="171">
        <v>1</v>
      </c>
      <c r="M125" s="171"/>
      <c r="N125" s="171"/>
      <c r="O125" s="171"/>
      <c r="P125" s="66">
        <f t="shared" si="3"/>
        <v>1</v>
      </c>
      <c r="Q125" s="167">
        <f t="shared" si="4"/>
        <v>1</v>
      </c>
      <c r="R125" s="168" t="s">
        <v>132</v>
      </c>
      <c r="S125" s="166"/>
      <c r="T125" s="166">
        <v>1</v>
      </c>
      <c r="U125" s="195"/>
    </row>
    <row r="126" spans="1:21" s="75" customFormat="1" ht="42">
      <c r="A126" s="161" t="s">
        <v>271</v>
      </c>
      <c r="B126" s="162"/>
      <c r="C126" s="156" t="s">
        <v>401</v>
      </c>
      <c r="D126" s="163">
        <v>800650900</v>
      </c>
      <c r="E126" s="163" t="s">
        <v>383</v>
      </c>
      <c r="F126" s="165" t="s">
        <v>21</v>
      </c>
      <c r="G126" s="166">
        <v>1</v>
      </c>
      <c r="H126" s="166"/>
      <c r="I126" s="166"/>
      <c r="J126" s="167">
        <f t="shared" si="5"/>
        <v>1</v>
      </c>
      <c r="K126" s="171"/>
      <c r="L126" s="171">
        <v>1</v>
      </c>
      <c r="M126" s="171"/>
      <c r="N126" s="171"/>
      <c r="O126" s="171"/>
      <c r="P126" s="66">
        <f t="shared" si="3"/>
        <v>1</v>
      </c>
      <c r="Q126" s="167">
        <f t="shared" si="4"/>
        <v>1</v>
      </c>
      <c r="R126" s="168" t="s">
        <v>132</v>
      </c>
      <c r="S126" s="166"/>
      <c r="T126" s="166">
        <v>1</v>
      </c>
      <c r="U126" s="195"/>
    </row>
    <row r="127" spans="1:21" s="75" customFormat="1" ht="42">
      <c r="A127" s="161" t="s">
        <v>271</v>
      </c>
      <c r="B127" s="162"/>
      <c r="C127" s="156" t="s">
        <v>402</v>
      </c>
      <c r="D127" s="163">
        <v>401790665</v>
      </c>
      <c r="E127" s="163" t="s">
        <v>383</v>
      </c>
      <c r="F127" s="165" t="s">
        <v>21</v>
      </c>
      <c r="G127" s="166">
        <v>1</v>
      </c>
      <c r="H127" s="166"/>
      <c r="I127" s="166"/>
      <c r="J127" s="167">
        <f t="shared" si="5"/>
        <v>1</v>
      </c>
      <c r="K127" s="171"/>
      <c r="L127" s="171">
        <v>1</v>
      </c>
      <c r="M127" s="171"/>
      <c r="N127" s="171"/>
      <c r="O127" s="171"/>
      <c r="P127" s="66">
        <f t="shared" si="3"/>
        <v>1</v>
      </c>
      <c r="Q127" s="167">
        <f t="shared" si="4"/>
        <v>1</v>
      </c>
      <c r="R127" s="168" t="s">
        <v>132</v>
      </c>
      <c r="S127" s="166">
        <v>1</v>
      </c>
      <c r="T127" s="166"/>
      <c r="U127" s="195"/>
    </row>
    <row r="128" spans="1:21" s="75" customFormat="1" ht="42">
      <c r="A128" s="161" t="s">
        <v>271</v>
      </c>
      <c r="B128" s="162"/>
      <c r="C128" s="156" t="s">
        <v>403</v>
      </c>
      <c r="D128" s="163">
        <v>206540441</v>
      </c>
      <c r="E128" s="163" t="s">
        <v>383</v>
      </c>
      <c r="F128" s="165" t="s">
        <v>21</v>
      </c>
      <c r="G128" s="166">
        <v>1</v>
      </c>
      <c r="H128" s="166"/>
      <c r="I128" s="166"/>
      <c r="J128" s="167">
        <f t="shared" si="5"/>
        <v>1</v>
      </c>
      <c r="K128" s="171"/>
      <c r="L128" s="171">
        <v>1</v>
      </c>
      <c r="M128" s="171"/>
      <c r="N128" s="171"/>
      <c r="O128" s="171"/>
      <c r="P128" s="66">
        <f t="shared" si="3"/>
        <v>1</v>
      </c>
      <c r="Q128" s="167">
        <f t="shared" si="4"/>
        <v>1</v>
      </c>
      <c r="R128" s="168" t="s">
        <v>132</v>
      </c>
      <c r="S128" s="166"/>
      <c r="T128" s="166">
        <v>1</v>
      </c>
      <c r="U128" s="195"/>
    </row>
    <row r="129" spans="1:21" s="75" customFormat="1" ht="42">
      <c r="A129" s="161" t="s">
        <v>271</v>
      </c>
      <c r="B129" s="162"/>
      <c r="C129" s="156" t="s">
        <v>404</v>
      </c>
      <c r="D129" s="163">
        <v>112860645</v>
      </c>
      <c r="E129" s="163" t="s">
        <v>383</v>
      </c>
      <c r="F129" s="165" t="s">
        <v>21</v>
      </c>
      <c r="G129" s="166">
        <v>1</v>
      </c>
      <c r="H129" s="166"/>
      <c r="I129" s="166"/>
      <c r="J129" s="167">
        <f t="shared" si="5"/>
        <v>1</v>
      </c>
      <c r="K129" s="171"/>
      <c r="L129" s="171">
        <v>1</v>
      </c>
      <c r="M129" s="171"/>
      <c r="N129" s="171"/>
      <c r="O129" s="171"/>
      <c r="P129" s="66">
        <f t="shared" si="3"/>
        <v>1</v>
      </c>
      <c r="Q129" s="167">
        <f t="shared" si="4"/>
        <v>1</v>
      </c>
      <c r="R129" s="168" t="s">
        <v>132</v>
      </c>
      <c r="S129" s="166"/>
      <c r="T129" s="166">
        <v>1</v>
      </c>
      <c r="U129" s="195"/>
    </row>
    <row r="130" spans="1:21" s="75" customFormat="1" ht="42">
      <c r="A130" s="161" t="s">
        <v>271</v>
      </c>
      <c r="B130" s="162"/>
      <c r="C130" s="156" t="s">
        <v>405</v>
      </c>
      <c r="D130" s="163">
        <v>401670546</v>
      </c>
      <c r="E130" s="163" t="s">
        <v>383</v>
      </c>
      <c r="F130" s="165" t="s">
        <v>21</v>
      </c>
      <c r="G130" s="166">
        <v>1</v>
      </c>
      <c r="H130" s="166"/>
      <c r="I130" s="166"/>
      <c r="J130" s="167">
        <f t="shared" si="5"/>
        <v>1</v>
      </c>
      <c r="K130" s="171"/>
      <c r="L130" s="171">
        <v>1</v>
      </c>
      <c r="M130" s="171"/>
      <c r="N130" s="171"/>
      <c r="O130" s="171"/>
      <c r="P130" s="66">
        <f t="shared" si="3"/>
        <v>1</v>
      </c>
      <c r="Q130" s="167">
        <f t="shared" si="4"/>
        <v>1</v>
      </c>
      <c r="R130" s="168" t="s">
        <v>132</v>
      </c>
      <c r="S130" s="166"/>
      <c r="T130" s="166">
        <v>1</v>
      </c>
      <c r="U130" s="195"/>
    </row>
    <row r="131" spans="1:21" s="75" customFormat="1" ht="42">
      <c r="A131" s="161" t="s">
        <v>271</v>
      </c>
      <c r="B131" s="162"/>
      <c r="C131" s="156" t="s">
        <v>406</v>
      </c>
      <c r="D131" s="163">
        <v>113620376</v>
      </c>
      <c r="E131" s="163" t="s">
        <v>383</v>
      </c>
      <c r="F131" s="165" t="s">
        <v>21</v>
      </c>
      <c r="G131" s="166">
        <v>1</v>
      </c>
      <c r="H131" s="166"/>
      <c r="I131" s="166"/>
      <c r="J131" s="167">
        <f t="shared" si="5"/>
        <v>1</v>
      </c>
      <c r="K131" s="171"/>
      <c r="L131" s="171">
        <v>1</v>
      </c>
      <c r="M131" s="171"/>
      <c r="N131" s="171"/>
      <c r="O131" s="171"/>
      <c r="P131" s="66">
        <f t="shared" si="3"/>
        <v>1</v>
      </c>
      <c r="Q131" s="167">
        <f t="shared" si="4"/>
        <v>1</v>
      </c>
      <c r="R131" s="168" t="s">
        <v>132</v>
      </c>
      <c r="S131" s="166"/>
      <c r="T131" s="166">
        <v>1</v>
      </c>
      <c r="U131" s="195"/>
    </row>
    <row r="132" spans="1:21" s="75" customFormat="1" ht="42">
      <c r="A132" s="161" t="s">
        <v>271</v>
      </c>
      <c r="B132" s="162"/>
      <c r="C132" s="156" t="s">
        <v>407</v>
      </c>
      <c r="D132" s="163">
        <v>401690227</v>
      </c>
      <c r="E132" s="163" t="s">
        <v>383</v>
      </c>
      <c r="F132" s="165" t="s">
        <v>21</v>
      </c>
      <c r="G132" s="166">
        <v>1</v>
      </c>
      <c r="H132" s="166"/>
      <c r="I132" s="166"/>
      <c r="J132" s="167">
        <f t="shared" si="5"/>
        <v>1</v>
      </c>
      <c r="K132" s="171"/>
      <c r="L132" s="171">
        <v>1</v>
      </c>
      <c r="M132" s="171"/>
      <c r="N132" s="171"/>
      <c r="O132" s="171"/>
      <c r="P132" s="66">
        <f t="shared" si="3"/>
        <v>1</v>
      </c>
      <c r="Q132" s="167">
        <f t="shared" si="4"/>
        <v>1</v>
      </c>
      <c r="R132" s="168" t="s">
        <v>132</v>
      </c>
      <c r="S132" s="166"/>
      <c r="T132" s="166">
        <v>1</v>
      </c>
      <c r="U132" s="195"/>
    </row>
    <row r="133" spans="1:21" s="75" customFormat="1" ht="42">
      <c r="A133" s="161" t="s">
        <v>271</v>
      </c>
      <c r="B133" s="162"/>
      <c r="C133" s="156" t="s">
        <v>408</v>
      </c>
      <c r="D133" s="163">
        <v>107980664</v>
      </c>
      <c r="E133" s="163" t="s">
        <v>383</v>
      </c>
      <c r="F133" s="165" t="s">
        <v>21</v>
      </c>
      <c r="G133" s="166">
        <v>1</v>
      </c>
      <c r="H133" s="166"/>
      <c r="I133" s="166"/>
      <c r="J133" s="167">
        <f t="shared" si="5"/>
        <v>1</v>
      </c>
      <c r="K133" s="171"/>
      <c r="L133" s="171">
        <v>1</v>
      </c>
      <c r="M133" s="171"/>
      <c r="N133" s="171"/>
      <c r="O133" s="171"/>
      <c r="P133" s="66">
        <f t="shared" si="3"/>
        <v>1</v>
      </c>
      <c r="Q133" s="167">
        <f t="shared" si="4"/>
        <v>1</v>
      </c>
      <c r="R133" s="168" t="s">
        <v>132</v>
      </c>
      <c r="S133" s="166"/>
      <c r="T133" s="166">
        <v>1</v>
      </c>
      <c r="U133" s="195"/>
    </row>
    <row r="134" spans="1:21" s="75" customFormat="1" ht="42">
      <c r="A134" s="161" t="s">
        <v>271</v>
      </c>
      <c r="B134" s="162"/>
      <c r="C134" s="156" t="s">
        <v>409</v>
      </c>
      <c r="D134" s="163">
        <v>111820804</v>
      </c>
      <c r="E134" s="163" t="s">
        <v>383</v>
      </c>
      <c r="F134" s="165" t="s">
        <v>21</v>
      </c>
      <c r="G134" s="166">
        <v>1</v>
      </c>
      <c r="H134" s="166"/>
      <c r="I134" s="166"/>
      <c r="J134" s="167">
        <f t="shared" si="5"/>
        <v>1</v>
      </c>
      <c r="K134" s="171"/>
      <c r="L134" s="171">
        <v>1</v>
      </c>
      <c r="M134" s="171"/>
      <c r="N134" s="171"/>
      <c r="O134" s="171"/>
      <c r="P134" s="66">
        <f t="shared" si="3"/>
        <v>1</v>
      </c>
      <c r="Q134" s="167">
        <f t="shared" si="4"/>
        <v>1</v>
      </c>
      <c r="R134" s="168" t="s">
        <v>132</v>
      </c>
      <c r="S134" s="166"/>
      <c r="T134" s="166">
        <v>1</v>
      </c>
      <c r="U134" s="195"/>
    </row>
    <row r="135" spans="1:21" s="83" customFormat="1" ht="42">
      <c r="A135" s="161" t="s">
        <v>271</v>
      </c>
      <c r="B135" s="162"/>
      <c r="C135" s="156" t="s">
        <v>410</v>
      </c>
      <c r="D135" s="163">
        <v>112320358</v>
      </c>
      <c r="E135" s="163" t="s">
        <v>383</v>
      </c>
      <c r="F135" s="165" t="s">
        <v>21</v>
      </c>
      <c r="G135" s="166">
        <v>1</v>
      </c>
      <c r="H135" s="166"/>
      <c r="I135" s="166"/>
      <c r="J135" s="167">
        <f t="shared" si="5"/>
        <v>1</v>
      </c>
      <c r="K135" s="171"/>
      <c r="L135" s="171">
        <v>1</v>
      </c>
      <c r="M135" s="171"/>
      <c r="N135" s="171"/>
      <c r="O135" s="171"/>
      <c r="P135" s="66">
        <f t="shared" si="3"/>
        <v>1</v>
      </c>
      <c r="Q135" s="167">
        <f t="shared" si="4"/>
        <v>1</v>
      </c>
      <c r="R135" s="168" t="s">
        <v>132</v>
      </c>
      <c r="S135" s="166">
        <v>1</v>
      </c>
      <c r="T135" s="166"/>
      <c r="U135" s="194"/>
    </row>
    <row r="136" spans="1:21" s="83" customFormat="1" ht="42">
      <c r="A136" s="161" t="s">
        <v>271</v>
      </c>
      <c r="B136" s="162"/>
      <c r="C136" s="156" t="s">
        <v>411</v>
      </c>
      <c r="D136" s="163">
        <v>2070020211</v>
      </c>
      <c r="E136" s="163" t="s">
        <v>383</v>
      </c>
      <c r="F136" s="165" t="s">
        <v>21</v>
      </c>
      <c r="G136" s="166">
        <v>1</v>
      </c>
      <c r="H136" s="166"/>
      <c r="I136" s="166"/>
      <c r="J136" s="167">
        <f t="shared" si="5"/>
        <v>1</v>
      </c>
      <c r="K136" s="171"/>
      <c r="L136" s="171">
        <v>1</v>
      </c>
      <c r="M136" s="171"/>
      <c r="N136" s="171"/>
      <c r="O136" s="171"/>
      <c r="P136" s="66">
        <f t="shared" si="3"/>
        <v>1</v>
      </c>
      <c r="Q136" s="167">
        <f t="shared" si="4"/>
        <v>1</v>
      </c>
      <c r="R136" s="168" t="s">
        <v>132</v>
      </c>
      <c r="S136" s="166"/>
      <c r="T136" s="166">
        <v>1</v>
      </c>
      <c r="U136" s="67"/>
    </row>
    <row r="137" spans="1:21" s="83" customFormat="1" ht="42">
      <c r="A137" s="161" t="s">
        <v>271</v>
      </c>
      <c r="B137" s="162"/>
      <c r="C137" s="156" t="s">
        <v>412</v>
      </c>
      <c r="D137" s="163">
        <v>402000756</v>
      </c>
      <c r="E137" s="163" t="s">
        <v>383</v>
      </c>
      <c r="F137" s="165" t="s">
        <v>21</v>
      </c>
      <c r="G137" s="166">
        <v>1</v>
      </c>
      <c r="H137" s="166"/>
      <c r="I137" s="166"/>
      <c r="J137" s="167">
        <f t="shared" si="5"/>
        <v>1</v>
      </c>
      <c r="K137" s="171"/>
      <c r="L137" s="171">
        <v>1</v>
      </c>
      <c r="M137" s="171"/>
      <c r="N137" s="171"/>
      <c r="O137" s="171"/>
      <c r="P137" s="66">
        <f t="shared" ref="P137:P200" si="6">IF(SUM(K137:O137)=SUM(G137:I137),J137,"VERIFIQUE DATOS INCORRECTOS")</f>
        <v>1</v>
      </c>
      <c r="Q137" s="167">
        <f t="shared" ref="Q137:Q200" si="7">SUM(S137:U137)</f>
        <v>1</v>
      </c>
      <c r="R137" s="168" t="s">
        <v>132</v>
      </c>
      <c r="S137" s="166"/>
      <c r="T137" s="166">
        <v>1</v>
      </c>
      <c r="U137" s="67"/>
    </row>
    <row r="138" spans="1:21" s="83" customFormat="1" ht="42">
      <c r="A138" s="161" t="s">
        <v>271</v>
      </c>
      <c r="B138" s="162"/>
      <c r="C138" s="156" t="s">
        <v>413</v>
      </c>
      <c r="D138" s="163">
        <v>117390778</v>
      </c>
      <c r="E138" s="163" t="s">
        <v>383</v>
      </c>
      <c r="F138" s="165" t="s">
        <v>21</v>
      </c>
      <c r="G138" s="166">
        <v>1</v>
      </c>
      <c r="H138" s="166"/>
      <c r="I138" s="166"/>
      <c r="J138" s="167">
        <f t="shared" ref="J138:J201" si="8">SUM(G138:I138)</f>
        <v>1</v>
      </c>
      <c r="K138" s="171"/>
      <c r="L138" s="171">
        <v>1</v>
      </c>
      <c r="M138" s="171"/>
      <c r="N138" s="171"/>
      <c r="O138" s="171"/>
      <c r="P138" s="66">
        <f t="shared" si="6"/>
        <v>1</v>
      </c>
      <c r="Q138" s="167">
        <f t="shared" si="7"/>
        <v>1</v>
      </c>
      <c r="R138" s="168" t="s">
        <v>132</v>
      </c>
      <c r="S138" s="166"/>
      <c r="T138" s="166">
        <v>1</v>
      </c>
      <c r="U138" s="67"/>
    </row>
    <row r="139" spans="1:21" s="83" customFormat="1" ht="42">
      <c r="A139" s="161" t="s">
        <v>271</v>
      </c>
      <c r="B139" s="162"/>
      <c r="C139" s="156" t="s">
        <v>414</v>
      </c>
      <c r="D139" s="163">
        <v>401370381</v>
      </c>
      <c r="E139" s="163" t="s">
        <v>383</v>
      </c>
      <c r="F139" s="165" t="s">
        <v>21</v>
      </c>
      <c r="G139" s="166">
        <v>1</v>
      </c>
      <c r="H139" s="166"/>
      <c r="I139" s="166"/>
      <c r="J139" s="167">
        <f t="shared" si="8"/>
        <v>1</v>
      </c>
      <c r="K139" s="171"/>
      <c r="L139" s="171">
        <v>1</v>
      </c>
      <c r="M139" s="171"/>
      <c r="N139" s="171"/>
      <c r="O139" s="171"/>
      <c r="P139" s="66">
        <f t="shared" si="6"/>
        <v>1</v>
      </c>
      <c r="Q139" s="167">
        <f t="shared" si="7"/>
        <v>1</v>
      </c>
      <c r="R139" s="168" t="s">
        <v>132</v>
      </c>
      <c r="S139" s="166"/>
      <c r="T139" s="166">
        <v>1</v>
      </c>
      <c r="U139" s="67"/>
    </row>
    <row r="140" spans="1:21" s="83" customFormat="1" ht="42">
      <c r="A140" s="161" t="s">
        <v>271</v>
      </c>
      <c r="B140" s="162"/>
      <c r="C140" s="156" t="s">
        <v>415</v>
      </c>
      <c r="D140" s="163">
        <v>108260809</v>
      </c>
      <c r="E140" s="163" t="s">
        <v>383</v>
      </c>
      <c r="F140" s="165" t="s">
        <v>21</v>
      </c>
      <c r="G140" s="166">
        <v>1</v>
      </c>
      <c r="H140" s="166"/>
      <c r="I140" s="166"/>
      <c r="J140" s="167">
        <f t="shared" si="8"/>
        <v>1</v>
      </c>
      <c r="K140" s="171"/>
      <c r="L140" s="171">
        <v>1</v>
      </c>
      <c r="M140" s="171"/>
      <c r="N140" s="171"/>
      <c r="O140" s="171"/>
      <c r="P140" s="66">
        <f t="shared" si="6"/>
        <v>1</v>
      </c>
      <c r="Q140" s="167">
        <f t="shared" si="7"/>
        <v>1</v>
      </c>
      <c r="R140" s="168" t="s">
        <v>132</v>
      </c>
      <c r="S140" s="166"/>
      <c r="T140" s="166">
        <v>1</v>
      </c>
      <c r="U140" s="67"/>
    </row>
    <row r="141" spans="1:21" s="83" customFormat="1" ht="42">
      <c r="A141" s="161" t="s">
        <v>271</v>
      </c>
      <c r="B141" s="162"/>
      <c r="C141" s="156" t="s">
        <v>416</v>
      </c>
      <c r="D141" s="163">
        <v>110180628</v>
      </c>
      <c r="E141" s="163" t="s">
        <v>383</v>
      </c>
      <c r="F141" s="165" t="s">
        <v>21</v>
      </c>
      <c r="G141" s="166">
        <v>1</v>
      </c>
      <c r="H141" s="166"/>
      <c r="I141" s="166"/>
      <c r="J141" s="167">
        <f t="shared" si="8"/>
        <v>1</v>
      </c>
      <c r="K141" s="171"/>
      <c r="L141" s="171">
        <v>1</v>
      </c>
      <c r="M141" s="171"/>
      <c r="N141" s="171"/>
      <c r="O141" s="171"/>
      <c r="P141" s="66">
        <f t="shared" si="6"/>
        <v>1</v>
      </c>
      <c r="Q141" s="167">
        <f t="shared" si="7"/>
        <v>1</v>
      </c>
      <c r="R141" s="168" t="s">
        <v>132</v>
      </c>
      <c r="S141" s="166">
        <v>1</v>
      </c>
      <c r="T141" s="166"/>
      <c r="U141" s="67"/>
    </row>
    <row r="142" spans="1:21" s="83" customFormat="1" ht="42">
      <c r="A142" s="161" t="s">
        <v>271</v>
      </c>
      <c r="B142" s="162"/>
      <c r="C142" s="156" t="s">
        <v>417</v>
      </c>
      <c r="D142" s="163">
        <v>401830123</v>
      </c>
      <c r="E142" s="163" t="s">
        <v>383</v>
      </c>
      <c r="F142" s="165" t="s">
        <v>21</v>
      </c>
      <c r="G142" s="166">
        <v>1</v>
      </c>
      <c r="H142" s="166"/>
      <c r="I142" s="166"/>
      <c r="J142" s="167">
        <f t="shared" si="8"/>
        <v>1</v>
      </c>
      <c r="K142" s="171"/>
      <c r="L142" s="171">
        <v>1</v>
      </c>
      <c r="M142" s="171"/>
      <c r="N142" s="171"/>
      <c r="O142" s="171"/>
      <c r="P142" s="66">
        <f t="shared" si="6"/>
        <v>1</v>
      </c>
      <c r="Q142" s="167">
        <f t="shared" si="7"/>
        <v>1</v>
      </c>
      <c r="R142" s="168" t="s">
        <v>132</v>
      </c>
      <c r="S142" s="166">
        <v>1</v>
      </c>
      <c r="T142" s="166"/>
      <c r="U142" s="67"/>
    </row>
    <row r="143" spans="1:21" s="83" customFormat="1" ht="42">
      <c r="A143" s="161" t="s">
        <v>271</v>
      </c>
      <c r="B143" s="162"/>
      <c r="C143" s="156" t="s">
        <v>418</v>
      </c>
      <c r="D143" s="163">
        <v>115870563</v>
      </c>
      <c r="E143" s="163" t="s">
        <v>383</v>
      </c>
      <c r="F143" s="165" t="s">
        <v>21</v>
      </c>
      <c r="G143" s="166">
        <v>1</v>
      </c>
      <c r="H143" s="166"/>
      <c r="I143" s="166"/>
      <c r="J143" s="167">
        <f t="shared" si="8"/>
        <v>1</v>
      </c>
      <c r="K143" s="171"/>
      <c r="L143" s="171">
        <v>1</v>
      </c>
      <c r="M143" s="171"/>
      <c r="N143" s="171"/>
      <c r="O143" s="171"/>
      <c r="P143" s="66">
        <f t="shared" si="6"/>
        <v>1</v>
      </c>
      <c r="Q143" s="167">
        <f t="shared" si="7"/>
        <v>1</v>
      </c>
      <c r="R143" s="168" t="s">
        <v>132</v>
      </c>
      <c r="S143" s="166">
        <v>1</v>
      </c>
      <c r="T143" s="166"/>
      <c r="U143" s="194"/>
    </row>
    <row r="144" spans="1:21" s="83" customFormat="1" ht="56">
      <c r="A144" s="161" t="s">
        <v>581</v>
      </c>
      <c r="B144" s="162"/>
      <c r="C144" s="156" t="s">
        <v>420</v>
      </c>
      <c r="D144" s="163">
        <v>204220387</v>
      </c>
      <c r="E144" s="163" t="s">
        <v>390</v>
      </c>
      <c r="F144" s="165" t="s">
        <v>21</v>
      </c>
      <c r="G144" s="166">
        <v>7</v>
      </c>
      <c r="H144" s="166"/>
      <c r="I144" s="166"/>
      <c r="J144" s="167">
        <f t="shared" si="8"/>
        <v>7</v>
      </c>
      <c r="K144" s="171"/>
      <c r="L144" s="171">
        <v>7</v>
      </c>
      <c r="M144" s="171"/>
      <c r="N144" s="171"/>
      <c r="O144" s="171"/>
      <c r="P144" s="66">
        <f t="shared" si="6"/>
        <v>7</v>
      </c>
      <c r="Q144" s="167">
        <f t="shared" si="7"/>
        <v>1</v>
      </c>
      <c r="R144" s="168" t="s">
        <v>71</v>
      </c>
      <c r="S144" s="166">
        <v>1</v>
      </c>
      <c r="T144" s="166"/>
      <c r="U144" s="194"/>
    </row>
    <row r="145" spans="1:21" s="83" customFormat="1" ht="56">
      <c r="A145" s="161" t="s">
        <v>581</v>
      </c>
      <c r="B145" s="162"/>
      <c r="C145" s="156" t="s">
        <v>239</v>
      </c>
      <c r="D145" s="163">
        <v>109290715</v>
      </c>
      <c r="E145" s="163" t="s">
        <v>390</v>
      </c>
      <c r="F145" s="165" t="s">
        <v>21</v>
      </c>
      <c r="G145" s="166">
        <v>7</v>
      </c>
      <c r="H145" s="166"/>
      <c r="I145" s="166"/>
      <c r="J145" s="167">
        <f t="shared" si="8"/>
        <v>7</v>
      </c>
      <c r="K145" s="171"/>
      <c r="L145" s="171">
        <v>7</v>
      </c>
      <c r="M145" s="171"/>
      <c r="N145" s="171"/>
      <c r="O145" s="171"/>
      <c r="P145" s="66">
        <f t="shared" si="6"/>
        <v>7</v>
      </c>
      <c r="Q145" s="167">
        <f t="shared" si="7"/>
        <v>1</v>
      </c>
      <c r="R145" s="168" t="s">
        <v>132</v>
      </c>
      <c r="S145" s="166"/>
      <c r="T145" s="166">
        <v>1</v>
      </c>
      <c r="U145" s="67"/>
    </row>
    <row r="146" spans="1:21" s="83" customFormat="1" ht="56">
      <c r="A146" s="161" t="s">
        <v>581</v>
      </c>
      <c r="B146" s="162"/>
      <c r="C146" s="156" t="s">
        <v>240</v>
      </c>
      <c r="D146" s="163">
        <v>303480557</v>
      </c>
      <c r="E146" s="163" t="s">
        <v>390</v>
      </c>
      <c r="F146" s="165" t="s">
        <v>21</v>
      </c>
      <c r="G146" s="166">
        <v>7</v>
      </c>
      <c r="H146" s="166"/>
      <c r="I146" s="166"/>
      <c r="J146" s="167">
        <f t="shared" si="8"/>
        <v>7</v>
      </c>
      <c r="K146" s="171"/>
      <c r="L146" s="171">
        <v>7</v>
      </c>
      <c r="M146" s="171"/>
      <c r="N146" s="171"/>
      <c r="O146" s="171"/>
      <c r="P146" s="66">
        <f t="shared" si="6"/>
        <v>7</v>
      </c>
      <c r="Q146" s="167">
        <f t="shared" si="7"/>
        <v>1</v>
      </c>
      <c r="R146" s="168" t="s">
        <v>132</v>
      </c>
      <c r="S146" s="166"/>
      <c r="T146" s="166">
        <v>1</v>
      </c>
      <c r="U146" s="67"/>
    </row>
    <row r="147" spans="1:21" s="83" customFormat="1" ht="56">
      <c r="A147" s="161" t="s">
        <v>581</v>
      </c>
      <c r="B147" s="162"/>
      <c r="C147" s="156" t="s">
        <v>241</v>
      </c>
      <c r="D147" s="163">
        <v>107420119</v>
      </c>
      <c r="E147" s="163" t="s">
        <v>390</v>
      </c>
      <c r="F147" s="165" t="s">
        <v>21</v>
      </c>
      <c r="G147" s="166">
        <v>7</v>
      </c>
      <c r="H147" s="166"/>
      <c r="I147" s="166"/>
      <c r="J147" s="167">
        <f t="shared" si="8"/>
        <v>7</v>
      </c>
      <c r="K147" s="171"/>
      <c r="L147" s="171">
        <v>7</v>
      </c>
      <c r="M147" s="171"/>
      <c r="N147" s="171"/>
      <c r="O147" s="171"/>
      <c r="P147" s="66">
        <f t="shared" si="6"/>
        <v>7</v>
      </c>
      <c r="Q147" s="167">
        <f t="shared" si="7"/>
        <v>1</v>
      </c>
      <c r="R147" s="168" t="s">
        <v>132</v>
      </c>
      <c r="S147" s="166"/>
      <c r="T147" s="166">
        <v>1</v>
      </c>
      <c r="U147" s="67"/>
    </row>
    <row r="148" spans="1:21" s="83" customFormat="1" ht="56">
      <c r="A148" s="161" t="s">
        <v>581</v>
      </c>
      <c r="B148" s="162"/>
      <c r="C148" s="156" t="s">
        <v>242</v>
      </c>
      <c r="D148" s="163">
        <v>110560133</v>
      </c>
      <c r="E148" s="163" t="s">
        <v>390</v>
      </c>
      <c r="F148" s="165" t="s">
        <v>21</v>
      </c>
      <c r="G148" s="166">
        <v>7</v>
      </c>
      <c r="H148" s="166"/>
      <c r="I148" s="166"/>
      <c r="J148" s="167">
        <f t="shared" si="8"/>
        <v>7</v>
      </c>
      <c r="K148" s="171"/>
      <c r="L148" s="171">
        <v>7</v>
      </c>
      <c r="M148" s="171"/>
      <c r="N148" s="171"/>
      <c r="O148" s="171"/>
      <c r="P148" s="66">
        <f t="shared" si="6"/>
        <v>7</v>
      </c>
      <c r="Q148" s="167">
        <f t="shared" si="7"/>
        <v>1</v>
      </c>
      <c r="R148" s="168" t="s">
        <v>132</v>
      </c>
      <c r="S148" s="166"/>
      <c r="T148" s="166">
        <v>1</v>
      </c>
      <c r="U148" s="67"/>
    </row>
    <row r="149" spans="1:21" s="83" customFormat="1" ht="56">
      <c r="A149" s="161" t="s">
        <v>581</v>
      </c>
      <c r="B149" s="162"/>
      <c r="C149" s="156" t="s">
        <v>421</v>
      </c>
      <c r="D149" s="163">
        <v>503630005</v>
      </c>
      <c r="E149" s="163" t="s">
        <v>390</v>
      </c>
      <c r="F149" s="165" t="s">
        <v>21</v>
      </c>
      <c r="G149" s="166">
        <v>7</v>
      </c>
      <c r="H149" s="166"/>
      <c r="I149" s="166"/>
      <c r="J149" s="167">
        <f t="shared" si="8"/>
        <v>7</v>
      </c>
      <c r="K149" s="171"/>
      <c r="L149" s="171">
        <v>7</v>
      </c>
      <c r="M149" s="171"/>
      <c r="N149" s="171"/>
      <c r="O149" s="171"/>
      <c r="P149" s="66">
        <f t="shared" si="6"/>
        <v>7</v>
      </c>
      <c r="Q149" s="167">
        <f t="shared" si="7"/>
        <v>1</v>
      </c>
      <c r="R149" s="168" t="s">
        <v>132</v>
      </c>
      <c r="S149" s="166"/>
      <c r="T149" s="166">
        <v>1</v>
      </c>
      <c r="U149" s="67"/>
    </row>
    <row r="150" spans="1:21" s="83" customFormat="1" ht="56">
      <c r="A150" s="161" t="s">
        <v>581</v>
      </c>
      <c r="B150" s="162"/>
      <c r="C150" s="156" t="s">
        <v>422</v>
      </c>
      <c r="D150" s="163">
        <v>107979787</v>
      </c>
      <c r="E150" s="163" t="s">
        <v>390</v>
      </c>
      <c r="F150" s="165" t="s">
        <v>21</v>
      </c>
      <c r="G150" s="166">
        <v>7</v>
      </c>
      <c r="H150" s="166"/>
      <c r="I150" s="166"/>
      <c r="J150" s="167">
        <f t="shared" si="8"/>
        <v>7</v>
      </c>
      <c r="K150" s="171"/>
      <c r="L150" s="171">
        <v>7</v>
      </c>
      <c r="M150" s="171"/>
      <c r="N150" s="171"/>
      <c r="O150" s="171"/>
      <c r="P150" s="66">
        <f t="shared" si="6"/>
        <v>7</v>
      </c>
      <c r="Q150" s="167">
        <f t="shared" si="7"/>
        <v>1</v>
      </c>
      <c r="R150" s="168" t="s">
        <v>71</v>
      </c>
      <c r="S150" s="166"/>
      <c r="T150" s="166">
        <v>1</v>
      </c>
      <c r="U150" s="67"/>
    </row>
    <row r="151" spans="1:21" s="83" customFormat="1" ht="42">
      <c r="A151" s="161" t="s">
        <v>581</v>
      </c>
      <c r="B151" s="162"/>
      <c r="C151" s="156" t="s">
        <v>420</v>
      </c>
      <c r="D151" s="163">
        <v>204220387</v>
      </c>
      <c r="E151" s="163" t="s">
        <v>392</v>
      </c>
      <c r="F151" s="165" t="s">
        <v>21</v>
      </c>
      <c r="G151" s="166">
        <v>7</v>
      </c>
      <c r="H151" s="166"/>
      <c r="I151" s="166"/>
      <c r="J151" s="167">
        <f t="shared" si="8"/>
        <v>7</v>
      </c>
      <c r="K151" s="171"/>
      <c r="L151" s="171">
        <v>7</v>
      </c>
      <c r="M151" s="171"/>
      <c r="N151" s="171"/>
      <c r="O151" s="171"/>
      <c r="P151" s="66">
        <f t="shared" si="6"/>
        <v>7</v>
      </c>
      <c r="Q151" s="167">
        <f t="shared" si="7"/>
        <v>1</v>
      </c>
      <c r="R151" s="168" t="s">
        <v>71</v>
      </c>
      <c r="S151" s="166">
        <v>1</v>
      </c>
      <c r="T151" s="166"/>
      <c r="U151" s="67"/>
    </row>
    <row r="152" spans="1:21" s="83" customFormat="1" ht="42">
      <c r="A152" s="161" t="s">
        <v>581</v>
      </c>
      <c r="B152" s="162"/>
      <c r="C152" s="156" t="s">
        <v>239</v>
      </c>
      <c r="D152" s="163">
        <v>109290715</v>
      </c>
      <c r="E152" s="163" t="s">
        <v>392</v>
      </c>
      <c r="F152" s="165" t="s">
        <v>21</v>
      </c>
      <c r="G152" s="166">
        <v>7</v>
      </c>
      <c r="H152" s="166"/>
      <c r="I152" s="166"/>
      <c r="J152" s="167">
        <f t="shared" si="8"/>
        <v>7</v>
      </c>
      <c r="K152" s="171"/>
      <c r="L152" s="171">
        <v>7</v>
      </c>
      <c r="M152" s="171"/>
      <c r="N152" s="171"/>
      <c r="O152" s="171"/>
      <c r="P152" s="66">
        <f t="shared" si="6"/>
        <v>7</v>
      </c>
      <c r="Q152" s="167">
        <f t="shared" si="7"/>
        <v>1</v>
      </c>
      <c r="R152" s="168" t="s">
        <v>132</v>
      </c>
      <c r="S152" s="166"/>
      <c r="T152" s="166">
        <v>1</v>
      </c>
      <c r="U152" s="67"/>
    </row>
    <row r="153" spans="1:21" s="83" customFormat="1" ht="42">
      <c r="A153" s="161" t="s">
        <v>581</v>
      </c>
      <c r="B153" s="162"/>
      <c r="C153" s="156" t="s">
        <v>240</v>
      </c>
      <c r="D153" s="163">
        <v>303480557</v>
      </c>
      <c r="E153" s="163" t="s">
        <v>392</v>
      </c>
      <c r="F153" s="165" t="s">
        <v>21</v>
      </c>
      <c r="G153" s="166">
        <v>7</v>
      </c>
      <c r="H153" s="166"/>
      <c r="I153" s="166"/>
      <c r="J153" s="167">
        <f t="shared" si="8"/>
        <v>7</v>
      </c>
      <c r="K153" s="171"/>
      <c r="L153" s="171">
        <v>7</v>
      </c>
      <c r="M153" s="171"/>
      <c r="N153" s="171"/>
      <c r="O153" s="171"/>
      <c r="P153" s="66">
        <f t="shared" si="6"/>
        <v>7</v>
      </c>
      <c r="Q153" s="167">
        <f t="shared" si="7"/>
        <v>1</v>
      </c>
      <c r="R153" s="168" t="s">
        <v>132</v>
      </c>
      <c r="S153" s="166"/>
      <c r="T153" s="166">
        <v>1</v>
      </c>
      <c r="U153" s="67"/>
    </row>
    <row r="154" spans="1:21" s="83" customFormat="1" ht="42">
      <c r="A154" s="161" t="s">
        <v>581</v>
      </c>
      <c r="B154" s="162"/>
      <c r="C154" s="156" t="s">
        <v>241</v>
      </c>
      <c r="D154" s="163">
        <v>107420119</v>
      </c>
      <c r="E154" s="163" t="s">
        <v>392</v>
      </c>
      <c r="F154" s="165" t="s">
        <v>21</v>
      </c>
      <c r="G154" s="166">
        <v>7</v>
      </c>
      <c r="H154" s="166"/>
      <c r="I154" s="166"/>
      <c r="J154" s="167">
        <f t="shared" si="8"/>
        <v>7</v>
      </c>
      <c r="K154" s="171"/>
      <c r="L154" s="171">
        <v>7</v>
      </c>
      <c r="M154" s="171"/>
      <c r="N154" s="171"/>
      <c r="O154" s="171"/>
      <c r="P154" s="66">
        <f t="shared" si="6"/>
        <v>7</v>
      </c>
      <c r="Q154" s="167">
        <f t="shared" si="7"/>
        <v>1</v>
      </c>
      <c r="R154" s="168" t="s">
        <v>132</v>
      </c>
      <c r="S154" s="166"/>
      <c r="T154" s="166">
        <v>1</v>
      </c>
      <c r="U154" s="67"/>
    </row>
    <row r="155" spans="1:21" s="83" customFormat="1" ht="42">
      <c r="A155" s="161" t="s">
        <v>581</v>
      </c>
      <c r="B155" s="162"/>
      <c r="C155" s="156" t="s">
        <v>242</v>
      </c>
      <c r="D155" s="163">
        <v>110560133</v>
      </c>
      <c r="E155" s="163" t="s">
        <v>392</v>
      </c>
      <c r="F155" s="165" t="s">
        <v>21</v>
      </c>
      <c r="G155" s="166">
        <v>7</v>
      </c>
      <c r="H155" s="166"/>
      <c r="I155" s="166"/>
      <c r="J155" s="167">
        <f t="shared" si="8"/>
        <v>7</v>
      </c>
      <c r="K155" s="171"/>
      <c r="L155" s="171">
        <v>7</v>
      </c>
      <c r="M155" s="171"/>
      <c r="N155" s="171"/>
      <c r="O155" s="171"/>
      <c r="P155" s="66">
        <f t="shared" si="6"/>
        <v>7</v>
      </c>
      <c r="Q155" s="167">
        <f t="shared" si="7"/>
        <v>1</v>
      </c>
      <c r="R155" s="168" t="s">
        <v>132</v>
      </c>
      <c r="S155" s="166"/>
      <c r="T155" s="166">
        <v>1</v>
      </c>
      <c r="U155" s="67"/>
    </row>
    <row r="156" spans="1:21" s="83" customFormat="1" ht="42">
      <c r="A156" s="161" t="s">
        <v>581</v>
      </c>
      <c r="B156" s="162"/>
      <c r="C156" s="156" t="s">
        <v>421</v>
      </c>
      <c r="D156" s="163">
        <v>503630005</v>
      </c>
      <c r="E156" s="163" t="s">
        <v>392</v>
      </c>
      <c r="F156" s="165" t="s">
        <v>21</v>
      </c>
      <c r="G156" s="166">
        <v>7</v>
      </c>
      <c r="H156" s="166"/>
      <c r="I156" s="166"/>
      <c r="J156" s="167">
        <f t="shared" si="8"/>
        <v>7</v>
      </c>
      <c r="K156" s="171"/>
      <c r="L156" s="171">
        <v>7</v>
      </c>
      <c r="M156" s="171"/>
      <c r="N156" s="171"/>
      <c r="O156" s="171"/>
      <c r="P156" s="66">
        <f t="shared" si="6"/>
        <v>7</v>
      </c>
      <c r="Q156" s="167">
        <f t="shared" si="7"/>
        <v>1</v>
      </c>
      <c r="R156" s="168" t="s">
        <v>132</v>
      </c>
      <c r="S156" s="166"/>
      <c r="T156" s="166">
        <v>1</v>
      </c>
      <c r="U156" s="67"/>
    </row>
    <row r="157" spans="1:21" s="83" customFormat="1" ht="42">
      <c r="A157" s="161" t="s">
        <v>581</v>
      </c>
      <c r="B157" s="162"/>
      <c r="C157" s="156" t="s">
        <v>422</v>
      </c>
      <c r="D157" s="163">
        <v>107979787</v>
      </c>
      <c r="E157" s="163" t="s">
        <v>392</v>
      </c>
      <c r="F157" s="165" t="s">
        <v>21</v>
      </c>
      <c r="G157" s="166">
        <v>7</v>
      </c>
      <c r="H157" s="166"/>
      <c r="I157" s="166"/>
      <c r="J157" s="167">
        <f t="shared" si="8"/>
        <v>7</v>
      </c>
      <c r="K157" s="171"/>
      <c r="L157" s="171">
        <v>7</v>
      </c>
      <c r="M157" s="171"/>
      <c r="N157" s="171"/>
      <c r="O157" s="171"/>
      <c r="P157" s="66">
        <f t="shared" si="6"/>
        <v>7</v>
      </c>
      <c r="Q157" s="167">
        <f t="shared" si="7"/>
        <v>1</v>
      </c>
      <c r="R157" s="168" t="s">
        <v>71</v>
      </c>
      <c r="S157" s="166"/>
      <c r="T157" s="166">
        <v>1</v>
      </c>
      <c r="U157" s="67"/>
    </row>
    <row r="158" spans="1:21" s="83" customFormat="1" ht="42">
      <c r="A158" s="161" t="s">
        <v>271</v>
      </c>
      <c r="B158" s="162"/>
      <c r="C158" s="156" t="s">
        <v>423</v>
      </c>
      <c r="D158" s="163">
        <v>112180471</v>
      </c>
      <c r="E158" s="163" t="s">
        <v>394</v>
      </c>
      <c r="F158" s="165" t="s">
        <v>21</v>
      </c>
      <c r="G158" s="166">
        <v>1</v>
      </c>
      <c r="H158" s="166"/>
      <c r="I158" s="166"/>
      <c r="J158" s="167">
        <f t="shared" si="8"/>
        <v>1</v>
      </c>
      <c r="K158" s="171"/>
      <c r="L158" s="171">
        <v>1</v>
      </c>
      <c r="M158" s="171"/>
      <c r="N158" s="171"/>
      <c r="O158" s="171"/>
      <c r="P158" s="66">
        <f t="shared" si="6"/>
        <v>1</v>
      </c>
      <c r="Q158" s="167">
        <f t="shared" si="7"/>
        <v>1</v>
      </c>
      <c r="R158" s="168" t="s">
        <v>132</v>
      </c>
      <c r="S158" s="166"/>
      <c r="T158" s="166">
        <v>1</v>
      </c>
      <c r="U158" s="194"/>
    </row>
    <row r="159" spans="1:21" s="83" customFormat="1" ht="42">
      <c r="A159" s="161" t="s">
        <v>271</v>
      </c>
      <c r="B159" s="162"/>
      <c r="C159" s="156" t="s">
        <v>397</v>
      </c>
      <c r="D159" s="163">
        <v>109270126</v>
      </c>
      <c r="E159" s="163" t="s">
        <v>394</v>
      </c>
      <c r="F159" s="165" t="s">
        <v>21</v>
      </c>
      <c r="G159" s="166">
        <v>1</v>
      </c>
      <c r="H159" s="166"/>
      <c r="I159" s="166"/>
      <c r="J159" s="167">
        <f t="shared" si="8"/>
        <v>1</v>
      </c>
      <c r="K159" s="171"/>
      <c r="L159" s="171">
        <v>1</v>
      </c>
      <c r="M159" s="171"/>
      <c r="N159" s="171"/>
      <c r="O159" s="171"/>
      <c r="P159" s="66">
        <f t="shared" si="6"/>
        <v>1</v>
      </c>
      <c r="Q159" s="167">
        <f t="shared" si="7"/>
        <v>1</v>
      </c>
      <c r="R159" s="168" t="s">
        <v>132</v>
      </c>
      <c r="S159" s="166">
        <v>1</v>
      </c>
      <c r="T159" s="166"/>
      <c r="U159" s="67"/>
    </row>
    <row r="160" spans="1:21" s="83" customFormat="1" ht="42">
      <c r="A160" s="161" t="s">
        <v>271</v>
      </c>
      <c r="B160" s="162"/>
      <c r="C160" s="156" t="s">
        <v>396</v>
      </c>
      <c r="D160" s="163">
        <v>205040097</v>
      </c>
      <c r="E160" s="163" t="s">
        <v>394</v>
      </c>
      <c r="F160" s="165" t="s">
        <v>21</v>
      </c>
      <c r="G160" s="166">
        <v>1</v>
      </c>
      <c r="H160" s="166"/>
      <c r="I160" s="166"/>
      <c r="J160" s="167">
        <f t="shared" si="8"/>
        <v>1</v>
      </c>
      <c r="K160" s="171"/>
      <c r="L160" s="171">
        <v>1</v>
      </c>
      <c r="M160" s="171"/>
      <c r="N160" s="171"/>
      <c r="O160" s="171"/>
      <c r="P160" s="66">
        <f t="shared" si="6"/>
        <v>1</v>
      </c>
      <c r="Q160" s="167">
        <f t="shared" si="7"/>
        <v>1</v>
      </c>
      <c r="R160" s="168" t="s">
        <v>132</v>
      </c>
      <c r="S160" s="166">
        <v>1</v>
      </c>
      <c r="T160" s="166"/>
      <c r="U160" s="67"/>
    </row>
    <row r="161" spans="1:21" s="83" customFormat="1" ht="42">
      <c r="A161" s="161" t="s">
        <v>271</v>
      </c>
      <c r="B161" s="162"/>
      <c r="C161" s="156" t="s">
        <v>398</v>
      </c>
      <c r="D161" s="163">
        <v>205900761</v>
      </c>
      <c r="E161" s="163" t="s">
        <v>394</v>
      </c>
      <c r="F161" s="165" t="s">
        <v>21</v>
      </c>
      <c r="G161" s="166">
        <v>1</v>
      </c>
      <c r="H161" s="166"/>
      <c r="I161" s="166"/>
      <c r="J161" s="167">
        <f t="shared" si="8"/>
        <v>1</v>
      </c>
      <c r="K161" s="171"/>
      <c r="L161" s="171">
        <v>1</v>
      </c>
      <c r="M161" s="171"/>
      <c r="N161" s="171"/>
      <c r="O161" s="171"/>
      <c r="P161" s="66">
        <f t="shared" si="6"/>
        <v>1</v>
      </c>
      <c r="Q161" s="167">
        <f t="shared" si="7"/>
        <v>1</v>
      </c>
      <c r="R161" s="168" t="s">
        <v>132</v>
      </c>
      <c r="S161" s="166"/>
      <c r="T161" s="166">
        <v>1</v>
      </c>
      <c r="U161" s="67"/>
    </row>
    <row r="162" spans="1:21" s="83" customFormat="1" ht="42">
      <c r="A162" s="161" t="s">
        <v>271</v>
      </c>
      <c r="B162" s="162"/>
      <c r="C162" s="156" t="s">
        <v>399</v>
      </c>
      <c r="D162" s="163">
        <v>106610302</v>
      </c>
      <c r="E162" s="163" t="s">
        <v>394</v>
      </c>
      <c r="F162" s="165" t="s">
        <v>21</v>
      </c>
      <c r="G162" s="166">
        <v>1</v>
      </c>
      <c r="H162" s="166"/>
      <c r="I162" s="166"/>
      <c r="J162" s="167">
        <f t="shared" si="8"/>
        <v>1</v>
      </c>
      <c r="K162" s="171"/>
      <c r="L162" s="171">
        <v>1</v>
      </c>
      <c r="M162" s="171"/>
      <c r="N162" s="171"/>
      <c r="O162" s="171"/>
      <c r="P162" s="66">
        <f t="shared" si="6"/>
        <v>1</v>
      </c>
      <c r="Q162" s="167">
        <f t="shared" si="7"/>
        <v>1</v>
      </c>
      <c r="R162" s="168" t="s">
        <v>132</v>
      </c>
      <c r="S162" s="166"/>
      <c r="T162" s="166">
        <v>1</v>
      </c>
      <c r="U162" s="67"/>
    </row>
    <row r="163" spans="1:21" s="83" customFormat="1" ht="42">
      <c r="A163" s="161" t="s">
        <v>271</v>
      </c>
      <c r="B163" s="162"/>
      <c r="C163" s="156" t="s">
        <v>401</v>
      </c>
      <c r="D163" s="163">
        <v>800650900</v>
      </c>
      <c r="E163" s="163" t="s">
        <v>394</v>
      </c>
      <c r="F163" s="165" t="s">
        <v>21</v>
      </c>
      <c r="G163" s="166">
        <v>1</v>
      </c>
      <c r="H163" s="166"/>
      <c r="I163" s="166"/>
      <c r="J163" s="167">
        <f t="shared" si="8"/>
        <v>1</v>
      </c>
      <c r="K163" s="171"/>
      <c r="L163" s="171">
        <v>1</v>
      </c>
      <c r="M163" s="171"/>
      <c r="N163" s="171"/>
      <c r="O163" s="171"/>
      <c r="P163" s="66">
        <f t="shared" si="6"/>
        <v>1</v>
      </c>
      <c r="Q163" s="167">
        <f t="shared" si="7"/>
        <v>1</v>
      </c>
      <c r="R163" s="168" t="s">
        <v>132</v>
      </c>
      <c r="S163" s="166"/>
      <c r="T163" s="166">
        <v>1</v>
      </c>
      <c r="U163" s="67"/>
    </row>
    <row r="164" spans="1:21" s="83" customFormat="1" ht="42">
      <c r="A164" s="161" t="s">
        <v>271</v>
      </c>
      <c r="B164" s="162"/>
      <c r="C164" s="156" t="s">
        <v>424</v>
      </c>
      <c r="D164" s="163">
        <v>107380502</v>
      </c>
      <c r="E164" s="163" t="s">
        <v>394</v>
      </c>
      <c r="F164" s="165" t="s">
        <v>21</v>
      </c>
      <c r="G164" s="166">
        <v>1</v>
      </c>
      <c r="H164" s="166"/>
      <c r="I164" s="166"/>
      <c r="J164" s="167">
        <f t="shared" si="8"/>
        <v>1</v>
      </c>
      <c r="K164" s="171"/>
      <c r="L164" s="171">
        <v>1</v>
      </c>
      <c r="M164" s="171"/>
      <c r="N164" s="171"/>
      <c r="O164" s="171"/>
      <c r="P164" s="66">
        <f t="shared" si="6"/>
        <v>1</v>
      </c>
      <c r="Q164" s="167">
        <f t="shared" si="7"/>
        <v>1</v>
      </c>
      <c r="R164" s="168" t="s">
        <v>132</v>
      </c>
      <c r="S164" s="166"/>
      <c r="T164" s="166">
        <v>1</v>
      </c>
      <c r="U164" s="67"/>
    </row>
    <row r="165" spans="1:21" s="83" customFormat="1" ht="42">
      <c r="A165" s="161" t="s">
        <v>271</v>
      </c>
      <c r="B165" s="162"/>
      <c r="C165" s="156" t="s">
        <v>425</v>
      </c>
      <c r="D165" s="163">
        <v>113880049</v>
      </c>
      <c r="E165" s="163" t="s">
        <v>394</v>
      </c>
      <c r="F165" s="165" t="s">
        <v>21</v>
      </c>
      <c r="G165" s="166">
        <v>1</v>
      </c>
      <c r="H165" s="166"/>
      <c r="I165" s="166"/>
      <c r="J165" s="167">
        <f t="shared" si="8"/>
        <v>1</v>
      </c>
      <c r="K165" s="171"/>
      <c r="L165" s="171">
        <v>1</v>
      </c>
      <c r="M165" s="171"/>
      <c r="N165" s="171"/>
      <c r="O165" s="171"/>
      <c r="P165" s="66">
        <f t="shared" si="6"/>
        <v>1</v>
      </c>
      <c r="Q165" s="167">
        <f t="shared" si="7"/>
        <v>1</v>
      </c>
      <c r="R165" s="168" t="s">
        <v>132</v>
      </c>
      <c r="S165" s="166">
        <v>1</v>
      </c>
      <c r="T165" s="166"/>
      <c r="U165" s="67"/>
    </row>
    <row r="166" spans="1:21" s="78" customFormat="1" ht="42">
      <c r="A166" s="161" t="s">
        <v>271</v>
      </c>
      <c r="B166" s="162"/>
      <c r="C166" s="156" t="s">
        <v>409</v>
      </c>
      <c r="D166" s="163">
        <v>111820804</v>
      </c>
      <c r="E166" s="163" t="s">
        <v>394</v>
      </c>
      <c r="F166" s="165" t="s">
        <v>21</v>
      </c>
      <c r="G166" s="166">
        <v>1</v>
      </c>
      <c r="H166" s="166"/>
      <c r="I166" s="166"/>
      <c r="J166" s="167">
        <f t="shared" si="8"/>
        <v>1</v>
      </c>
      <c r="K166" s="171"/>
      <c r="L166" s="171">
        <v>1</v>
      </c>
      <c r="M166" s="171"/>
      <c r="N166" s="171"/>
      <c r="O166" s="171"/>
      <c r="P166" s="66">
        <f t="shared" si="6"/>
        <v>1</v>
      </c>
      <c r="Q166" s="167">
        <f t="shared" si="7"/>
        <v>1</v>
      </c>
      <c r="R166" s="168" t="s">
        <v>132</v>
      </c>
      <c r="S166" s="166"/>
      <c r="T166" s="166">
        <v>1</v>
      </c>
      <c r="U166" s="67"/>
    </row>
    <row r="167" spans="1:21" s="78" customFormat="1" ht="42">
      <c r="A167" s="161" t="s">
        <v>271</v>
      </c>
      <c r="B167" s="162"/>
      <c r="C167" s="156" t="s">
        <v>402</v>
      </c>
      <c r="D167" s="163">
        <v>401790665</v>
      </c>
      <c r="E167" s="163" t="s">
        <v>394</v>
      </c>
      <c r="F167" s="165" t="s">
        <v>21</v>
      </c>
      <c r="G167" s="166">
        <v>1</v>
      </c>
      <c r="H167" s="166"/>
      <c r="I167" s="166"/>
      <c r="J167" s="167">
        <f t="shared" si="8"/>
        <v>1</v>
      </c>
      <c r="K167" s="171"/>
      <c r="L167" s="171">
        <v>1</v>
      </c>
      <c r="M167" s="171"/>
      <c r="N167" s="171"/>
      <c r="O167" s="171"/>
      <c r="P167" s="66">
        <f t="shared" si="6"/>
        <v>1</v>
      </c>
      <c r="Q167" s="167">
        <f t="shared" si="7"/>
        <v>1</v>
      </c>
      <c r="R167" s="168" t="s">
        <v>132</v>
      </c>
      <c r="S167" s="166">
        <v>1</v>
      </c>
      <c r="T167" s="166"/>
      <c r="U167" s="67"/>
    </row>
    <row r="168" spans="1:21" ht="42">
      <c r="A168" s="161" t="s">
        <v>271</v>
      </c>
      <c r="B168" s="162"/>
      <c r="C168" s="156" t="s">
        <v>405</v>
      </c>
      <c r="D168" s="163">
        <v>401670546</v>
      </c>
      <c r="E168" s="163" t="s">
        <v>394</v>
      </c>
      <c r="F168" s="165" t="s">
        <v>21</v>
      </c>
      <c r="G168" s="166">
        <v>1</v>
      </c>
      <c r="H168" s="166"/>
      <c r="I168" s="166"/>
      <c r="J168" s="167">
        <f t="shared" si="8"/>
        <v>1</v>
      </c>
      <c r="K168" s="171"/>
      <c r="L168" s="171">
        <v>1</v>
      </c>
      <c r="M168" s="171"/>
      <c r="N168" s="171"/>
      <c r="O168" s="171"/>
      <c r="P168" s="66">
        <f t="shared" si="6"/>
        <v>1</v>
      </c>
      <c r="Q168" s="167">
        <f t="shared" si="7"/>
        <v>1</v>
      </c>
      <c r="R168" s="168" t="s">
        <v>132</v>
      </c>
      <c r="S168" s="166"/>
      <c r="T168" s="166">
        <v>1</v>
      </c>
      <c r="U168" s="67"/>
    </row>
    <row r="169" spans="1:21" ht="42">
      <c r="A169" s="161" t="s">
        <v>271</v>
      </c>
      <c r="B169" s="162"/>
      <c r="C169" s="156" t="s">
        <v>404</v>
      </c>
      <c r="D169" s="163">
        <v>112860645</v>
      </c>
      <c r="E169" s="163" t="s">
        <v>394</v>
      </c>
      <c r="F169" s="165" t="s">
        <v>21</v>
      </c>
      <c r="G169" s="166">
        <v>1</v>
      </c>
      <c r="H169" s="166"/>
      <c r="I169" s="166"/>
      <c r="J169" s="167">
        <f t="shared" si="8"/>
        <v>1</v>
      </c>
      <c r="K169" s="171"/>
      <c r="L169" s="171">
        <v>1</v>
      </c>
      <c r="M169" s="171"/>
      <c r="N169" s="171"/>
      <c r="O169" s="171"/>
      <c r="P169" s="66">
        <f t="shared" si="6"/>
        <v>1</v>
      </c>
      <c r="Q169" s="167">
        <f t="shared" si="7"/>
        <v>1</v>
      </c>
      <c r="R169" s="168" t="s">
        <v>132</v>
      </c>
      <c r="S169" s="166"/>
      <c r="T169" s="166">
        <v>1</v>
      </c>
      <c r="U169" s="67"/>
    </row>
    <row r="170" spans="1:21" ht="42">
      <c r="A170" s="161" t="s">
        <v>271</v>
      </c>
      <c r="B170" s="162"/>
      <c r="C170" s="156" t="s">
        <v>403</v>
      </c>
      <c r="D170" s="163">
        <v>206540441</v>
      </c>
      <c r="E170" s="163" t="s">
        <v>394</v>
      </c>
      <c r="F170" s="165" t="s">
        <v>21</v>
      </c>
      <c r="G170" s="166">
        <v>1</v>
      </c>
      <c r="H170" s="166"/>
      <c r="I170" s="166"/>
      <c r="J170" s="167">
        <f t="shared" si="8"/>
        <v>1</v>
      </c>
      <c r="K170" s="171"/>
      <c r="L170" s="171">
        <v>1</v>
      </c>
      <c r="M170" s="171"/>
      <c r="N170" s="171"/>
      <c r="O170" s="171"/>
      <c r="P170" s="66">
        <f t="shared" si="6"/>
        <v>1</v>
      </c>
      <c r="Q170" s="167">
        <f t="shared" si="7"/>
        <v>1</v>
      </c>
      <c r="R170" s="168" t="s">
        <v>132</v>
      </c>
      <c r="S170" s="166"/>
      <c r="T170" s="166">
        <v>1</v>
      </c>
      <c r="U170" s="67"/>
    </row>
    <row r="171" spans="1:21" ht="42">
      <c r="A171" s="161" t="s">
        <v>271</v>
      </c>
      <c r="B171" s="162"/>
      <c r="C171" s="156" t="s">
        <v>406</v>
      </c>
      <c r="D171" s="163">
        <v>113620376</v>
      </c>
      <c r="E171" s="163" t="s">
        <v>394</v>
      </c>
      <c r="F171" s="165" t="s">
        <v>21</v>
      </c>
      <c r="G171" s="166">
        <v>1</v>
      </c>
      <c r="H171" s="166"/>
      <c r="I171" s="166"/>
      <c r="J171" s="167">
        <f t="shared" si="8"/>
        <v>1</v>
      </c>
      <c r="K171" s="171"/>
      <c r="L171" s="171">
        <v>1</v>
      </c>
      <c r="M171" s="171"/>
      <c r="N171" s="171"/>
      <c r="O171" s="171"/>
      <c r="P171" s="66">
        <f t="shared" si="6"/>
        <v>1</v>
      </c>
      <c r="Q171" s="167">
        <f t="shared" si="7"/>
        <v>1</v>
      </c>
      <c r="R171" s="168" t="s">
        <v>132</v>
      </c>
      <c r="S171" s="166"/>
      <c r="T171" s="166">
        <v>1</v>
      </c>
      <c r="U171" s="67"/>
    </row>
    <row r="172" spans="1:21" ht="42">
      <c r="A172" s="161" t="s">
        <v>271</v>
      </c>
      <c r="B172" s="162"/>
      <c r="C172" s="156" t="s">
        <v>426</v>
      </c>
      <c r="D172" s="163">
        <v>401690227</v>
      </c>
      <c r="E172" s="163" t="s">
        <v>394</v>
      </c>
      <c r="F172" s="165" t="s">
        <v>21</v>
      </c>
      <c r="G172" s="166">
        <v>1</v>
      </c>
      <c r="H172" s="166"/>
      <c r="I172" s="166"/>
      <c r="J172" s="167">
        <f t="shared" si="8"/>
        <v>1</v>
      </c>
      <c r="K172" s="171"/>
      <c r="L172" s="171">
        <v>1</v>
      </c>
      <c r="M172" s="171"/>
      <c r="N172" s="171"/>
      <c r="O172" s="171"/>
      <c r="P172" s="66">
        <f t="shared" si="6"/>
        <v>1</v>
      </c>
      <c r="Q172" s="167">
        <f t="shared" si="7"/>
        <v>1</v>
      </c>
      <c r="R172" s="168" t="s">
        <v>132</v>
      </c>
      <c r="S172" s="166"/>
      <c r="T172" s="166">
        <v>1</v>
      </c>
      <c r="U172" s="67"/>
    </row>
    <row r="173" spans="1:21" s="78" customFormat="1" ht="42">
      <c r="A173" s="161" t="s">
        <v>271</v>
      </c>
      <c r="B173" s="162"/>
      <c r="C173" s="156" t="s">
        <v>427</v>
      </c>
      <c r="D173" s="163">
        <v>107980664</v>
      </c>
      <c r="E173" s="163" t="s">
        <v>394</v>
      </c>
      <c r="F173" s="165" t="s">
        <v>21</v>
      </c>
      <c r="G173" s="166">
        <v>1</v>
      </c>
      <c r="H173" s="166"/>
      <c r="I173" s="166"/>
      <c r="J173" s="167">
        <f t="shared" si="8"/>
        <v>1</v>
      </c>
      <c r="K173" s="171"/>
      <c r="L173" s="171">
        <v>1</v>
      </c>
      <c r="M173" s="171"/>
      <c r="N173" s="171"/>
      <c r="O173" s="171"/>
      <c r="P173" s="66">
        <f t="shared" si="6"/>
        <v>1</v>
      </c>
      <c r="Q173" s="167">
        <f t="shared" si="7"/>
        <v>1</v>
      </c>
      <c r="R173" s="168" t="s">
        <v>132</v>
      </c>
      <c r="S173" s="166"/>
      <c r="T173" s="166">
        <v>1</v>
      </c>
      <c r="U173" s="67"/>
    </row>
    <row r="174" spans="1:21" s="78" customFormat="1" ht="42">
      <c r="A174" s="161" t="s">
        <v>271</v>
      </c>
      <c r="B174" s="162"/>
      <c r="C174" s="156" t="s">
        <v>428</v>
      </c>
      <c r="D174" s="163">
        <v>702420096</v>
      </c>
      <c r="E174" s="163" t="s">
        <v>394</v>
      </c>
      <c r="F174" s="165" t="s">
        <v>21</v>
      </c>
      <c r="G174" s="166">
        <v>1</v>
      </c>
      <c r="H174" s="166"/>
      <c r="I174" s="166"/>
      <c r="J174" s="167">
        <f t="shared" si="8"/>
        <v>1</v>
      </c>
      <c r="K174" s="171"/>
      <c r="L174" s="171">
        <v>1</v>
      </c>
      <c r="M174" s="171"/>
      <c r="N174" s="171"/>
      <c r="O174" s="171"/>
      <c r="P174" s="66">
        <f t="shared" si="6"/>
        <v>1</v>
      </c>
      <c r="Q174" s="167">
        <f t="shared" si="7"/>
        <v>1</v>
      </c>
      <c r="R174" s="168" t="s">
        <v>132</v>
      </c>
      <c r="S174" s="166">
        <v>1</v>
      </c>
      <c r="T174" s="166"/>
      <c r="U174" s="67"/>
    </row>
    <row r="175" spans="1:21" ht="42">
      <c r="A175" s="161" t="s">
        <v>271</v>
      </c>
      <c r="B175" s="162"/>
      <c r="C175" s="156" t="s">
        <v>429</v>
      </c>
      <c r="D175" s="163">
        <v>602940585</v>
      </c>
      <c r="E175" s="163" t="s">
        <v>394</v>
      </c>
      <c r="F175" s="165" t="s">
        <v>21</v>
      </c>
      <c r="G175" s="166">
        <v>1</v>
      </c>
      <c r="H175" s="166"/>
      <c r="I175" s="166"/>
      <c r="J175" s="167">
        <f t="shared" si="8"/>
        <v>1</v>
      </c>
      <c r="K175" s="171"/>
      <c r="L175" s="171">
        <v>1</v>
      </c>
      <c r="M175" s="171"/>
      <c r="N175" s="171"/>
      <c r="O175" s="171"/>
      <c r="P175" s="66">
        <f t="shared" si="6"/>
        <v>1</v>
      </c>
      <c r="Q175" s="167">
        <f t="shared" si="7"/>
        <v>1</v>
      </c>
      <c r="R175" s="168" t="s">
        <v>132</v>
      </c>
      <c r="S175" s="166">
        <v>1</v>
      </c>
      <c r="T175" s="166"/>
      <c r="U175" s="67"/>
    </row>
    <row r="176" spans="1:21" ht="42">
      <c r="A176" s="161" t="s">
        <v>271</v>
      </c>
      <c r="B176" s="162"/>
      <c r="C176" s="156" t="s">
        <v>430</v>
      </c>
      <c r="D176" s="163">
        <v>113140467</v>
      </c>
      <c r="E176" s="163" t="s">
        <v>394</v>
      </c>
      <c r="F176" s="165" t="s">
        <v>21</v>
      </c>
      <c r="G176" s="166">
        <v>1</v>
      </c>
      <c r="H176" s="166"/>
      <c r="I176" s="166"/>
      <c r="J176" s="167">
        <f t="shared" si="8"/>
        <v>1</v>
      </c>
      <c r="K176" s="171"/>
      <c r="L176" s="171">
        <v>1</v>
      </c>
      <c r="M176" s="171"/>
      <c r="N176" s="171"/>
      <c r="O176" s="171"/>
      <c r="P176" s="66">
        <f t="shared" si="6"/>
        <v>1</v>
      </c>
      <c r="Q176" s="167">
        <f t="shared" si="7"/>
        <v>1</v>
      </c>
      <c r="R176" s="168" t="s">
        <v>132</v>
      </c>
      <c r="S176" s="166">
        <v>1</v>
      </c>
      <c r="T176" s="166"/>
      <c r="U176" s="67"/>
    </row>
    <row r="177" spans="1:21" ht="42">
      <c r="A177" s="161" t="s">
        <v>271</v>
      </c>
      <c r="B177" s="162"/>
      <c r="C177" s="156" t="s">
        <v>431</v>
      </c>
      <c r="D177" s="163">
        <v>108770845</v>
      </c>
      <c r="E177" s="163" t="s">
        <v>394</v>
      </c>
      <c r="F177" s="165" t="s">
        <v>21</v>
      </c>
      <c r="G177" s="166">
        <v>1</v>
      </c>
      <c r="H177" s="166"/>
      <c r="I177" s="166"/>
      <c r="J177" s="167">
        <f t="shared" si="8"/>
        <v>1</v>
      </c>
      <c r="K177" s="171"/>
      <c r="L177" s="171">
        <v>1</v>
      </c>
      <c r="M177" s="171"/>
      <c r="N177" s="171"/>
      <c r="O177" s="171"/>
      <c r="P177" s="66">
        <f t="shared" si="6"/>
        <v>1</v>
      </c>
      <c r="Q177" s="167">
        <f t="shared" si="7"/>
        <v>1</v>
      </c>
      <c r="R177" s="168" t="s">
        <v>132</v>
      </c>
      <c r="S177" s="166">
        <v>1</v>
      </c>
      <c r="T177" s="166"/>
      <c r="U177" s="67"/>
    </row>
    <row r="178" spans="1:21" ht="84">
      <c r="A178" s="161" t="s">
        <v>419</v>
      </c>
      <c r="B178" s="162"/>
      <c r="C178" s="156" t="s">
        <v>432</v>
      </c>
      <c r="D178" s="163">
        <v>109290715</v>
      </c>
      <c r="E178" s="163" t="s">
        <v>395</v>
      </c>
      <c r="F178" s="165" t="s">
        <v>21</v>
      </c>
      <c r="G178" s="166">
        <v>6</v>
      </c>
      <c r="H178" s="166"/>
      <c r="I178" s="166"/>
      <c r="J178" s="167">
        <f t="shared" si="8"/>
        <v>6</v>
      </c>
      <c r="K178" s="171"/>
      <c r="L178" s="171">
        <f t="shared" ref="L178:L184" si="9">SUM(I178:K178)</f>
        <v>6</v>
      </c>
      <c r="M178" s="171"/>
      <c r="N178" s="171"/>
      <c r="O178" s="171"/>
      <c r="P178" s="66">
        <f t="shared" si="6"/>
        <v>6</v>
      </c>
      <c r="Q178" s="167">
        <f t="shared" si="7"/>
        <v>1</v>
      </c>
      <c r="R178" s="168" t="s">
        <v>132</v>
      </c>
      <c r="S178" s="166"/>
      <c r="T178" s="166">
        <v>1</v>
      </c>
      <c r="U178" s="67"/>
    </row>
    <row r="179" spans="1:21" ht="84">
      <c r="A179" s="161" t="s">
        <v>419</v>
      </c>
      <c r="B179" s="162"/>
      <c r="C179" s="156" t="s">
        <v>433</v>
      </c>
      <c r="D179" s="163">
        <v>107979787</v>
      </c>
      <c r="E179" s="163" t="s">
        <v>395</v>
      </c>
      <c r="F179" s="165" t="s">
        <v>21</v>
      </c>
      <c r="G179" s="166">
        <v>6</v>
      </c>
      <c r="H179" s="166"/>
      <c r="I179" s="166"/>
      <c r="J179" s="167">
        <f t="shared" si="8"/>
        <v>6</v>
      </c>
      <c r="K179" s="171"/>
      <c r="L179" s="171">
        <f t="shared" si="9"/>
        <v>6</v>
      </c>
      <c r="M179" s="171"/>
      <c r="N179" s="171"/>
      <c r="O179" s="171"/>
      <c r="P179" s="66">
        <f t="shared" si="6"/>
        <v>6</v>
      </c>
      <c r="Q179" s="167">
        <f t="shared" si="7"/>
        <v>1</v>
      </c>
      <c r="R179" s="168" t="s">
        <v>71</v>
      </c>
      <c r="S179" s="166"/>
      <c r="T179" s="166">
        <v>1</v>
      </c>
      <c r="U179" s="67"/>
    </row>
    <row r="180" spans="1:21" ht="84">
      <c r="A180" s="161" t="s">
        <v>419</v>
      </c>
      <c r="B180" s="162"/>
      <c r="C180" s="156" t="s">
        <v>434</v>
      </c>
      <c r="D180" s="163">
        <v>303480557</v>
      </c>
      <c r="E180" s="163" t="s">
        <v>395</v>
      </c>
      <c r="F180" s="165" t="s">
        <v>21</v>
      </c>
      <c r="G180" s="166">
        <v>6</v>
      </c>
      <c r="H180" s="166"/>
      <c r="I180" s="166"/>
      <c r="J180" s="167">
        <f t="shared" si="8"/>
        <v>6</v>
      </c>
      <c r="K180" s="171"/>
      <c r="L180" s="171">
        <f t="shared" si="9"/>
        <v>6</v>
      </c>
      <c r="M180" s="171"/>
      <c r="N180" s="171"/>
      <c r="O180" s="171"/>
      <c r="P180" s="66">
        <f t="shared" si="6"/>
        <v>6</v>
      </c>
      <c r="Q180" s="167">
        <f t="shared" si="7"/>
        <v>1</v>
      </c>
      <c r="R180" s="168" t="s">
        <v>132</v>
      </c>
      <c r="S180" s="166"/>
      <c r="T180" s="166">
        <v>1</v>
      </c>
      <c r="U180" s="67"/>
    </row>
    <row r="181" spans="1:21" ht="84">
      <c r="A181" s="161" t="s">
        <v>419</v>
      </c>
      <c r="B181" s="162"/>
      <c r="C181" s="156" t="s">
        <v>435</v>
      </c>
      <c r="D181" s="163">
        <v>503630005</v>
      </c>
      <c r="E181" s="163" t="s">
        <v>395</v>
      </c>
      <c r="F181" s="165" t="s">
        <v>21</v>
      </c>
      <c r="G181" s="166">
        <v>6</v>
      </c>
      <c r="H181" s="166"/>
      <c r="I181" s="166"/>
      <c r="J181" s="167">
        <f t="shared" si="8"/>
        <v>6</v>
      </c>
      <c r="K181" s="171"/>
      <c r="L181" s="171">
        <f t="shared" si="9"/>
        <v>6</v>
      </c>
      <c r="M181" s="171"/>
      <c r="N181" s="171"/>
      <c r="O181" s="171"/>
      <c r="P181" s="66">
        <f t="shared" si="6"/>
        <v>6</v>
      </c>
      <c r="Q181" s="167">
        <f t="shared" si="7"/>
        <v>1</v>
      </c>
      <c r="R181" s="168" t="s">
        <v>132</v>
      </c>
      <c r="S181" s="166"/>
      <c r="T181" s="166">
        <v>1</v>
      </c>
      <c r="U181" s="67"/>
    </row>
    <row r="182" spans="1:21" ht="84">
      <c r="A182" s="161" t="s">
        <v>419</v>
      </c>
      <c r="B182" s="162"/>
      <c r="C182" s="156" t="s">
        <v>436</v>
      </c>
      <c r="D182" s="163">
        <v>204220387</v>
      </c>
      <c r="E182" s="163" t="s">
        <v>395</v>
      </c>
      <c r="F182" s="165" t="s">
        <v>21</v>
      </c>
      <c r="G182" s="166">
        <v>6</v>
      </c>
      <c r="H182" s="166"/>
      <c r="I182" s="166"/>
      <c r="J182" s="167">
        <f t="shared" si="8"/>
        <v>6</v>
      </c>
      <c r="K182" s="171"/>
      <c r="L182" s="171">
        <f t="shared" si="9"/>
        <v>6</v>
      </c>
      <c r="M182" s="171"/>
      <c r="N182" s="171"/>
      <c r="O182" s="171"/>
      <c r="P182" s="66">
        <f t="shared" si="6"/>
        <v>6</v>
      </c>
      <c r="Q182" s="167">
        <f t="shared" si="7"/>
        <v>1</v>
      </c>
      <c r="R182" s="168" t="s">
        <v>71</v>
      </c>
      <c r="S182" s="166">
        <v>1</v>
      </c>
      <c r="T182" s="166"/>
      <c r="U182" s="67"/>
    </row>
    <row r="183" spans="1:21" ht="84">
      <c r="A183" s="161" t="s">
        <v>419</v>
      </c>
      <c r="B183" s="162"/>
      <c r="C183" s="156" t="s">
        <v>437</v>
      </c>
      <c r="D183" s="163">
        <v>110560133</v>
      </c>
      <c r="E183" s="163" t="s">
        <v>395</v>
      </c>
      <c r="F183" s="165" t="s">
        <v>21</v>
      </c>
      <c r="G183" s="166">
        <v>6</v>
      </c>
      <c r="H183" s="166"/>
      <c r="I183" s="166"/>
      <c r="J183" s="167">
        <f t="shared" si="8"/>
        <v>6</v>
      </c>
      <c r="K183" s="171"/>
      <c r="L183" s="171">
        <f t="shared" si="9"/>
        <v>6</v>
      </c>
      <c r="M183" s="171"/>
      <c r="N183" s="171"/>
      <c r="O183" s="171"/>
      <c r="P183" s="66">
        <f t="shared" si="6"/>
        <v>6</v>
      </c>
      <c r="Q183" s="167">
        <f t="shared" si="7"/>
        <v>1</v>
      </c>
      <c r="R183" s="168" t="s">
        <v>132</v>
      </c>
      <c r="S183" s="166"/>
      <c r="T183" s="166">
        <v>1</v>
      </c>
      <c r="U183" s="67"/>
    </row>
    <row r="184" spans="1:21" ht="84">
      <c r="A184" s="161" t="s">
        <v>419</v>
      </c>
      <c r="B184" s="162"/>
      <c r="C184" s="156" t="s">
        <v>438</v>
      </c>
      <c r="D184" s="163">
        <v>107420119</v>
      </c>
      <c r="E184" s="163" t="s">
        <v>395</v>
      </c>
      <c r="F184" s="165" t="s">
        <v>21</v>
      </c>
      <c r="G184" s="166">
        <v>6</v>
      </c>
      <c r="H184" s="166"/>
      <c r="I184" s="166"/>
      <c r="J184" s="167">
        <f t="shared" si="8"/>
        <v>6</v>
      </c>
      <c r="K184" s="171"/>
      <c r="L184" s="171">
        <f t="shared" si="9"/>
        <v>6</v>
      </c>
      <c r="M184" s="171"/>
      <c r="N184" s="171"/>
      <c r="O184" s="171"/>
      <c r="P184" s="66">
        <f t="shared" si="6"/>
        <v>6</v>
      </c>
      <c r="Q184" s="167">
        <f t="shared" si="7"/>
        <v>1</v>
      </c>
      <c r="R184" s="168" t="s">
        <v>132</v>
      </c>
      <c r="S184" s="166"/>
      <c r="T184" s="166">
        <v>1</v>
      </c>
      <c r="U184" s="67"/>
    </row>
    <row r="185" spans="1:21" s="83" customFormat="1" ht="42">
      <c r="A185" s="161" t="s">
        <v>271</v>
      </c>
      <c r="B185" s="162"/>
      <c r="C185" s="156" t="s">
        <v>442</v>
      </c>
      <c r="D185" s="163">
        <v>503510169</v>
      </c>
      <c r="E185" s="163" t="s">
        <v>443</v>
      </c>
      <c r="F185" s="165" t="s">
        <v>21</v>
      </c>
      <c r="G185" s="166">
        <v>1</v>
      </c>
      <c r="H185" s="166"/>
      <c r="I185" s="166"/>
      <c r="J185" s="167">
        <f t="shared" si="8"/>
        <v>1</v>
      </c>
      <c r="K185" s="171"/>
      <c r="L185" s="171">
        <v>1</v>
      </c>
      <c r="M185" s="171"/>
      <c r="N185" s="171"/>
      <c r="O185" s="171"/>
      <c r="P185" s="66">
        <f t="shared" si="6"/>
        <v>1</v>
      </c>
      <c r="Q185" s="167">
        <f t="shared" si="7"/>
        <v>1</v>
      </c>
      <c r="R185" s="168" t="s">
        <v>73</v>
      </c>
      <c r="S185" s="166"/>
      <c r="T185" s="166">
        <v>1</v>
      </c>
      <c r="U185" s="67"/>
    </row>
    <row r="186" spans="1:21" s="83" customFormat="1" ht="42">
      <c r="A186" s="161" t="s">
        <v>271</v>
      </c>
      <c r="B186" s="162"/>
      <c r="C186" s="156" t="s">
        <v>444</v>
      </c>
      <c r="D186" s="163">
        <v>503530283</v>
      </c>
      <c r="E186" s="163" t="s">
        <v>443</v>
      </c>
      <c r="F186" s="165" t="s">
        <v>21</v>
      </c>
      <c r="G186" s="166">
        <v>1</v>
      </c>
      <c r="H186" s="166"/>
      <c r="I186" s="166"/>
      <c r="J186" s="167">
        <f t="shared" si="8"/>
        <v>1</v>
      </c>
      <c r="K186" s="171"/>
      <c r="L186" s="171">
        <v>1</v>
      </c>
      <c r="M186" s="171"/>
      <c r="N186" s="171"/>
      <c r="O186" s="171"/>
      <c r="P186" s="66">
        <f t="shared" si="6"/>
        <v>1</v>
      </c>
      <c r="Q186" s="167">
        <f t="shared" si="7"/>
        <v>1</v>
      </c>
      <c r="R186" s="168" t="s">
        <v>73</v>
      </c>
      <c r="S186" s="166"/>
      <c r="T186" s="166">
        <v>1</v>
      </c>
      <c r="U186" s="67"/>
    </row>
    <row r="187" spans="1:21" s="83" customFormat="1" ht="42">
      <c r="A187" s="161" t="s">
        <v>271</v>
      </c>
      <c r="B187" s="162"/>
      <c r="C187" s="156" t="s">
        <v>445</v>
      </c>
      <c r="D187" s="163">
        <v>603140963</v>
      </c>
      <c r="E187" s="163" t="s">
        <v>443</v>
      </c>
      <c r="F187" s="165" t="s">
        <v>21</v>
      </c>
      <c r="G187" s="166">
        <v>1</v>
      </c>
      <c r="H187" s="166"/>
      <c r="I187" s="166"/>
      <c r="J187" s="167">
        <f t="shared" si="8"/>
        <v>1</v>
      </c>
      <c r="K187" s="171"/>
      <c r="L187" s="171">
        <v>1</v>
      </c>
      <c r="M187" s="171"/>
      <c r="N187" s="171"/>
      <c r="O187" s="171"/>
      <c r="P187" s="66">
        <f t="shared" si="6"/>
        <v>1</v>
      </c>
      <c r="Q187" s="167">
        <f t="shared" si="7"/>
        <v>1</v>
      </c>
      <c r="R187" s="168" t="s">
        <v>72</v>
      </c>
      <c r="S187" s="166"/>
      <c r="T187" s="166">
        <v>1</v>
      </c>
      <c r="U187" s="67"/>
    </row>
    <row r="188" spans="1:21" s="83" customFormat="1" ht="42">
      <c r="A188" s="161" t="s">
        <v>271</v>
      </c>
      <c r="B188" s="162"/>
      <c r="C188" s="156" t="s">
        <v>446</v>
      </c>
      <c r="D188" s="163">
        <v>701860278</v>
      </c>
      <c r="E188" s="163" t="s">
        <v>443</v>
      </c>
      <c r="F188" s="165" t="s">
        <v>21</v>
      </c>
      <c r="G188" s="166">
        <v>1</v>
      </c>
      <c r="H188" s="166"/>
      <c r="I188" s="166"/>
      <c r="J188" s="167">
        <f t="shared" si="8"/>
        <v>1</v>
      </c>
      <c r="K188" s="171"/>
      <c r="L188" s="171">
        <v>1</v>
      </c>
      <c r="M188" s="171"/>
      <c r="N188" s="171"/>
      <c r="O188" s="171"/>
      <c r="P188" s="66">
        <f t="shared" si="6"/>
        <v>1</v>
      </c>
      <c r="Q188" s="167">
        <f t="shared" si="7"/>
        <v>1</v>
      </c>
      <c r="R188" s="168" t="s">
        <v>132</v>
      </c>
      <c r="S188" s="166"/>
      <c r="T188" s="166">
        <v>1</v>
      </c>
      <c r="U188" s="67"/>
    </row>
    <row r="189" spans="1:21" s="83" customFormat="1" ht="42">
      <c r="A189" s="161" t="s">
        <v>271</v>
      </c>
      <c r="B189" s="162"/>
      <c r="C189" s="156" t="s">
        <v>447</v>
      </c>
      <c r="D189" s="163">
        <v>503690335</v>
      </c>
      <c r="E189" s="163" t="s">
        <v>443</v>
      </c>
      <c r="F189" s="165" t="s">
        <v>21</v>
      </c>
      <c r="G189" s="166">
        <v>1</v>
      </c>
      <c r="H189" s="166"/>
      <c r="I189" s="166"/>
      <c r="J189" s="167">
        <f t="shared" si="8"/>
        <v>1</v>
      </c>
      <c r="K189" s="171"/>
      <c r="L189" s="171">
        <v>1</v>
      </c>
      <c r="M189" s="171"/>
      <c r="N189" s="171"/>
      <c r="O189" s="171"/>
      <c r="P189" s="66">
        <f t="shared" si="6"/>
        <v>1</v>
      </c>
      <c r="Q189" s="167">
        <f t="shared" si="7"/>
        <v>1</v>
      </c>
      <c r="R189" s="168" t="s">
        <v>73</v>
      </c>
      <c r="S189" s="166"/>
      <c r="T189" s="166">
        <v>1</v>
      </c>
      <c r="U189" s="67"/>
    </row>
    <row r="190" spans="1:21" s="83" customFormat="1" ht="70">
      <c r="A190" s="161" t="s">
        <v>448</v>
      </c>
      <c r="B190" s="162"/>
      <c r="C190" s="156" t="s">
        <v>449</v>
      </c>
      <c r="D190" s="163">
        <v>204980715</v>
      </c>
      <c r="E190" s="163" t="s">
        <v>450</v>
      </c>
      <c r="F190" s="165" t="s">
        <v>21</v>
      </c>
      <c r="G190" s="166"/>
      <c r="H190" s="166"/>
      <c r="I190" s="166">
        <v>6</v>
      </c>
      <c r="J190" s="167">
        <f t="shared" si="8"/>
        <v>6</v>
      </c>
      <c r="K190" s="171">
        <v>6</v>
      </c>
      <c r="L190" s="171"/>
      <c r="M190" s="171"/>
      <c r="N190" s="171"/>
      <c r="O190" s="171"/>
      <c r="P190" s="66">
        <f t="shared" si="6"/>
        <v>6</v>
      </c>
      <c r="Q190" s="167">
        <f t="shared" si="7"/>
        <v>1</v>
      </c>
      <c r="R190" s="168" t="s">
        <v>132</v>
      </c>
      <c r="S190" s="166">
        <v>1</v>
      </c>
      <c r="T190" s="166"/>
      <c r="U190" s="67"/>
    </row>
    <row r="191" spans="1:21" s="83" customFormat="1" ht="70">
      <c r="A191" s="161" t="s">
        <v>448</v>
      </c>
      <c r="B191" s="162"/>
      <c r="C191" s="156" t="s">
        <v>451</v>
      </c>
      <c r="D191" s="163">
        <v>401290232</v>
      </c>
      <c r="E191" s="163" t="s">
        <v>450</v>
      </c>
      <c r="F191" s="165" t="s">
        <v>21</v>
      </c>
      <c r="G191" s="166"/>
      <c r="H191" s="166"/>
      <c r="I191" s="166">
        <v>6</v>
      </c>
      <c r="J191" s="167">
        <f t="shared" si="8"/>
        <v>6</v>
      </c>
      <c r="K191" s="171">
        <v>6</v>
      </c>
      <c r="L191" s="171"/>
      <c r="M191" s="171"/>
      <c r="N191" s="171"/>
      <c r="O191" s="171"/>
      <c r="P191" s="66">
        <f t="shared" si="6"/>
        <v>6</v>
      </c>
      <c r="Q191" s="167">
        <f t="shared" si="7"/>
        <v>1</v>
      </c>
      <c r="R191" s="168" t="s">
        <v>132</v>
      </c>
      <c r="S191" s="166">
        <v>1</v>
      </c>
      <c r="T191" s="166"/>
      <c r="U191" s="67"/>
    </row>
    <row r="192" spans="1:21" s="83" customFormat="1" ht="42">
      <c r="A192" s="161" t="s">
        <v>452</v>
      </c>
      <c r="B192" s="162"/>
      <c r="C192" s="156" t="s">
        <v>453</v>
      </c>
      <c r="D192" s="163">
        <v>112410448</v>
      </c>
      <c r="E192" s="163" t="s">
        <v>454</v>
      </c>
      <c r="F192" s="165" t="s">
        <v>21</v>
      </c>
      <c r="G192" s="166"/>
      <c r="H192" s="166"/>
      <c r="I192" s="166">
        <v>25</v>
      </c>
      <c r="J192" s="167">
        <f t="shared" si="8"/>
        <v>25</v>
      </c>
      <c r="K192" s="171">
        <v>25</v>
      </c>
      <c r="L192" s="171"/>
      <c r="M192" s="171"/>
      <c r="N192" s="171"/>
      <c r="O192" s="171"/>
      <c r="P192" s="66">
        <f t="shared" si="6"/>
        <v>25</v>
      </c>
      <c r="Q192" s="167">
        <f t="shared" si="7"/>
        <v>1</v>
      </c>
      <c r="R192" s="168" t="s">
        <v>132</v>
      </c>
      <c r="S192" s="166">
        <v>1</v>
      </c>
      <c r="T192" s="166"/>
      <c r="U192" s="67"/>
    </row>
    <row r="193" spans="1:21" s="83" customFormat="1" ht="42">
      <c r="A193" s="161" t="s">
        <v>452</v>
      </c>
      <c r="B193" s="162"/>
      <c r="C193" s="156" t="s">
        <v>455</v>
      </c>
      <c r="D193" s="163">
        <v>112860478</v>
      </c>
      <c r="E193" s="163" t="s">
        <v>454</v>
      </c>
      <c r="F193" s="165" t="s">
        <v>21</v>
      </c>
      <c r="G193" s="166"/>
      <c r="H193" s="166"/>
      <c r="I193" s="166">
        <v>25</v>
      </c>
      <c r="J193" s="167">
        <f t="shared" si="8"/>
        <v>25</v>
      </c>
      <c r="K193" s="171">
        <v>25</v>
      </c>
      <c r="L193" s="171"/>
      <c r="M193" s="171"/>
      <c r="N193" s="171"/>
      <c r="O193" s="171"/>
      <c r="P193" s="66">
        <f t="shared" si="6"/>
        <v>25</v>
      </c>
      <c r="Q193" s="167">
        <f t="shared" si="7"/>
        <v>1</v>
      </c>
      <c r="R193" s="168" t="s">
        <v>132</v>
      </c>
      <c r="S193" s="166">
        <v>1</v>
      </c>
      <c r="T193" s="166"/>
      <c r="U193" s="67"/>
    </row>
    <row r="194" spans="1:21" s="83" customFormat="1" ht="42">
      <c r="A194" s="161" t="s">
        <v>452</v>
      </c>
      <c r="B194" s="162"/>
      <c r="C194" s="156" t="s">
        <v>456</v>
      </c>
      <c r="D194" s="163">
        <v>401310328</v>
      </c>
      <c r="E194" s="163" t="s">
        <v>454</v>
      </c>
      <c r="F194" s="165" t="s">
        <v>21</v>
      </c>
      <c r="G194" s="166"/>
      <c r="H194" s="166"/>
      <c r="I194" s="166">
        <v>25</v>
      </c>
      <c r="J194" s="167">
        <f t="shared" si="8"/>
        <v>25</v>
      </c>
      <c r="K194" s="171">
        <v>25</v>
      </c>
      <c r="L194" s="171"/>
      <c r="M194" s="171"/>
      <c r="N194" s="171"/>
      <c r="O194" s="171"/>
      <c r="P194" s="66">
        <f t="shared" si="6"/>
        <v>25</v>
      </c>
      <c r="Q194" s="167">
        <f t="shared" si="7"/>
        <v>1</v>
      </c>
      <c r="R194" s="168" t="s">
        <v>132</v>
      </c>
      <c r="S194" s="166">
        <v>1</v>
      </c>
      <c r="T194" s="166"/>
      <c r="U194" s="67"/>
    </row>
    <row r="195" spans="1:21" s="83" customFormat="1" ht="42">
      <c r="A195" s="161" t="s">
        <v>459</v>
      </c>
      <c r="B195" s="162"/>
      <c r="C195" s="156" t="s">
        <v>460</v>
      </c>
      <c r="D195" s="163">
        <v>110280783</v>
      </c>
      <c r="E195" s="163" t="s">
        <v>461</v>
      </c>
      <c r="F195" s="165" t="s">
        <v>21</v>
      </c>
      <c r="G195" s="166">
        <v>1</v>
      </c>
      <c r="H195" s="166"/>
      <c r="I195" s="166"/>
      <c r="J195" s="167">
        <f t="shared" si="8"/>
        <v>1</v>
      </c>
      <c r="K195" s="171"/>
      <c r="L195" s="171">
        <v>1</v>
      </c>
      <c r="M195" s="171"/>
      <c r="N195" s="171"/>
      <c r="O195" s="171"/>
      <c r="P195" s="66">
        <f t="shared" si="6"/>
        <v>1</v>
      </c>
      <c r="Q195" s="167">
        <f t="shared" si="7"/>
        <v>1</v>
      </c>
      <c r="R195" s="168" t="s">
        <v>132</v>
      </c>
      <c r="S195" s="166">
        <v>1</v>
      </c>
      <c r="T195" s="166"/>
      <c r="U195" s="67"/>
    </row>
    <row r="196" spans="1:21" s="83" customFormat="1" ht="42">
      <c r="A196" s="161" t="s">
        <v>459</v>
      </c>
      <c r="B196" s="162"/>
      <c r="C196" s="156" t="s">
        <v>462</v>
      </c>
      <c r="D196" s="163">
        <v>108190546</v>
      </c>
      <c r="E196" s="163" t="s">
        <v>461</v>
      </c>
      <c r="F196" s="165" t="s">
        <v>21</v>
      </c>
      <c r="G196" s="166">
        <v>1</v>
      </c>
      <c r="H196" s="166"/>
      <c r="I196" s="166"/>
      <c r="J196" s="167">
        <f t="shared" si="8"/>
        <v>1</v>
      </c>
      <c r="K196" s="171"/>
      <c r="L196" s="171">
        <v>1</v>
      </c>
      <c r="M196" s="171"/>
      <c r="N196" s="171"/>
      <c r="O196" s="171"/>
      <c r="P196" s="66">
        <f t="shared" si="6"/>
        <v>1</v>
      </c>
      <c r="Q196" s="167">
        <f t="shared" si="7"/>
        <v>1</v>
      </c>
      <c r="R196" s="168" t="s">
        <v>132</v>
      </c>
      <c r="S196" s="166"/>
      <c r="T196" s="166">
        <v>1</v>
      </c>
      <c r="U196" s="67"/>
    </row>
    <row r="197" spans="1:21" s="83" customFormat="1" ht="42">
      <c r="A197" s="161" t="s">
        <v>463</v>
      </c>
      <c r="B197" s="162"/>
      <c r="C197" s="156" t="s">
        <v>464</v>
      </c>
      <c r="D197" s="163">
        <v>112540809</v>
      </c>
      <c r="E197" s="163" t="s">
        <v>465</v>
      </c>
      <c r="F197" s="165" t="s">
        <v>21</v>
      </c>
      <c r="G197" s="166">
        <v>5</v>
      </c>
      <c r="H197" s="166"/>
      <c r="I197" s="166"/>
      <c r="J197" s="167">
        <f t="shared" si="8"/>
        <v>5</v>
      </c>
      <c r="K197" s="171"/>
      <c r="L197" s="171">
        <v>5</v>
      </c>
      <c r="M197" s="171"/>
      <c r="N197" s="171"/>
      <c r="O197" s="171"/>
      <c r="P197" s="66">
        <f t="shared" si="6"/>
        <v>5</v>
      </c>
      <c r="Q197" s="167">
        <f t="shared" si="7"/>
        <v>1</v>
      </c>
      <c r="R197" s="168" t="s">
        <v>132</v>
      </c>
      <c r="S197" s="166"/>
      <c r="T197" s="166">
        <v>1</v>
      </c>
      <c r="U197" s="67"/>
    </row>
    <row r="198" spans="1:21" s="83" customFormat="1" ht="42">
      <c r="A198" s="161" t="s">
        <v>463</v>
      </c>
      <c r="B198" s="162"/>
      <c r="C198" s="156" t="s">
        <v>466</v>
      </c>
      <c r="D198" s="163">
        <v>208040964</v>
      </c>
      <c r="E198" s="163" t="s">
        <v>465</v>
      </c>
      <c r="F198" s="165" t="s">
        <v>21</v>
      </c>
      <c r="G198" s="166">
        <v>5</v>
      </c>
      <c r="H198" s="166"/>
      <c r="I198" s="166"/>
      <c r="J198" s="167">
        <f t="shared" si="8"/>
        <v>5</v>
      </c>
      <c r="K198" s="171"/>
      <c r="L198" s="171">
        <v>5</v>
      </c>
      <c r="M198" s="171"/>
      <c r="N198" s="171"/>
      <c r="O198" s="171"/>
      <c r="P198" s="66">
        <f t="shared" si="6"/>
        <v>5</v>
      </c>
      <c r="Q198" s="167">
        <f t="shared" si="7"/>
        <v>1</v>
      </c>
      <c r="R198" s="168" t="s">
        <v>181</v>
      </c>
      <c r="S198" s="166">
        <v>1</v>
      </c>
      <c r="T198" s="166"/>
      <c r="U198" s="67"/>
    </row>
    <row r="199" spans="1:21" s="83" customFormat="1" ht="42">
      <c r="A199" s="161" t="s">
        <v>463</v>
      </c>
      <c r="B199" s="162"/>
      <c r="C199" s="156" t="s">
        <v>467</v>
      </c>
      <c r="D199" s="163">
        <v>303650384</v>
      </c>
      <c r="E199" s="163" t="s">
        <v>465</v>
      </c>
      <c r="F199" s="165" t="s">
        <v>21</v>
      </c>
      <c r="G199" s="166">
        <v>5</v>
      </c>
      <c r="H199" s="166"/>
      <c r="I199" s="166"/>
      <c r="J199" s="167">
        <f t="shared" si="8"/>
        <v>5</v>
      </c>
      <c r="K199" s="171"/>
      <c r="L199" s="171">
        <v>5</v>
      </c>
      <c r="M199" s="171"/>
      <c r="N199" s="171"/>
      <c r="O199" s="171"/>
      <c r="P199" s="66">
        <f t="shared" si="6"/>
        <v>5</v>
      </c>
      <c r="Q199" s="167">
        <f t="shared" si="7"/>
        <v>1</v>
      </c>
      <c r="R199" s="168" t="s">
        <v>132</v>
      </c>
      <c r="S199" s="166"/>
      <c r="T199" s="166">
        <v>1</v>
      </c>
      <c r="U199" s="67"/>
    </row>
    <row r="200" spans="1:21" s="83" customFormat="1" ht="42">
      <c r="A200" s="161" t="s">
        <v>463</v>
      </c>
      <c r="B200" s="162"/>
      <c r="C200" s="156" t="s">
        <v>468</v>
      </c>
      <c r="D200" s="163">
        <v>206840637</v>
      </c>
      <c r="E200" s="163" t="s">
        <v>465</v>
      </c>
      <c r="F200" s="165" t="s">
        <v>21</v>
      </c>
      <c r="G200" s="166">
        <v>5</v>
      </c>
      <c r="H200" s="166"/>
      <c r="I200" s="166"/>
      <c r="J200" s="167">
        <f t="shared" si="8"/>
        <v>5</v>
      </c>
      <c r="K200" s="171"/>
      <c r="L200" s="171">
        <v>5</v>
      </c>
      <c r="M200" s="171"/>
      <c r="N200" s="171"/>
      <c r="O200" s="171"/>
      <c r="P200" s="66">
        <f t="shared" si="6"/>
        <v>5</v>
      </c>
      <c r="Q200" s="167">
        <f t="shared" si="7"/>
        <v>1</v>
      </c>
      <c r="R200" s="168" t="s">
        <v>181</v>
      </c>
      <c r="S200" s="166">
        <v>1</v>
      </c>
      <c r="T200" s="166"/>
      <c r="U200" s="67"/>
    </row>
    <row r="201" spans="1:21" s="83" customFormat="1" ht="42">
      <c r="A201" s="161" t="s">
        <v>463</v>
      </c>
      <c r="B201" s="162"/>
      <c r="C201" s="156" t="s">
        <v>469</v>
      </c>
      <c r="D201" s="163">
        <v>205890151</v>
      </c>
      <c r="E201" s="163" t="s">
        <v>465</v>
      </c>
      <c r="F201" s="165" t="s">
        <v>21</v>
      </c>
      <c r="G201" s="166">
        <v>5</v>
      </c>
      <c r="H201" s="166"/>
      <c r="I201" s="166"/>
      <c r="J201" s="167">
        <f t="shared" si="8"/>
        <v>5</v>
      </c>
      <c r="K201" s="171"/>
      <c r="L201" s="171">
        <v>5</v>
      </c>
      <c r="M201" s="171"/>
      <c r="N201" s="171"/>
      <c r="O201" s="171"/>
      <c r="P201" s="66">
        <f t="shared" ref="P201:P264" si="10">IF(SUM(K201:O201)=SUM(G201:I201),J201,"VERIFIQUE DATOS INCORRECTOS")</f>
        <v>5</v>
      </c>
      <c r="Q201" s="167">
        <f t="shared" ref="Q201:Q264" si="11">SUM(S201:U201)</f>
        <v>1</v>
      </c>
      <c r="R201" s="168" t="s">
        <v>132</v>
      </c>
      <c r="S201" s="166"/>
      <c r="T201" s="166">
        <v>1</v>
      </c>
      <c r="U201" s="67"/>
    </row>
    <row r="202" spans="1:21" s="83" customFormat="1" ht="42">
      <c r="A202" s="161" t="s">
        <v>463</v>
      </c>
      <c r="B202" s="162"/>
      <c r="C202" s="156" t="s">
        <v>470</v>
      </c>
      <c r="D202" s="163">
        <v>113780338</v>
      </c>
      <c r="E202" s="163" t="s">
        <v>465</v>
      </c>
      <c r="F202" s="165" t="s">
        <v>21</v>
      </c>
      <c r="G202" s="166">
        <v>5</v>
      </c>
      <c r="H202" s="166"/>
      <c r="I202" s="166"/>
      <c r="J202" s="167">
        <f t="shared" ref="J202:J265" si="12">SUM(G202:I202)</f>
        <v>5</v>
      </c>
      <c r="K202" s="171"/>
      <c r="L202" s="171">
        <v>5</v>
      </c>
      <c r="M202" s="171"/>
      <c r="N202" s="171"/>
      <c r="O202" s="171"/>
      <c r="P202" s="66">
        <f t="shared" si="10"/>
        <v>5</v>
      </c>
      <c r="Q202" s="167">
        <f t="shared" si="11"/>
        <v>1</v>
      </c>
      <c r="R202" s="168" t="s">
        <v>132</v>
      </c>
      <c r="S202" s="166"/>
      <c r="T202" s="166">
        <v>1</v>
      </c>
      <c r="U202" s="67"/>
    </row>
    <row r="203" spans="1:21" s="83" customFormat="1" ht="42">
      <c r="A203" s="161" t="s">
        <v>463</v>
      </c>
      <c r="B203" s="162"/>
      <c r="C203" s="156" t="s">
        <v>471</v>
      </c>
      <c r="D203" s="163">
        <v>207380665</v>
      </c>
      <c r="E203" s="163" t="s">
        <v>465</v>
      </c>
      <c r="F203" s="165" t="s">
        <v>21</v>
      </c>
      <c r="G203" s="166">
        <v>5</v>
      </c>
      <c r="H203" s="166"/>
      <c r="I203" s="166"/>
      <c r="J203" s="167">
        <f t="shared" si="12"/>
        <v>5</v>
      </c>
      <c r="K203" s="171"/>
      <c r="L203" s="171">
        <v>5</v>
      </c>
      <c r="M203" s="171"/>
      <c r="N203" s="171"/>
      <c r="O203" s="171"/>
      <c r="P203" s="66">
        <f t="shared" si="10"/>
        <v>5</v>
      </c>
      <c r="Q203" s="167">
        <f t="shared" si="11"/>
        <v>1</v>
      </c>
      <c r="R203" s="168" t="s">
        <v>132</v>
      </c>
      <c r="S203" s="166"/>
      <c r="T203" s="166">
        <v>1</v>
      </c>
      <c r="U203" s="67"/>
    </row>
    <row r="204" spans="1:21" s="83" customFormat="1" ht="42">
      <c r="A204" s="161" t="s">
        <v>463</v>
      </c>
      <c r="B204" s="162"/>
      <c r="C204" s="156" t="s">
        <v>472</v>
      </c>
      <c r="D204" s="163">
        <v>112250716</v>
      </c>
      <c r="E204" s="163" t="s">
        <v>465</v>
      </c>
      <c r="F204" s="165" t="s">
        <v>21</v>
      </c>
      <c r="G204" s="166">
        <v>5</v>
      </c>
      <c r="H204" s="166"/>
      <c r="I204" s="166"/>
      <c r="J204" s="167">
        <f t="shared" si="12"/>
        <v>5</v>
      </c>
      <c r="K204" s="171"/>
      <c r="L204" s="171">
        <v>5</v>
      </c>
      <c r="M204" s="171"/>
      <c r="N204" s="171"/>
      <c r="O204" s="171"/>
      <c r="P204" s="66">
        <f t="shared" si="10"/>
        <v>5</v>
      </c>
      <c r="Q204" s="167">
        <f t="shared" si="11"/>
        <v>1</v>
      </c>
      <c r="R204" s="168" t="s">
        <v>132</v>
      </c>
      <c r="S204" s="166"/>
      <c r="T204" s="166">
        <v>1</v>
      </c>
      <c r="U204" s="67"/>
    </row>
    <row r="205" spans="1:21" s="83" customFormat="1" ht="42">
      <c r="A205" s="161" t="s">
        <v>463</v>
      </c>
      <c r="B205" s="162"/>
      <c r="C205" s="156" t="s">
        <v>473</v>
      </c>
      <c r="D205" s="163">
        <v>204120194</v>
      </c>
      <c r="E205" s="163" t="s">
        <v>465</v>
      </c>
      <c r="F205" s="165" t="s">
        <v>21</v>
      </c>
      <c r="G205" s="166">
        <v>5</v>
      </c>
      <c r="H205" s="166"/>
      <c r="I205" s="166"/>
      <c r="J205" s="167">
        <f t="shared" si="12"/>
        <v>5</v>
      </c>
      <c r="K205" s="171"/>
      <c r="L205" s="171">
        <v>5</v>
      </c>
      <c r="M205" s="171"/>
      <c r="N205" s="171"/>
      <c r="O205" s="171"/>
      <c r="P205" s="66">
        <f t="shared" si="10"/>
        <v>5</v>
      </c>
      <c r="Q205" s="167">
        <f t="shared" si="11"/>
        <v>1</v>
      </c>
      <c r="R205" s="168" t="s">
        <v>181</v>
      </c>
      <c r="S205" s="166">
        <v>1</v>
      </c>
      <c r="T205" s="166"/>
      <c r="U205" s="67"/>
    </row>
    <row r="206" spans="1:21" s="83" customFormat="1" ht="42">
      <c r="A206" s="161" t="s">
        <v>463</v>
      </c>
      <c r="B206" s="162"/>
      <c r="C206" s="156" t="s">
        <v>474</v>
      </c>
      <c r="D206" s="163">
        <v>204540475</v>
      </c>
      <c r="E206" s="163" t="s">
        <v>465</v>
      </c>
      <c r="F206" s="165" t="s">
        <v>21</v>
      </c>
      <c r="G206" s="166">
        <v>5</v>
      </c>
      <c r="H206" s="166"/>
      <c r="I206" s="166"/>
      <c r="J206" s="167">
        <f t="shared" si="12"/>
        <v>5</v>
      </c>
      <c r="K206" s="171"/>
      <c r="L206" s="171">
        <v>5</v>
      </c>
      <c r="M206" s="171"/>
      <c r="N206" s="171"/>
      <c r="O206" s="171"/>
      <c r="P206" s="66">
        <f t="shared" si="10"/>
        <v>5</v>
      </c>
      <c r="Q206" s="167">
        <f t="shared" si="11"/>
        <v>1</v>
      </c>
      <c r="R206" s="168" t="s">
        <v>181</v>
      </c>
      <c r="S206" s="166">
        <v>1</v>
      </c>
      <c r="T206" s="166"/>
      <c r="U206" s="67"/>
    </row>
    <row r="207" spans="1:21" s="83" customFormat="1" ht="42">
      <c r="A207" s="161" t="s">
        <v>463</v>
      </c>
      <c r="B207" s="162"/>
      <c r="C207" s="156" t="s">
        <v>475</v>
      </c>
      <c r="D207" s="163">
        <v>207020467</v>
      </c>
      <c r="E207" s="163" t="s">
        <v>465</v>
      </c>
      <c r="F207" s="165" t="s">
        <v>21</v>
      </c>
      <c r="G207" s="166">
        <v>5</v>
      </c>
      <c r="H207" s="166"/>
      <c r="I207" s="166"/>
      <c r="J207" s="167">
        <f t="shared" si="12"/>
        <v>5</v>
      </c>
      <c r="K207" s="171"/>
      <c r="L207" s="171">
        <v>5</v>
      </c>
      <c r="M207" s="171"/>
      <c r="N207" s="171"/>
      <c r="O207" s="171"/>
      <c r="P207" s="66">
        <f t="shared" si="10"/>
        <v>5</v>
      </c>
      <c r="Q207" s="167">
        <f t="shared" si="11"/>
        <v>1</v>
      </c>
      <c r="R207" s="168" t="s">
        <v>132</v>
      </c>
      <c r="S207" s="166"/>
      <c r="T207" s="166">
        <v>1</v>
      </c>
      <c r="U207" s="67"/>
    </row>
    <row r="208" spans="1:21" s="83" customFormat="1" ht="42">
      <c r="A208" s="161" t="s">
        <v>463</v>
      </c>
      <c r="B208" s="162"/>
      <c r="C208" s="156" t="s">
        <v>476</v>
      </c>
      <c r="D208" s="163">
        <v>207610400</v>
      </c>
      <c r="E208" s="163" t="s">
        <v>465</v>
      </c>
      <c r="F208" s="165" t="s">
        <v>21</v>
      </c>
      <c r="G208" s="166">
        <v>5</v>
      </c>
      <c r="H208" s="166"/>
      <c r="I208" s="166"/>
      <c r="J208" s="167">
        <f t="shared" si="12"/>
        <v>5</v>
      </c>
      <c r="K208" s="171"/>
      <c r="L208" s="171">
        <v>5</v>
      </c>
      <c r="M208" s="171"/>
      <c r="N208" s="171"/>
      <c r="O208" s="171"/>
      <c r="P208" s="66">
        <f t="shared" si="10"/>
        <v>5</v>
      </c>
      <c r="Q208" s="167">
        <f t="shared" si="11"/>
        <v>1</v>
      </c>
      <c r="R208" s="168" t="s">
        <v>181</v>
      </c>
      <c r="S208" s="166">
        <v>1</v>
      </c>
      <c r="T208" s="166"/>
      <c r="U208" s="67"/>
    </row>
    <row r="209" spans="1:21" s="83" customFormat="1" ht="42">
      <c r="A209" s="161" t="s">
        <v>463</v>
      </c>
      <c r="B209" s="162"/>
      <c r="C209" s="156" t="s">
        <v>477</v>
      </c>
      <c r="D209" s="163">
        <v>107550238</v>
      </c>
      <c r="E209" s="163" t="s">
        <v>465</v>
      </c>
      <c r="F209" s="165" t="s">
        <v>21</v>
      </c>
      <c r="G209" s="166">
        <v>5</v>
      </c>
      <c r="H209" s="166"/>
      <c r="I209" s="166"/>
      <c r="J209" s="167">
        <f t="shared" si="12"/>
        <v>5</v>
      </c>
      <c r="K209" s="171"/>
      <c r="L209" s="171">
        <v>5</v>
      </c>
      <c r="M209" s="171"/>
      <c r="N209" s="171"/>
      <c r="O209" s="171"/>
      <c r="P209" s="66">
        <f t="shared" si="10"/>
        <v>5</v>
      </c>
      <c r="Q209" s="167">
        <f t="shared" si="11"/>
        <v>1</v>
      </c>
      <c r="R209" s="168" t="s">
        <v>132</v>
      </c>
      <c r="S209" s="166">
        <v>1</v>
      </c>
      <c r="T209" s="166"/>
      <c r="U209" s="67"/>
    </row>
    <row r="210" spans="1:21" s="83" customFormat="1" ht="42">
      <c r="A210" s="161" t="s">
        <v>463</v>
      </c>
      <c r="B210" s="162"/>
      <c r="C210" s="156" t="s">
        <v>478</v>
      </c>
      <c r="D210" s="163">
        <v>206650984</v>
      </c>
      <c r="E210" s="163" t="s">
        <v>465</v>
      </c>
      <c r="F210" s="165" t="s">
        <v>21</v>
      </c>
      <c r="G210" s="166">
        <v>5</v>
      </c>
      <c r="H210" s="166"/>
      <c r="I210" s="166"/>
      <c r="J210" s="167">
        <f t="shared" si="12"/>
        <v>5</v>
      </c>
      <c r="K210" s="171"/>
      <c r="L210" s="171">
        <v>5</v>
      </c>
      <c r="M210" s="171"/>
      <c r="N210" s="171"/>
      <c r="O210" s="171"/>
      <c r="P210" s="66">
        <f t="shared" si="10"/>
        <v>5</v>
      </c>
      <c r="Q210" s="167">
        <f t="shared" si="11"/>
        <v>1</v>
      </c>
      <c r="R210" s="168" t="s">
        <v>132</v>
      </c>
      <c r="S210" s="166">
        <v>1</v>
      </c>
      <c r="T210" s="166"/>
      <c r="U210" s="67"/>
    </row>
    <row r="211" spans="1:21" s="83" customFormat="1" ht="42">
      <c r="A211" s="161" t="s">
        <v>463</v>
      </c>
      <c r="B211" s="162"/>
      <c r="C211" s="156" t="s">
        <v>479</v>
      </c>
      <c r="D211" s="163">
        <v>206660122</v>
      </c>
      <c r="E211" s="163" t="s">
        <v>465</v>
      </c>
      <c r="F211" s="165" t="s">
        <v>21</v>
      </c>
      <c r="G211" s="166">
        <v>5</v>
      </c>
      <c r="H211" s="166"/>
      <c r="I211" s="166"/>
      <c r="J211" s="167">
        <f t="shared" si="12"/>
        <v>5</v>
      </c>
      <c r="K211" s="171"/>
      <c r="L211" s="171">
        <v>5</v>
      </c>
      <c r="M211" s="171"/>
      <c r="N211" s="171"/>
      <c r="O211" s="171"/>
      <c r="P211" s="66">
        <f t="shared" si="10"/>
        <v>5</v>
      </c>
      <c r="Q211" s="167">
        <f t="shared" si="11"/>
        <v>1</v>
      </c>
      <c r="R211" s="168" t="s">
        <v>132</v>
      </c>
      <c r="S211" s="166">
        <v>1</v>
      </c>
      <c r="T211" s="166"/>
      <c r="U211" s="67"/>
    </row>
    <row r="212" spans="1:21" s="83" customFormat="1" ht="42">
      <c r="A212" s="161" t="s">
        <v>463</v>
      </c>
      <c r="B212" s="162"/>
      <c r="C212" s="156" t="s">
        <v>480</v>
      </c>
      <c r="D212" s="163">
        <v>108990967</v>
      </c>
      <c r="E212" s="163" t="s">
        <v>465</v>
      </c>
      <c r="F212" s="165" t="s">
        <v>21</v>
      </c>
      <c r="G212" s="166">
        <v>5</v>
      </c>
      <c r="H212" s="166"/>
      <c r="I212" s="166"/>
      <c r="J212" s="167">
        <f t="shared" si="12"/>
        <v>5</v>
      </c>
      <c r="K212" s="171"/>
      <c r="L212" s="171">
        <v>5</v>
      </c>
      <c r="M212" s="171"/>
      <c r="N212" s="171"/>
      <c r="O212" s="171"/>
      <c r="P212" s="66">
        <f t="shared" si="10"/>
        <v>5</v>
      </c>
      <c r="Q212" s="167">
        <f t="shared" si="11"/>
        <v>1</v>
      </c>
      <c r="R212" s="168" t="s">
        <v>132</v>
      </c>
      <c r="S212" s="166">
        <v>1</v>
      </c>
      <c r="T212" s="166"/>
      <c r="U212" s="67"/>
    </row>
    <row r="213" spans="1:21" s="83" customFormat="1" ht="42">
      <c r="A213" s="161" t="s">
        <v>463</v>
      </c>
      <c r="B213" s="162"/>
      <c r="C213" s="156" t="s">
        <v>481</v>
      </c>
      <c r="D213" s="163">
        <v>700990653</v>
      </c>
      <c r="E213" s="163" t="s">
        <v>465</v>
      </c>
      <c r="F213" s="165" t="s">
        <v>21</v>
      </c>
      <c r="G213" s="166">
        <v>5</v>
      </c>
      <c r="H213" s="166"/>
      <c r="I213" s="166"/>
      <c r="J213" s="167">
        <f t="shared" si="12"/>
        <v>5</v>
      </c>
      <c r="K213" s="171"/>
      <c r="L213" s="171">
        <v>5</v>
      </c>
      <c r="M213" s="171"/>
      <c r="N213" s="171"/>
      <c r="O213" s="171"/>
      <c r="P213" s="66">
        <f t="shared" si="10"/>
        <v>5</v>
      </c>
      <c r="Q213" s="167">
        <f t="shared" si="11"/>
        <v>1</v>
      </c>
      <c r="R213" s="168" t="s">
        <v>132</v>
      </c>
      <c r="S213" s="166">
        <v>1</v>
      </c>
      <c r="T213" s="166"/>
      <c r="U213" s="67"/>
    </row>
    <row r="214" spans="1:21" s="83" customFormat="1" ht="42">
      <c r="A214" s="161" t="s">
        <v>463</v>
      </c>
      <c r="B214" s="162"/>
      <c r="C214" s="156" t="s">
        <v>482</v>
      </c>
      <c r="D214" s="163">
        <v>701670096</v>
      </c>
      <c r="E214" s="163" t="s">
        <v>465</v>
      </c>
      <c r="F214" s="165" t="s">
        <v>21</v>
      </c>
      <c r="G214" s="166">
        <v>5</v>
      </c>
      <c r="H214" s="166"/>
      <c r="I214" s="166"/>
      <c r="J214" s="167">
        <f t="shared" si="12"/>
        <v>5</v>
      </c>
      <c r="K214" s="171"/>
      <c r="L214" s="171">
        <v>5</v>
      </c>
      <c r="M214" s="171"/>
      <c r="N214" s="171"/>
      <c r="O214" s="171"/>
      <c r="P214" s="66">
        <f t="shared" si="10"/>
        <v>5</v>
      </c>
      <c r="Q214" s="167">
        <f t="shared" si="11"/>
        <v>1</v>
      </c>
      <c r="R214" s="168" t="s">
        <v>132</v>
      </c>
      <c r="S214" s="166"/>
      <c r="T214" s="166">
        <v>1</v>
      </c>
      <c r="U214" s="67"/>
    </row>
    <row r="215" spans="1:21" s="83" customFormat="1" ht="42">
      <c r="A215" s="161" t="s">
        <v>463</v>
      </c>
      <c r="B215" s="162"/>
      <c r="C215" s="156" t="s">
        <v>483</v>
      </c>
      <c r="D215" s="163">
        <v>112610683</v>
      </c>
      <c r="E215" s="163" t="s">
        <v>465</v>
      </c>
      <c r="F215" s="165" t="s">
        <v>21</v>
      </c>
      <c r="G215" s="166">
        <v>5</v>
      </c>
      <c r="H215" s="166"/>
      <c r="I215" s="166"/>
      <c r="J215" s="167">
        <f t="shared" si="12"/>
        <v>5</v>
      </c>
      <c r="K215" s="171"/>
      <c r="L215" s="171">
        <v>5</v>
      </c>
      <c r="M215" s="171"/>
      <c r="N215" s="171"/>
      <c r="O215" s="171"/>
      <c r="P215" s="66">
        <f t="shared" si="10"/>
        <v>5</v>
      </c>
      <c r="Q215" s="167">
        <f t="shared" si="11"/>
        <v>1</v>
      </c>
      <c r="R215" s="168" t="s">
        <v>132</v>
      </c>
      <c r="S215" s="166"/>
      <c r="T215" s="166">
        <v>1</v>
      </c>
      <c r="U215" s="67"/>
    </row>
    <row r="216" spans="1:21" s="83" customFormat="1" ht="42">
      <c r="A216" s="161" t="s">
        <v>463</v>
      </c>
      <c r="B216" s="162"/>
      <c r="C216" s="156" t="s">
        <v>484</v>
      </c>
      <c r="D216" s="163">
        <v>110860941</v>
      </c>
      <c r="E216" s="163" t="s">
        <v>465</v>
      </c>
      <c r="F216" s="165" t="s">
        <v>21</v>
      </c>
      <c r="G216" s="166">
        <v>5</v>
      </c>
      <c r="H216" s="166"/>
      <c r="I216" s="166"/>
      <c r="J216" s="167">
        <f t="shared" si="12"/>
        <v>5</v>
      </c>
      <c r="K216" s="171"/>
      <c r="L216" s="171">
        <v>5</v>
      </c>
      <c r="M216" s="171"/>
      <c r="N216" s="171"/>
      <c r="O216" s="171"/>
      <c r="P216" s="66">
        <f t="shared" si="10"/>
        <v>5</v>
      </c>
      <c r="Q216" s="167">
        <f t="shared" si="11"/>
        <v>1</v>
      </c>
      <c r="R216" s="168" t="s">
        <v>132</v>
      </c>
      <c r="S216" s="166">
        <v>1</v>
      </c>
      <c r="T216" s="166"/>
      <c r="U216" s="67"/>
    </row>
    <row r="217" spans="1:21" s="83" customFormat="1" ht="42">
      <c r="A217" s="161" t="s">
        <v>463</v>
      </c>
      <c r="B217" s="162"/>
      <c r="C217" s="156" t="s">
        <v>485</v>
      </c>
      <c r="D217" s="163">
        <v>114470566</v>
      </c>
      <c r="E217" s="163" t="s">
        <v>465</v>
      </c>
      <c r="F217" s="165" t="s">
        <v>21</v>
      </c>
      <c r="G217" s="166">
        <v>5</v>
      </c>
      <c r="H217" s="166"/>
      <c r="I217" s="166"/>
      <c r="J217" s="167">
        <f t="shared" si="12"/>
        <v>5</v>
      </c>
      <c r="K217" s="171"/>
      <c r="L217" s="171">
        <v>5</v>
      </c>
      <c r="M217" s="171"/>
      <c r="N217" s="171"/>
      <c r="O217" s="171"/>
      <c r="P217" s="66">
        <f t="shared" si="10"/>
        <v>5</v>
      </c>
      <c r="Q217" s="167">
        <f t="shared" si="11"/>
        <v>1</v>
      </c>
      <c r="R217" s="168" t="s">
        <v>132</v>
      </c>
      <c r="S217" s="166">
        <v>1</v>
      </c>
      <c r="T217" s="166"/>
      <c r="U217" s="67"/>
    </row>
    <row r="218" spans="1:21" s="83" customFormat="1" ht="42">
      <c r="A218" s="161" t="s">
        <v>463</v>
      </c>
      <c r="B218" s="162"/>
      <c r="C218" s="156" t="s">
        <v>486</v>
      </c>
      <c r="D218" s="163">
        <v>116360243</v>
      </c>
      <c r="E218" s="163" t="s">
        <v>465</v>
      </c>
      <c r="F218" s="165" t="s">
        <v>21</v>
      </c>
      <c r="G218" s="166">
        <v>5</v>
      </c>
      <c r="H218" s="166"/>
      <c r="I218" s="166"/>
      <c r="J218" s="167">
        <f t="shared" si="12"/>
        <v>5</v>
      </c>
      <c r="K218" s="171"/>
      <c r="L218" s="171">
        <v>5</v>
      </c>
      <c r="M218" s="171"/>
      <c r="N218" s="171"/>
      <c r="O218" s="171"/>
      <c r="P218" s="66">
        <f t="shared" si="10"/>
        <v>5</v>
      </c>
      <c r="Q218" s="167">
        <f t="shared" si="11"/>
        <v>1</v>
      </c>
      <c r="R218" s="168" t="s">
        <v>181</v>
      </c>
      <c r="S218" s="166" t="s">
        <v>217</v>
      </c>
      <c r="T218" s="166">
        <v>1</v>
      </c>
      <c r="U218" s="67"/>
    </row>
    <row r="219" spans="1:21" s="83" customFormat="1" ht="42">
      <c r="A219" s="161" t="s">
        <v>463</v>
      </c>
      <c r="B219" s="162"/>
      <c r="C219" s="156" t="s">
        <v>487</v>
      </c>
      <c r="D219" s="163">
        <v>207250037</v>
      </c>
      <c r="E219" s="163" t="s">
        <v>465</v>
      </c>
      <c r="F219" s="165" t="s">
        <v>21</v>
      </c>
      <c r="G219" s="166">
        <v>5</v>
      </c>
      <c r="H219" s="166"/>
      <c r="I219" s="166"/>
      <c r="J219" s="167">
        <f t="shared" si="12"/>
        <v>5</v>
      </c>
      <c r="K219" s="171"/>
      <c r="L219" s="171">
        <v>5</v>
      </c>
      <c r="M219" s="171"/>
      <c r="N219" s="171"/>
      <c r="O219" s="171"/>
      <c r="P219" s="66">
        <f t="shared" si="10"/>
        <v>5</v>
      </c>
      <c r="Q219" s="167">
        <f t="shared" si="11"/>
        <v>1</v>
      </c>
      <c r="R219" s="168" t="s">
        <v>132</v>
      </c>
      <c r="S219" s="166"/>
      <c r="T219" s="166">
        <v>1</v>
      </c>
      <c r="U219" s="67"/>
    </row>
    <row r="220" spans="1:21" s="83" customFormat="1" ht="42">
      <c r="A220" s="161" t="s">
        <v>463</v>
      </c>
      <c r="B220" s="162"/>
      <c r="C220" s="156" t="s">
        <v>488</v>
      </c>
      <c r="D220" s="163">
        <v>112480104</v>
      </c>
      <c r="E220" s="163" t="s">
        <v>465</v>
      </c>
      <c r="F220" s="165" t="s">
        <v>21</v>
      </c>
      <c r="G220" s="166">
        <v>5</v>
      </c>
      <c r="H220" s="166"/>
      <c r="I220" s="166"/>
      <c r="J220" s="167">
        <f t="shared" si="12"/>
        <v>5</v>
      </c>
      <c r="K220" s="171"/>
      <c r="L220" s="171">
        <v>5</v>
      </c>
      <c r="M220" s="171"/>
      <c r="N220" s="171"/>
      <c r="O220" s="171"/>
      <c r="P220" s="66">
        <f t="shared" si="10"/>
        <v>5</v>
      </c>
      <c r="Q220" s="167">
        <f t="shared" si="11"/>
        <v>1</v>
      </c>
      <c r="R220" s="168" t="s">
        <v>132</v>
      </c>
      <c r="S220" s="166">
        <v>1</v>
      </c>
      <c r="T220" s="166"/>
      <c r="U220" s="67"/>
    </row>
    <row r="221" spans="1:21" s="83" customFormat="1" ht="42">
      <c r="A221" s="161" t="s">
        <v>463</v>
      </c>
      <c r="B221" s="162"/>
      <c r="C221" s="156" t="s">
        <v>489</v>
      </c>
      <c r="D221" s="163">
        <v>108770069</v>
      </c>
      <c r="E221" s="163" t="s">
        <v>465</v>
      </c>
      <c r="F221" s="165" t="s">
        <v>21</v>
      </c>
      <c r="G221" s="166">
        <v>5</v>
      </c>
      <c r="H221" s="166"/>
      <c r="I221" s="166"/>
      <c r="J221" s="167">
        <f t="shared" si="12"/>
        <v>5</v>
      </c>
      <c r="K221" s="171"/>
      <c r="L221" s="171">
        <v>5</v>
      </c>
      <c r="M221" s="171"/>
      <c r="N221" s="171"/>
      <c r="O221" s="171"/>
      <c r="P221" s="66">
        <f t="shared" si="10"/>
        <v>5</v>
      </c>
      <c r="Q221" s="167">
        <f t="shared" si="11"/>
        <v>1</v>
      </c>
      <c r="R221" s="168" t="s">
        <v>132</v>
      </c>
      <c r="S221" s="166">
        <v>1</v>
      </c>
      <c r="T221" s="166"/>
      <c r="U221" s="67"/>
    </row>
    <row r="222" spans="1:21" s="83" customFormat="1" ht="42">
      <c r="A222" s="161" t="s">
        <v>463</v>
      </c>
      <c r="B222" s="162"/>
      <c r="C222" s="156" t="s">
        <v>490</v>
      </c>
      <c r="D222" s="163">
        <v>602210524</v>
      </c>
      <c r="E222" s="163" t="s">
        <v>465</v>
      </c>
      <c r="F222" s="165" t="s">
        <v>21</v>
      </c>
      <c r="G222" s="166">
        <v>5</v>
      </c>
      <c r="H222" s="166"/>
      <c r="I222" s="166"/>
      <c r="J222" s="167">
        <f t="shared" si="12"/>
        <v>5</v>
      </c>
      <c r="K222" s="171"/>
      <c r="L222" s="171">
        <v>5</v>
      </c>
      <c r="M222" s="171"/>
      <c r="N222" s="171"/>
      <c r="O222" s="171"/>
      <c r="P222" s="66">
        <f t="shared" si="10"/>
        <v>5</v>
      </c>
      <c r="Q222" s="167">
        <f t="shared" si="11"/>
        <v>1</v>
      </c>
      <c r="R222" s="168" t="s">
        <v>181</v>
      </c>
      <c r="S222" s="166">
        <v>1</v>
      </c>
      <c r="T222" s="166"/>
      <c r="U222" s="67"/>
    </row>
    <row r="223" spans="1:21" s="83" customFormat="1" ht="42">
      <c r="A223" s="161" t="s">
        <v>463</v>
      </c>
      <c r="B223" s="162"/>
      <c r="C223" s="156" t="s">
        <v>491</v>
      </c>
      <c r="D223" s="163">
        <v>115320857</v>
      </c>
      <c r="E223" s="163" t="s">
        <v>465</v>
      </c>
      <c r="F223" s="165" t="s">
        <v>21</v>
      </c>
      <c r="G223" s="166">
        <v>5</v>
      </c>
      <c r="H223" s="166"/>
      <c r="I223" s="166"/>
      <c r="J223" s="167">
        <f t="shared" si="12"/>
        <v>5</v>
      </c>
      <c r="K223" s="171"/>
      <c r="L223" s="171">
        <v>5</v>
      </c>
      <c r="M223" s="171"/>
      <c r="N223" s="171"/>
      <c r="O223" s="171"/>
      <c r="P223" s="66">
        <f t="shared" si="10"/>
        <v>5</v>
      </c>
      <c r="Q223" s="167">
        <f t="shared" si="11"/>
        <v>1</v>
      </c>
      <c r="R223" s="168" t="s">
        <v>132</v>
      </c>
      <c r="S223" s="166"/>
      <c r="T223" s="166">
        <v>1</v>
      </c>
      <c r="U223" s="67"/>
    </row>
    <row r="224" spans="1:21" s="83" customFormat="1" ht="42">
      <c r="A224" s="161" t="s">
        <v>463</v>
      </c>
      <c r="B224" s="162"/>
      <c r="C224" s="156" t="s">
        <v>492</v>
      </c>
      <c r="D224" s="163">
        <v>702530973</v>
      </c>
      <c r="E224" s="163" t="s">
        <v>465</v>
      </c>
      <c r="F224" s="165" t="s">
        <v>21</v>
      </c>
      <c r="G224" s="166">
        <v>5</v>
      </c>
      <c r="H224" s="166"/>
      <c r="I224" s="166"/>
      <c r="J224" s="167">
        <f t="shared" si="12"/>
        <v>5</v>
      </c>
      <c r="K224" s="171"/>
      <c r="L224" s="171">
        <v>5</v>
      </c>
      <c r="M224" s="171"/>
      <c r="N224" s="171"/>
      <c r="O224" s="171"/>
      <c r="P224" s="66">
        <f t="shared" si="10"/>
        <v>5</v>
      </c>
      <c r="Q224" s="167">
        <f t="shared" si="11"/>
        <v>1</v>
      </c>
      <c r="R224" s="168" t="s">
        <v>132</v>
      </c>
      <c r="S224" s="166"/>
      <c r="T224" s="166">
        <v>1</v>
      </c>
      <c r="U224" s="67"/>
    </row>
    <row r="225" spans="1:21" s="83" customFormat="1" ht="42">
      <c r="A225" s="161" t="s">
        <v>463</v>
      </c>
      <c r="B225" s="162"/>
      <c r="C225" s="156" t="s">
        <v>493</v>
      </c>
      <c r="D225" s="163">
        <v>302540476</v>
      </c>
      <c r="E225" s="163" t="s">
        <v>465</v>
      </c>
      <c r="F225" s="165" t="s">
        <v>21</v>
      </c>
      <c r="G225" s="166">
        <v>5</v>
      </c>
      <c r="H225" s="166"/>
      <c r="I225" s="166"/>
      <c r="J225" s="167">
        <f t="shared" si="12"/>
        <v>5</v>
      </c>
      <c r="K225" s="171"/>
      <c r="L225" s="171">
        <v>5</v>
      </c>
      <c r="M225" s="171"/>
      <c r="N225" s="171"/>
      <c r="O225" s="171"/>
      <c r="P225" s="66">
        <f t="shared" si="10"/>
        <v>5</v>
      </c>
      <c r="Q225" s="167">
        <f t="shared" si="11"/>
        <v>1</v>
      </c>
      <c r="R225" s="168" t="s">
        <v>132</v>
      </c>
      <c r="S225" s="166">
        <v>1</v>
      </c>
      <c r="T225" s="166"/>
      <c r="U225" s="67"/>
    </row>
    <row r="226" spans="1:21" s="83" customFormat="1" ht="42">
      <c r="A226" s="161" t="s">
        <v>463</v>
      </c>
      <c r="B226" s="162"/>
      <c r="C226" s="156" t="s">
        <v>494</v>
      </c>
      <c r="D226" s="163">
        <v>604080272</v>
      </c>
      <c r="E226" s="163" t="s">
        <v>465</v>
      </c>
      <c r="F226" s="165" t="s">
        <v>21</v>
      </c>
      <c r="G226" s="166">
        <v>5</v>
      </c>
      <c r="H226" s="166"/>
      <c r="I226" s="166"/>
      <c r="J226" s="167">
        <f t="shared" si="12"/>
        <v>5</v>
      </c>
      <c r="K226" s="171"/>
      <c r="L226" s="171">
        <v>5</v>
      </c>
      <c r="M226" s="171"/>
      <c r="N226" s="171"/>
      <c r="O226" s="171"/>
      <c r="P226" s="66">
        <f t="shared" si="10"/>
        <v>5</v>
      </c>
      <c r="Q226" s="167">
        <f t="shared" si="11"/>
        <v>1</v>
      </c>
      <c r="R226" s="168" t="s">
        <v>181</v>
      </c>
      <c r="S226" s="166"/>
      <c r="T226" s="166">
        <v>1</v>
      </c>
      <c r="U226" s="67"/>
    </row>
    <row r="227" spans="1:21" s="83" customFormat="1" ht="42">
      <c r="A227" s="161" t="s">
        <v>463</v>
      </c>
      <c r="B227" s="162"/>
      <c r="C227" s="156" t="s">
        <v>495</v>
      </c>
      <c r="D227" s="163">
        <v>602460923</v>
      </c>
      <c r="E227" s="163" t="s">
        <v>465</v>
      </c>
      <c r="F227" s="165" t="s">
        <v>21</v>
      </c>
      <c r="G227" s="166">
        <v>5</v>
      </c>
      <c r="H227" s="166"/>
      <c r="I227" s="166"/>
      <c r="J227" s="167">
        <f t="shared" si="12"/>
        <v>5</v>
      </c>
      <c r="K227" s="171"/>
      <c r="L227" s="171">
        <v>5</v>
      </c>
      <c r="M227" s="171"/>
      <c r="N227" s="171"/>
      <c r="O227" s="171"/>
      <c r="P227" s="66">
        <f t="shared" si="10"/>
        <v>5</v>
      </c>
      <c r="Q227" s="167">
        <f t="shared" si="11"/>
        <v>1</v>
      </c>
      <c r="R227" s="168" t="s">
        <v>132</v>
      </c>
      <c r="S227" s="166">
        <v>1</v>
      </c>
      <c r="T227" s="166"/>
      <c r="U227" s="67"/>
    </row>
    <row r="228" spans="1:21" s="83" customFormat="1" ht="42">
      <c r="A228" s="161" t="s">
        <v>463</v>
      </c>
      <c r="B228" s="162"/>
      <c r="C228" s="156" t="s">
        <v>496</v>
      </c>
      <c r="D228" s="163">
        <v>503940084</v>
      </c>
      <c r="E228" s="163" t="s">
        <v>465</v>
      </c>
      <c r="F228" s="165" t="s">
        <v>21</v>
      </c>
      <c r="G228" s="166">
        <v>5</v>
      </c>
      <c r="H228" s="166"/>
      <c r="I228" s="166"/>
      <c r="J228" s="167">
        <f t="shared" si="12"/>
        <v>5</v>
      </c>
      <c r="K228" s="171"/>
      <c r="L228" s="171">
        <v>5</v>
      </c>
      <c r="M228" s="171"/>
      <c r="N228" s="171"/>
      <c r="O228" s="171"/>
      <c r="P228" s="66">
        <f t="shared" si="10"/>
        <v>5</v>
      </c>
      <c r="Q228" s="167">
        <f t="shared" si="11"/>
        <v>1</v>
      </c>
      <c r="R228" s="168" t="s">
        <v>132</v>
      </c>
      <c r="S228" s="166"/>
      <c r="T228" s="166">
        <v>1</v>
      </c>
      <c r="U228" s="67"/>
    </row>
    <row r="229" spans="1:21" s="83" customFormat="1" ht="42">
      <c r="A229" s="161" t="s">
        <v>463</v>
      </c>
      <c r="B229" s="162"/>
      <c r="C229" s="156" t="s">
        <v>497</v>
      </c>
      <c r="D229" s="163">
        <v>402190101</v>
      </c>
      <c r="E229" s="163" t="s">
        <v>465</v>
      </c>
      <c r="F229" s="165" t="s">
        <v>21</v>
      </c>
      <c r="G229" s="166">
        <v>5</v>
      </c>
      <c r="H229" s="166"/>
      <c r="I229" s="166"/>
      <c r="J229" s="167">
        <f t="shared" si="12"/>
        <v>5</v>
      </c>
      <c r="K229" s="171"/>
      <c r="L229" s="171">
        <v>5</v>
      </c>
      <c r="M229" s="171"/>
      <c r="N229" s="171"/>
      <c r="O229" s="171"/>
      <c r="P229" s="66">
        <f t="shared" si="10"/>
        <v>5</v>
      </c>
      <c r="Q229" s="167">
        <f t="shared" si="11"/>
        <v>1</v>
      </c>
      <c r="R229" s="168" t="s">
        <v>181</v>
      </c>
      <c r="S229" s="166">
        <v>1</v>
      </c>
      <c r="T229" s="166"/>
      <c r="U229" s="67"/>
    </row>
    <row r="230" spans="1:21" s="83" customFormat="1" ht="42">
      <c r="A230" s="161" t="s">
        <v>463</v>
      </c>
      <c r="B230" s="162"/>
      <c r="C230" s="156" t="s">
        <v>498</v>
      </c>
      <c r="D230" s="163">
        <v>503420825</v>
      </c>
      <c r="E230" s="163" t="s">
        <v>465</v>
      </c>
      <c r="F230" s="165" t="s">
        <v>21</v>
      </c>
      <c r="G230" s="166">
        <v>5</v>
      </c>
      <c r="H230" s="166"/>
      <c r="I230" s="166"/>
      <c r="J230" s="167">
        <f t="shared" si="12"/>
        <v>5</v>
      </c>
      <c r="K230" s="171"/>
      <c r="L230" s="171">
        <v>5</v>
      </c>
      <c r="M230" s="171"/>
      <c r="N230" s="171"/>
      <c r="O230" s="171"/>
      <c r="P230" s="66">
        <f t="shared" si="10"/>
        <v>5</v>
      </c>
      <c r="Q230" s="167">
        <f t="shared" si="11"/>
        <v>1</v>
      </c>
      <c r="R230" s="168" t="s">
        <v>181</v>
      </c>
      <c r="S230" s="166">
        <v>1</v>
      </c>
      <c r="T230" s="166"/>
      <c r="U230" s="67"/>
    </row>
    <row r="231" spans="1:21" s="83" customFormat="1" ht="42">
      <c r="A231" s="161" t="s">
        <v>463</v>
      </c>
      <c r="B231" s="162"/>
      <c r="C231" s="156" t="s">
        <v>499</v>
      </c>
      <c r="D231" s="163">
        <v>502240246</v>
      </c>
      <c r="E231" s="163" t="s">
        <v>465</v>
      </c>
      <c r="F231" s="165" t="s">
        <v>21</v>
      </c>
      <c r="G231" s="166">
        <v>5</v>
      </c>
      <c r="H231" s="166"/>
      <c r="I231" s="166"/>
      <c r="J231" s="167">
        <f t="shared" si="12"/>
        <v>5</v>
      </c>
      <c r="K231" s="171"/>
      <c r="L231" s="171">
        <v>5</v>
      </c>
      <c r="M231" s="171"/>
      <c r="N231" s="171"/>
      <c r="O231" s="171"/>
      <c r="P231" s="66">
        <f t="shared" si="10"/>
        <v>5</v>
      </c>
      <c r="Q231" s="167">
        <f t="shared" si="11"/>
        <v>1</v>
      </c>
      <c r="R231" s="168" t="s">
        <v>132</v>
      </c>
      <c r="S231" s="166">
        <v>1</v>
      </c>
      <c r="T231" s="166"/>
      <c r="U231" s="67"/>
    </row>
    <row r="232" spans="1:21" s="83" customFormat="1" ht="42">
      <c r="A232" s="161" t="s">
        <v>463</v>
      </c>
      <c r="B232" s="162"/>
      <c r="C232" s="156" t="s">
        <v>500</v>
      </c>
      <c r="D232" s="163">
        <v>107290381</v>
      </c>
      <c r="E232" s="163" t="s">
        <v>465</v>
      </c>
      <c r="F232" s="165" t="s">
        <v>21</v>
      </c>
      <c r="G232" s="166">
        <v>5</v>
      </c>
      <c r="H232" s="166"/>
      <c r="I232" s="166"/>
      <c r="J232" s="167">
        <f t="shared" si="12"/>
        <v>5</v>
      </c>
      <c r="K232" s="171"/>
      <c r="L232" s="171">
        <v>5</v>
      </c>
      <c r="M232" s="171"/>
      <c r="N232" s="171"/>
      <c r="O232" s="171"/>
      <c r="P232" s="66">
        <f t="shared" si="10"/>
        <v>5</v>
      </c>
      <c r="Q232" s="167">
        <f t="shared" si="11"/>
        <v>1</v>
      </c>
      <c r="R232" s="168" t="s">
        <v>132</v>
      </c>
      <c r="S232" s="166">
        <v>1</v>
      </c>
      <c r="T232" s="166"/>
      <c r="U232" s="67"/>
    </row>
    <row r="233" spans="1:21" s="83" customFormat="1" ht="42">
      <c r="A233" s="161" t="s">
        <v>463</v>
      </c>
      <c r="B233" s="162"/>
      <c r="C233" s="156" t="s">
        <v>501</v>
      </c>
      <c r="D233" s="163">
        <v>503860640</v>
      </c>
      <c r="E233" s="163" t="s">
        <v>465</v>
      </c>
      <c r="F233" s="165" t="s">
        <v>21</v>
      </c>
      <c r="G233" s="166">
        <v>5</v>
      </c>
      <c r="H233" s="166"/>
      <c r="I233" s="166"/>
      <c r="J233" s="167">
        <f t="shared" si="12"/>
        <v>5</v>
      </c>
      <c r="K233" s="171"/>
      <c r="L233" s="171">
        <v>5</v>
      </c>
      <c r="M233" s="171"/>
      <c r="N233" s="171"/>
      <c r="O233" s="171"/>
      <c r="P233" s="66">
        <f t="shared" si="10"/>
        <v>5</v>
      </c>
      <c r="Q233" s="167">
        <f t="shared" si="11"/>
        <v>1</v>
      </c>
      <c r="R233" s="168" t="s">
        <v>132</v>
      </c>
      <c r="S233" s="166">
        <v>1</v>
      </c>
      <c r="T233" s="166"/>
      <c r="U233" s="67"/>
    </row>
    <row r="234" spans="1:21" s="83" customFormat="1" ht="42">
      <c r="A234" s="161" t="s">
        <v>463</v>
      </c>
      <c r="B234" s="162"/>
      <c r="C234" s="156" t="s">
        <v>502</v>
      </c>
      <c r="D234" s="163">
        <v>111950852</v>
      </c>
      <c r="E234" s="163" t="s">
        <v>465</v>
      </c>
      <c r="F234" s="165" t="s">
        <v>21</v>
      </c>
      <c r="G234" s="166">
        <v>5</v>
      </c>
      <c r="H234" s="166"/>
      <c r="I234" s="166"/>
      <c r="J234" s="167">
        <f t="shared" si="12"/>
        <v>5</v>
      </c>
      <c r="K234" s="171"/>
      <c r="L234" s="171">
        <v>5</v>
      </c>
      <c r="M234" s="171"/>
      <c r="N234" s="171"/>
      <c r="O234" s="171"/>
      <c r="P234" s="66">
        <f t="shared" si="10"/>
        <v>5</v>
      </c>
      <c r="Q234" s="167">
        <f t="shared" si="11"/>
        <v>1</v>
      </c>
      <c r="R234" s="168" t="s">
        <v>181</v>
      </c>
      <c r="S234" s="166">
        <v>1</v>
      </c>
      <c r="T234" s="166"/>
      <c r="U234" s="67"/>
    </row>
    <row r="235" spans="1:21" s="83" customFormat="1" ht="42">
      <c r="A235" s="161" t="s">
        <v>463</v>
      </c>
      <c r="B235" s="162"/>
      <c r="C235" s="156" t="s">
        <v>503</v>
      </c>
      <c r="D235" s="163">
        <v>503770516</v>
      </c>
      <c r="E235" s="163" t="s">
        <v>465</v>
      </c>
      <c r="F235" s="165" t="s">
        <v>21</v>
      </c>
      <c r="G235" s="166">
        <v>5</v>
      </c>
      <c r="H235" s="166"/>
      <c r="I235" s="166"/>
      <c r="J235" s="167">
        <f t="shared" si="12"/>
        <v>5</v>
      </c>
      <c r="K235" s="171"/>
      <c r="L235" s="171">
        <v>5</v>
      </c>
      <c r="M235" s="171"/>
      <c r="N235" s="171"/>
      <c r="O235" s="171"/>
      <c r="P235" s="66">
        <f t="shared" si="10"/>
        <v>5</v>
      </c>
      <c r="Q235" s="167">
        <f t="shared" si="11"/>
        <v>1</v>
      </c>
      <c r="R235" s="168" t="s">
        <v>132</v>
      </c>
      <c r="S235" s="166">
        <v>1</v>
      </c>
      <c r="T235" s="166"/>
      <c r="U235" s="67"/>
    </row>
    <row r="236" spans="1:21" s="83" customFormat="1" ht="42">
      <c r="A236" s="161" t="s">
        <v>463</v>
      </c>
      <c r="B236" s="162"/>
      <c r="C236" s="156" t="s">
        <v>504</v>
      </c>
      <c r="D236" s="163">
        <v>503430146</v>
      </c>
      <c r="E236" s="163" t="s">
        <v>465</v>
      </c>
      <c r="F236" s="165" t="s">
        <v>21</v>
      </c>
      <c r="G236" s="166">
        <v>5</v>
      </c>
      <c r="H236" s="166"/>
      <c r="I236" s="166"/>
      <c r="J236" s="167">
        <f t="shared" si="12"/>
        <v>5</v>
      </c>
      <c r="K236" s="171"/>
      <c r="L236" s="171">
        <v>5</v>
      </c>
      <c r="M236" s="171"/>
      <c r="N236" s="171"/>
      <c r="O236" s="171"/>
      <c r="P236" s="66">
        <f t="shared" si="10"/>
        <v>5</v>
      </c>
      <c r="Q236" s="167">
        <f t="shared" si="11"/>
        <v>1</v>
      </c>
      <c r="R236" s="168" t="s">
        <v>132</v>
      </c>
      <c r="S236" s="166">
        <v>1</v>
      </c>
      <c r="T236" s="166"/>
      <c r="U236" s="67"/>
    </row>
    <row r="237" spans="1:21" s="83" customFormat="1" ht="42">
      <c r="A237" s="161" t="s">
        <v>463</v>
      </c>
      <c r="B237" s="162"/>
      <c r="C237" s="156" t="s">
        <v>505</v>
      </c>
      <c r="D237" s="163">
        <v>503980184</v>
      </c>
      <c r="E237" s="163" t="s">
        <v>465</v>
      </c>
      <c r="F237" s="165" t="s">
        <v>21</v>
      </c>
      <c r="G237" s="166">
        <v>5</v>
      </c>
      <c r="H237" s="166"/>
      <c r="I237" s="166"/>
      <c r="J237" s="167">
        <f t="shared" si="12"/>
        <v>5</v>
      </c>
      <c r="K237" s="171"/>
      <c r="L237" s="171">
        <v>5</v>
      </c>
      <c r="M237" s="171"/>
      <c r="N237" s="171"/>
      <c r="O237" s="171"/>
      <c r="P237" s="66">
        <f t="shared" si="10"/>
        <v>5</v>
      </c>
      <c r="Q237" s="167">
        <f t="shared" si="11"/>
        <v>1</v>
      </c>
      <c r="R237" s="168" t="s">
        <v>132</v>
      </c>
      <c r="S237" s="166">
        <v>1</v>
      </c>
      <c r="T237" s="166"/>
      <c r="U237" s="67"/>
    </row>
    <row r="238" spans="1:21" s="83" customFormat="1" ht="42">
      <c r="A238" s="161" t="s">
        <v>463</v>
      </c>
      <c r="B238" s="162"/>
      <c r="C238" s="156" t="s">
        <v>506</v>
      </c>
      <c r="D238" s="163">
        <v>502690577</v>
      </c>
      <c r="E238" s="163" t="s">
        <v>465</v>
      </c>
      <c r="F238" s="165" t="s">
        <v>21</v>
      </c>
      <c r="G238" s="166">
        <v>5</v>
      </c>
      <c r="H238" s="166"/>
      <c r="I238" s="166"/>
      <c r="J238" s="167">
        <f t="shared" si="12"/>
        <v>5</v>
      </c>
      <c r="K238" s="171"/>
      <c r="L238" s="171">
        <v>5</v>
      </c>
      <c r="M238" s="171"/>
      <c r="N238" s="171"/>
      <c r="O238" s="171"/>
      <c r="P238" s="66">
        <f t="shared" si="10"/>
        <v>5</v>
      </c>
      <c r="Q238" s="167">
        <f t="shared" si="11"/>
        <v>1</v>
      </c>
      <c r="R238" s="168" t="s">
        <v>132</v>
      </c>
      <c r="S238" s="166">
        <v>1</v>
      </c>
      <c r="T238" s="166"/>
      <c r="U238" s="67"/>
    </row>
    <row r="239" spans="1:21" s="83" customFormat="1" ht="42">
      <c r="A239" s="161" t="s">
        <v>463</v>
      </c>
      <c r="B239" s="162"/>
      <c r="C239" s="156" t="s">
        <v>507</v>
      </c>
      <c r="D239" s="163">
        <v>113530178</v>
      </c>
      <c r="E239" s="163" t="s">
        <v>465</v>
      </c>
      <c r="F239" s="165" t="s">
        <v>21</v>
      </c>
      <c r="G239" s="166">
        <v>5</v>
      </c>
      <c r="H239" s="166"/>
      <c r="I239" s="166"/>
      <c r="J239" s="167">
        <f t="shared" si="12"/>
        <v>5</v>
      </c>
      <c r="K239" s="171"/>
      <c r="L239" s="171">
        <v>5</v>
      </c>
      <c r="M239" s="171"/>
      <c r="N239" s="171"/>
      <c r="O239" s="171"/>
      <c r="P239" s="66">
        <f t="shared" si="10"/>
        <v>5</v>
      </c>
      <c r="Q239" s="167">
        <f t="shared" si="11"/>
        <v>1</v>
      </c>
      <c r="R239" s="168" t="s">
        <v>181</v>
      </c>
      <c r="S239" s="166">
        <v>1</v>
      </c>
      <c r="T239" s="166"/>
      <c r="U239" s="67"/>
    </row>
    <row r="240" spans="1:21" s="83" customFormat="1" ht="42">
      <c r="A240" s="161" t="s">
        <v>463</v>
      </c>
      <c r="B240" s="162"/>
      <c r="C240" s="156" t="s">
        <v>508</v>
      </c>
      <c r="D240" s="163">
        <v>502190135</v>
      </c>
      <c r="E240" s="163" t="s">
        <v>465</v>
      </c>
      <c r="F240" s="165" t="s">
        <v>21</v>
      </c>
      <c r="G240" s="166">
        <v>5</v>
      </c>
      <c r="H240" s="166"/>
      <c r="I240" s="166"/>
      <c r="J240" s="167">
        <f t="shared" si="12"/>
        <v>5</v>
      </c>
      <c r="K240" s="171"/>
      <c r="L240" s="171">
        <v>5</v>
      </c>
      <c r="M240" s="171"/>
      <c r="N240" s="171"/>
      <c r="O240" s="171"/>
      <c r="P240" s="66">
        <f t="shared" si="10"/>
        <v>5</v>
      </c>
      <c r="Q240" s="167">
        <f t="shared" si="11"/>
        <v>1</v>
      </c>
      <c r="R240" s="168" t="s">
        <v>181</v>
      </c>
      <c r="S240" s="166">
        <v>1</v>
      </c>
      <c r="T240" s="166"/>
      <c r="U240" s="67"/>
    </row>
    <row r="241" spans="1:21" s="83" customFormat="1" ht="42">
      <c r="A241" s="161" t="s">
        <v>463</v>
      </c>
      <c r="B241" s="162"/>
      <c r="C241" s="156" t="s">
        <v>509</v>
      </c>
      <c r="D241" s="163">
        <v>604160194</v>
      </c>
      <c r="E241" s="163" t="s">
        <v>465</v>
      </c>
      <c r="F241" s="165" t="s">
        <v>21</v>
      </c>
      <c r="G241" s="166">
        <v>5</v>
      </c>
      <c r="H241" s="166"/>
      <c r="I241" s="166"/>
      <c r="J241" s="167">
        <f t="shared" si="12"/>
        <v>5</v>
      </c>
      <c r="K241" s="171"/>
      <c r="L241" s="171">
        <v>5</v>
      </c>
      <c r="M241" s="171"/>
      <c r="N241" s="171"/>
      <c r="O241" s="171"/>
      <c r="P241" s="66">
        <f t="shared" si="10"/>
        <v>5</v>
      </c>
      <c r="Q241" s="167">
        <f t="shared" si="11"/>
        <v>1</v>
      </c>
      <c r="R241" s="168" t="s">
        <v>132</v>
      </c>
      <c r="S241" s="166">
        <v>1</v>
      </c>
      <c r="T241" s="166"/>
      <c r="U241" s="67"/>
    </row>
    <row r="242" spans="1:21" s="83" customFormat="1" ht="42">
      <c r="A242" s="161" t="s">
        <v>463</v>
      </c>
      <c r="B242" s="162"/>
      <c r="C242" s="156" t="s">
        <v>510</v>
      </c>
      <c r="D242" s="163">
        <v>503590141</v>
      </c>
      <c r="E242" s="163" t="s">
        <v>465</v>
      </c>
      <c r="F242" s="165" t="s">
        <v>21</v>
      </c>
      <c r="G242" s="166">
        <v>5</v>
      </c>
      <c r="H242" s="166"/>
      <c r="I242" s="166"/>
      <c r="J242" s="167">
        <f t="shared" si="12"/>
        <v>5</v>
      </c>
      <c r="K242" s="171"/>
      <c r="L242" s="171">
        <v>5</v>
      </c>
      <c r="M242" s="171"/>
      <c r="N242" s="171"/>
      <c r="O242" s="171"/>
      <c r="P242" s="66">
        <f t="shared" si="10"/>
        <v>5</v>
      </c>
      <c r="Q242" s="167">
        <f t="shared" si="11"/>
        <v>1</v>
      </c>
      <c r="R242" s="168" t="s">
        <v>181</v>
      </c>
      <c r="S242" s="166">
        <v>1</v>
      </c>
      <c r="T242" s="166"/>
      <c r="U242" s="67"/>
    </row>
    <row r="243" spans="1:21" s="83" customFormat="1" ht="42">
      <c r="A243" s="161" t="s">
        <v>463</v>
      </c>
      <c r="B243" s="162"/>
      <c r="C243" s="156" t="s">
        <v>511</v>
      </c>
      <c r="D243" s="163">
        <v>109970582</v>
      </c>
      <c r="E243" s="163" t="s">
        <v>465</v>
      </c>
      <c r="F243" s="165" t="s">
        <v>21</v>
      </c>
      <c r="G243" s="166">
        <v>5</v>
      </c>
      <c r="H243" s="166"/>
      <c r="I243" s="166"/>
      <c r="J243" s="167">
        <f t="shared" si="12"/>
        <v>5</v>
      </c>
      <c r="K243" s="171"/>
      <c r="L243" s="171">
        <v>5</v>
      </c>
      <c r="M243" s="171"/>
      <c r="N243" s="171"/>
      <c r="O243" s="171"/>
      <c r="P243" s="66">
        <f t="shared" si="10"/>
        <v>5</v>
      </c>
      <c r="Q243" s="167">
        <f t="shared" si="11"/>
        <v>1</v>
      </c>
      <c r="R243" s="168" t="s">
        <v>132</v>
      </c>
      <c r="S243" s="166">
        <v>1</v>
      </c>
      <c r="T243" s="166"/>
      <c r="U243" s="67"/>
    </row>
    <row r="244" spans="1:21" s="83" customFormat="1" ht="42">
      <c r="A244" s="161" t="s">
        <v>463</v>
      </c>
      <c r="B244" s="162"/>
      <c r="C244" s="156" t="s">
        <v>512</v>
      </c>
      <c r="D244" s="163">
        <v>116650309</v>
      </c>
      <c r="E244" s="163" t="s">
        <v>465</v>
      </c>
      <c r="F244" s="165" t="s">
        <v>21</v>
      </c>
      <c r="G244" s="166">
        <v>5</v>
      </c>
      <c r="H244" s="166"/>
      <c r="I244" s="166"/>
      <c r="J244" s="167">
        <f t="shared" si="12"/>
        <v>5</v>
      </c>
      <c r="K244" s="171"/>
      <c r="L244" s="171">
        <v>5</v>
      </c>
      <c r="M244" s="171"/>
      <c r="N244" s="171"/>
      <c r="O244" s="171"/>
      <c r="P244" s="66">
        <f t="shared" si="10"/>
        <v>5</v>
      </c>
      <c r="Q244" s="167">
        <f t="shared" si="11"/>
        <v>1</v>
      </c>
      <c r="R244" s="168" t="s">
        <v>181</v>
      </c>
      <c r="S244" s="166"/>
      <c r="T244" s="166">
        <v>1</v>
      </c>
      <c r="U244" s="67"/>
    </row>
    <row r="245" spans="1:21" s="83" customFormat="1" ht="42">
      <c r="A245" s="161" t="s">
        <v>463</v>
      </c>
      <c r="B245" s="162"/>
      <c r="C245" s="156" t="s">
        <v>513</v>
      </c>
      <c r="D245" s="163">
        <v>106400633</v>
      </c>
      <c r="E245" s="163" t="s">
        <v>465</v>
      </c>
      <c r="F245" s="165" t="s">
        <v>21</v>
      </c>
      <c r="G245" s="166">
        <v>5</v>
      </c>
      <c r="H245" s="166"/>
      <c r="I245" s="166"/>
      <c r="J245" s="167">
        <f t="shared" si="12"/>
        <v>5</v>
      </c>
      <c r="K245" s="171"/>
      <c r="L245" s="171">
        <v>5</v>
      </c>
      <c r="M245" s="171"/>
      <c r="N245" s="171"/>
      <c r="O245" s="171"/>
      <c r="P245" s="66">
        <f t="shared" si="10"/>
        <v>5</v>
      </c>
      <c r="Q245" s="167">
        <f t="shared" si="11"/>
        <v>1</v>
      </c>
      <c r="R245" s="168" t="s">
        <v>181</v>
      </c>
      <c r="S245" s="166">
        <v>1</v>
      </c>
      <c r="T245" s="166"/>
      <c r="U245" s="67"/>
    </row>
    <row r="246" spans="1:21" s="83" customFormat="1" ht="42">
      <c r="A246" s="161" t="s">
        <v>463</v>
      </c>
      <c r="B246" s="162"/>
      <c r="C246" s="156" t="s">
        <v>514</v>
      </c>
      <c r="D246" s="163">
        <v>108860346</v>
      </c>
      <c r="E246" s="163" t="s">
        <v>465</v>
      </c>
      <c r="F246" s="165" t="s">
        <v>21</v>
      </c>
      <c r="G246" s="166">
        <v>5</v>
      </c>
      <c r="H246" s="166"/>
      <c r="I246" s="166"/>
      <c r="J246" s="167">
        <f t="shared" si="12"/>
        <v>5</v>
      </c>
      <c r="K246" s="171"/>
      <c r="L246" s="171">
        <v>5</v>
      </c>
      <c r="M246" s="171"/>
      <c r="N246" s="171"/>
      <c r="O246" s="171"/>
      <c r="P246" s="66">
        <f t="shared" si="10"/>
        <v>5</v>
      </c>
      <c r="Q246" s="167">
        <f t="shared" si="11"/>
        <v>1</v>
      </c>
      <c r="R246" s="168" t="s">
        <v>132</v>
      </c>
      <c r="S246" s="166"/>
      <c r="T246" s="166">
        <v>1</v>
      </c>
      <c r="U246" s="67"/>
    </row>
    <row r="247" spans="1:21" s="83" customFormat="1" ht="42">
      <c r="A247" s="161" t="s">
        <v>463</v>
      </c>
      <c r="B247" s="162"/>
      <c r="C247" s="156" t="s">
        <v>515</v>
      </c>
      <c r="D247" s="163">
        <v>604210192</v>
      </c>
      <c r="E247" s="163" t="s">
        <v>465</v>
      </c>
      <c r="F247" s="165" t="s">
        <v>21</v>
      </c>
      <c r="G247" s="166">
        <v>5</v>
      </c>
      <c r="H247" s="166"/>
      <c r="I247" s="166"/>
      <c r="J247" s="167">
        <f t="shared" si="12"/>
        <v>5</v>
      </c>
      <c r="K247" s="171"/>
      <c r="L247" s="171">
        <v>5</v>
      </c>
      <c r="M247" s="171"/>
      <c r="N247" s="171"/>
      <c r="O247" s="171"/>
      <c r="P247" s="66">
        <f t="shared" si="10"/>
        <v>5</v>
      </c>
      <c r="Q247" s="167">
        <f t="shared" si="11"/>
        <v>1</v>
      </c>
      <c r="R247" s="168" t="s">
        <v>181</v>
      </c>
      <c r="S247" s="166">
        <v>1</v>
      </c>
      <c r="T247" s="166"/>
      <c r="U247" s="67"/>
    </row>
    <row r="248" spans="1:21" s="83" customFormat="1" ht="42">
      <c r="A248" s="161" t="s">
        <v>463</v>
      </c>
      <c r="B248" s="162"/>
      <c r="C248" s="156" t="s">
        <v>516</v>
      </c>
      <c r="D248" s="163">
        <v>503910264</v>
      </c>
      <c r="E248" s="163" t="s">
        <v>465</v>
      </c>
      <c r="F248" s="165" t="s">
        <v>21</v>
      </c>
      <c r="G248" s="166">
        <v>5</v>
      </c>
      <c r="H248" s="166"/>
      <c r="I248" s="166"/>
      <c r="J248" s="167">
        <f t="shared" si="12"/>
        <v>5</v>
      </c>
      <c r="K248" s="171"/>
      <c r="L248" s="171">
        <v>5</v>
      </c>
      <c r="M248" s="171"/>
      <c r="N248" s="171"/>
      <c r="O248" s="171"/>
      <c r="P248" s="66">
        <f t="shared" si="10"/>
        <v>5</v>
      </c>
      <c r="Q248" s="167">
        <f t="shared" si="11"/>
        <v>1</v>
      </c>
      <c r="R248" s="168" t="s">
        <v>181</v>
      </c>
      <c r="S248" s="166">
        <v>1</v>
      </c>
      <c r="T248" s="166"/>
      <c r="U248" s="67"/>
    </row>
    <row r="249" spans="1:21" s="83" customFormat="1" ht="42">
      <c r="A249" s="161" t="s">
        <v>463</v>
      </c>
      <c r="B249" s="162"/>
      <c r="C249" s="156" t="s">
        <v>517</v>
      </c>
      <c r="D249" s="163">
        <v>207790558</v>
      </c>
      <c r="E249" s="163" t="s">
        <v>465</v>
      </c>
      <c r="F249" s="165" t="s">
        <v>21</v>
      </c>
      <c r="G249" s="166">
        <v>5</v>
      </c>
      <c r="H249" s="166"/>
      <c r="I249" s="166"/>
      <c r="J249" s="167">
        <f t="shared" si="12"/>
        <v>5</v>
      </c>
      <c r="K249" s="171"/>
      <c r="L249" s="171">
        <v>5</v>
      </c>
      <c r="M249" s="171"/>
      <c r="N249" s="171"/>
      <c r="O249" s="171"/>
      <c r="P249" s="66">
        <f t="shared" si="10"/>
        <v>5</v>
      </c>
      <c r="Q249" s="167">
        <f t="shared" si="11"/>
        <v>1</v>
      </c>
      <c r="R249" s="168" t="s">
        <v>181</v>
      </c>
      <c r="S249" s="166"/>
      <c r="T249" s="166">
        <v>1</v>
      </c>
      <c r="U249" s="67"/>
    </row>
    <row r="250" spans="1:21" s="83" customFormat="1" ht="42">
      <c r="A250" s="161" t="s">
        <v>463</v>
      </c>
      <c r="B250" s="162"/>
      <c r="C250" s="156" t="s">
        <v>518</v>
      </c>
      <c r="D250" s="163">
        <v>115870702</v>
      </c>
      <c r="E250" s="163" t="s">
        <v>465</v>
      </c>
      <c r="F250" s="165" t="s">
        <v>21</v>
      </c>
      <c r="G250" s="166">
        <v>5</v>
      </c>
      <c r="H250" s="166"/>
      <c r="I250" s="166"/>
      <c r="J250" s="167">
        <f t="shared" si="12"/>
        <v>5</v>
      </c>
      <c r="K250" s="171"/>
      <c r="L250" s="171">
        <v>5</v>
      </c>
      <c r="M250" s="171"/>
      <c r="N250" s="171"/>
      <c r="O250" s="171"/>
      <c r="P250" s="66">
        <f t="shared" si="10"/>
        <v>5</v>
      </c>
      <c r="Q250" s="167">
        <f t="shared" si="11"/>
        <v>1</v>
      </c>
      <c r="R250" s="168" t="s">
        <v>181</v>
      </c>
      <c r="S250" s="166"/>
      <c r="T250" s="166">
        <v>1</v>
      </c>
      <c r="U250" s="67"/>
    </row>
    <row r="251" spans="1:21" s="83" customFormat="1" ht="42">
      <c r="A251" s="161" t="s">
        <v>463</v>
      </c>
      <c r="B251" s="162"/>
      <c r="C251" s="156" t="s">
        <v>519</v>
      </c>
      <c r="D251" s="163">
        <v>109970143</v>
      </c>
      <c r="E251" s="163" t="s">
        <v>465</v>
      </c>
      <c r="F251" s="165" t="s">
        <v>21</v>
      </c>
      <c r="G251" s="166">
        <v>5</v>
      </c>
      <c r="H251" s="166"/>
      <c r="I251" s="166"/>
      <c r="J251" s="167">
        <f t="shared" si="12"/>
        <v>5</v>
      </c>
      <c r="K251" s="171"/>
      <c r="L251" s="171">
        <v>5</v>
      </c>
      <c r="M251" s="171"/>
      <c r="N251" s="171"/>
      <c r="O251" s="171"/>
      <c r="P251" s="66">
        <f t="shared" si="10"/>
        <v>5</v>
      </c>
      <c r="Q251" s="167">
        <f t="shared" si="11"/>
        <v>1</v>
      </c>
      <c r="R251" s="168" t="s">
        <v>181</v>
      </c>
      <c r="S251" s="166"/>
      <c r="T251" s="166">
        <v>1</v>
      </c>
      <c r="U251" s="67"/>
    </row>
    <row r="252" spans="1:21" s="83" customFormat="1" ht="42">
      <c r="A252" s="161" t="s">
        <v>463</v>
      </c>
      <c r="B252" s="162"/>
      <c r="C252" s="156" t="s">
        <v>520</v>
      </c>
      <c r="D252" s="163">
        <v>204210728</v>
      </c>
      <c r="E252" s="163" t="s">
        <v>465</v>
      </c>
      <c r="F252" s="165" t="s">
        <v>21</v>
      </c>
      <c r="G252" s="166">
        <v>5</v>
      </c>
      <c r="H252" s="166"/>
      <c r="I252" s="166"/>
      <c r="J252" s="167">
        <f t="shared" si="12"/>
        <v>5</v>
      </c>
      <c r="K252" s="171"/>
      <c r="L252" s="171">
        <v>5</v>
      </c>
      <c r="M252" s="171"/>
      <c r="N252" s="171"/>
      <c r="O252" s="171"/>
      <c r="P252" s="66">
        <f t="shared" si="10"/>
        <v>5</v>
      </c>
      <c r="Q252" s="167">
        <f t="shared" si="11"/>
        <v>1</v>
      </c>
      <c r="R252" s="168" t="s">
        <v>181</v>
      </c>
      <c r="S252" s="166">
        <v>1</v>
      </c>
      <c r="T252" s="166"/>
      <c r="U252" s="67"/>
    </row>
    <row r="253" spans="1:21" s="83" customFormat="1" ht="42">
      <c r="A253" s="161" t="s">
        <v>463</v>
      </c>
      <c r="B253" s="162"/>
      <c r="C253" s="156" t="s">
        <v>521</v>
      </c>
      <c r="D253" s="163">
        <v>603820580</v>
      </c>
      <c r="E253" s="163" t="s">
        <v>465</v>
      </c>
      <c r="F253" s="165" t="s">
        <v>21</v>
      </c>
      <c r="G253" s="166">
        <v>5</v>
      </c>
      <c r="H253" s="166"/>
      <c r="I253" s="166"/>
      <c r="J253" s="167">
        <f t="shared" si="12"/>
        <v>5</v>
      </c>
      <c r="K253" s="171"/>
      <c r="L253" s="171">
        <v>5</v>
      </c>
      <c r="M253" s="171"/>
      <c r="N253" s="171"/>
      <c r="O253" s="171"/>
      <c r="P253" s="66">
        <f t="shared" si="10"/>
        <v>5</v>
      </c>
      <c r="Q253" s="167">
        <f t="shared" si="11"/>
        <v>1</v>
      </c>
      <c r="R253" s="168" t="s">
        <v>132</v>
      </c>
      <c r="S253" s="166">
        <v>1</v>
      </c>
      <c r="T253" s="166"/>
      <c r="U253" s="67"/>
    </row>
    <row r="254" spans="1:21" s="83" customFormat="1" ht="42">
      <c r="A254" s="161" t="s">
        <v>463</v>
      </c>
      <c r="B254" s="162"/>
      <c r="C254" s="156" t="s">
        <v>522</v>
      </c>
      <c r="D254" s="163">
        <v>116610219</v>
      </c>
      <c r="E254" s="163" t="s">
        <v>465</v>
      </c>
      <c r="F254" s="165" t="s">
        <v>21</v>
      </c>
      <c r="G254" s="166">
        <v>5</v>
      </c>
      <c r="H254" s="166"/>
      <c r="I254" s="166"/>
      <c r="J254" s="167">
        <f t="shared" si="12"/>
        <v>5</v>
      </c>
      <c r="K254" s="171"/>
      <c r="L254" s="171">
        <v>5</v>
      </c>
      <c r="M254" s="171"/>
      <c r="N254" s="171"/>
      <c r="O254" s="171"/>
      <c r="P254" s="66">
        <f t="shared" si="10"/>
        <v>5</v>
      </c>
      <c r="Q254" s="167">
        <f t="shared" si="11"/>
        <v>1</v>
      </c>
      <c r="R254" s="168" t="s">
        <v>181</v>
      </c>
      <c r="S254" s="166"/>
      <c r="T254" s="166">
        <v>1</v>
      </c>
      <c r="U254" s="67"/>
    </row>
    <row r="255" spans="1:21" s="83" customFormat="1" ht="42">
      <c r="A255" s="161" t="s">
        <v>463</v>
      </c>
      <c r="B255" s="162"/>
      <c r="C255" s="156" t="s">
        <v>523</v>
      </c>
      <c r="D255" s="163">
        <v>115450687</v>
      </c>
      <c r="E255" s="163" t="s">
        <v>465</v>
      </c>
      <c r="F255" s="165" t="s">
        <v>21</v>
      </c>
      <c r="G255" s="166">
        <v>5</v>
      </c>
      <c r="H255" s="166"/>
      <c r="I255" s="166"/>
      <c r="J255" s="167">
        <f t="shared" si="12"/>
        <v>5</v>
      </c>
      <c r="K255" s="171"/>
      <c r="L255" s="171">
        <v>5</v>
      </c>
      <c r="M255" s="171"/>
      <c r="N255" s="171"/>
      <c r="O255" s="171"/>
      <c r="P255" s="66">
        <f t="shared" si="10"/>
        <v>5</v>
      </c>
      <c r="Q255" s="167">
        <f t="shared" si="11"/>
        <v>1</v>
      </c>
      <c r="R255" s="168" t="s">
        <v>132</v>
      </c>
      <c r="S255" s="166">
        <v>1</v>
      </c>
      <c r="T255" s="166"/>
      <c r="U255" s="67"/>
    </row>
    <row r="256" spans="1:21" s="83" customFormat="1" ht="42">
      <c r="A256" s="161" t="s">
        <v>463</v>
      </c>
      <c r="B256" s="162"/>
      <c r="C256" s="156" t="s">
        <v>524</v>
      </c>
      <c r="D256" s="163">
        <v>503740169</v>
      </c>
      <c r="E256" s="163" t="s">
        <v>465</v>
      </c>
      <c r="F256" s="165" t="s">
        <v>21</v>
      </c>
      <c r="G256" s="166">
        <v>5</v>
      </c>
      <c r="H256" s="166"/>
      <c r="I256" s="166"/>
      <c r="J256" s="167">
        <f t="shared" si="12"/>
        <v>5</v>
      </c>
      <c r="K256" s="171"/>
      <c r="L256" s="171">
        <v>5</v>
      </c>
      <c r="M256" s="171"/>
      <c r="N256" s="171"/>
      <c r="O256" s="171"/>
      <c r="P256" s="66">
        <f t="shared" si="10"/>
        <v>5</v>
      </c>
      <c r="Q256" s="167">
        <f t="shared" si="11"/>
        <v>1</v>
      </c>
      <c r="R256" s="168" t="s">
        <v>132</v>
      </c>
      <c r="S256" s="166">
        <v>1</v>
      </c>
      <c r="T256" s="166"/>
      <c r="U256" s="67"/>
    </row>
    <row r="257" spans="1:21" s="83" customFormat="1" ht="42">
      <c r="A257" s="161" t="s">
        <v>463</v>
      </c>
      <c r="B257" s="162"/>
      <c r="C257" s="156" t="s">
        <v>525</v>
      </c>
      <c r="D257" s="163">
        <v>602290009</v>
      </c>
      <c r="E257" s="163" t="s">
        <v>465</v>
      </c>
      <c r="F257" s="165" t="s">
        <v>21</v>
      </c>
      <c r="G257" s="166">
        <v>5</v>
      </c>
      <c r="H257" s="166"/>
      <c r="I257" s="166"/>
      <c r="J257" s="167">
        <f t="shared" si="12"/>
        <v>5</v>
      </c>
      <c r="K257" s="171"/>
      <c r="L257" s="171">
        <v>5</v>
      </c>
      <c r="M257" s="171"/>
      <c r="N257" s="171"/>
      <c r="O257" s="171"/>
      <c r="P257" s="66">
        <f t="shared" si="10"/>
        <v>5</v>
      </c>
      <c r="Q257" s="167">
        <f t="shared" si="11"/>
        <v>1</v>
      </c>
      <c r="R257" s="168" t="s">
        <v>181</v>
      </c>
      <c r="S257" s="166">
        <v>1</v>
      </c>
      <c r="T257" s="166"/>
      <c r="U257" s="67"/>
    </row>
    <row r="258" spans="1:21" s="83" customFormat="1" ht="42">
      <c r="A258" s="161" t="s">
        <v>463</v>
      </c>
      <c r="B258" s="162"/>
      <c r="C258" s="156" t="s">
        <v>526</v>
      </c>
      <c r="D258" s="163">
        <v>106670178</v>
      </c>
      <c r="E258" s="163" t="s">
        <v>465</v>
      </c>
      <c r="F258" s="165" t="s">
        <v>21</v>
      </c>
      <c r="G258" s="166">
        <v>5</v>
      </c>
      <c r="H258" s="166"/>
      <c r="I258" s="166"/>
      <c r="J258" s="167">
        <f t="shared" si="12"/>
        <v>5</v>
      </c>
      <c r="K258" s="171"/>
      <c r="L258" s="171">
        <v>5</v>
      </c>
      <c r="M258" s="171"/>
      <c r="N258" s="171"/>
      <c r="O258" s="171"/>
      <c r="P258" s="66">
        <f t="shared" si="10"/>
        <v>5</v>
      </c>
      <c r="Q258" s="167">
        <f t="shared" si="11"/>
        <v>1</v>
      </c>
      <c r="R258" s="168" t="s">
        <v>132</v>
      </c>
      <c r="S258" s="166">
        <v>1</v>
      </c>
      <c r="T258" s="166"/>
      <c r="U258" s="67"/>
    </row>
    <row r="259" spans="1:21" s="83" customFormat="1" ht="42">
      <c r="A259" s="161" t="s">
        <v>463</v>
      </c>
      <c r="B259" s="162"/>
      <c r="C259" s="156" t="s">
        <v>527</v>
      </c>
      <c r="D259" s="163">
        <v>603580798</v>
      </c>
      <c r="E259" s="163" t="s">
        <v>465</v>
      </c>
      <c r="F259" s="165" t="s">
        <v>21</v>
      </c>
      <c r="G259" s="166">
        <v>5</v>
      </c>
      <c r="H259" s="166"/>
      <c r="I259" s="166"/>
      <c r="J259" s="167">
        <f t="shared" si="12"/>
        <v>5</v>
      </c>
      <c r="K259" s="171"/>
      <c r="L259" s="171">
        <v>5</v>
      </c>
      <c r="M259" s="171"/>
      <c r="N259" s="171"/>
      <c r="O259" s="171"/>
      <c r="P259" s="66">
        <f t="shared" si="10"/>
        <v>5</v>
      </c>
      <c r="Q259" s="167">
        <f t="shared" si="11"/>
        <v>1</v>
      </c>
      <c r="R259" s="168" t="s">
        <v>132</v>
      </c>
      <c r="S259" s="166"/>
      <c r="T259" s="166">
        <v>1</v>
      </c>
      <c r="U259" s="67"/>
    </row>
    <row r="260" spans="1:21" s="83" customFormat="1" ht="42">
      <c r="A260" s="161" t="s">
        <v>463</v>
      </c>
      <c r="B260" s="162"/>
      <c r="C260" s="156" t="s">
        <v>528</v>
      </c>
      <c r="D260" s="163">
        <v>107260475</v>
      </c>
      <c r="E260" s="163" t="s">
        <v>465</v>
      </c>
      <c r="F260" s="165" t="s">
        <v>21</v>
      </c>
      <c r="G260" s="166">
        <v>5</v>
      </c>
      <c r="H260" s="166"/>
      <c r="I260" s="166"/>
      <c r="J260" s="167">
        <f t="shared" si="12"/>
        <v>5</v>
      </c>
      <c r="K260" s="171"/>
      <c r="L260" s="171">
        <v>5</v>
      </c>
      <c r="M260" s="171"/>
      <c r="N260" s="171"/>
      <c r="O260" s="171"/>
      <c r="P260" s="66">
        <f t="shared" si="10"/>
        <v>5</v>
      </c>
      <c r="Q260" s="167">
        <f t="shared" si="11"/>
        <v>1</v>
      </c>
      <c r="R260" s="168" t="s">
        <v>181</v>
      </c>
      <c r="S260" s="166">
        <v>1</v>
      </c>
      <c r="T260" s="166"/>
      <c r="U260" s="67"/>
    </row>
    <row r="261" spans="1:21" s="83" customFormat="1" ht="42">
      <c r="A261" s="161" t="s">
        <v>463</v>
      </c>
      <c r="B261" s="162"/>
      <c r="C261" s="156" t="s">
        <v>529</v>
      </c>
      <c r="D261" s="163">
        <v>114570169</v>
      </c>
      <c r="E261" s="163" t="s">
        <v>465</v>
      </c>
      <c r="F261" s="165" t="s">
        <v>21</v>
      </c>
      <c r="G261" s="166">
        <v>5</v>
      </c>
      <c r="H261" s="166"/>
      <c r="I261" s="166"/>
      <c r="J261" s="167">
        <f t="shared" si="12"/>
        <v>5</v>
      </c>
      <c r="K261" s="171"/>
      <c r="L261" s="171">
        <v>5</v>
      </c>
      <c r="M261" s="171"/>
      <c r="N261" s="171"/>
      <c r="O261" s="171"/>
      <c r="P261" s="66">
        <f t="shared" si="10"/>
        <v>5</v>
      </c>
      <c r="Q261" s="167">
        <f t="shared" si="11"/>
        <v>1</v>
      </c>
      <c r="R261" s="168" t="s">
        <v>132</v>
      </c>
      <c r="S261" s="166">
        <v>1</v>
      </c>
      <c r="T261" s="166"/>
      <c r="U261" s="67"/>
    </row>
    <row r="262" spans="1:21" s="83" customFormat="1" ht="42">
      <c r="A262" s="161" t="s">
        <v>463</v>
      </c>
      <c r="B262" s="162"/>
      <c r="C262" s="156" t="s">
        <v>530</v>
      </c>
      <c r="D262" s="163">
        <v>115330018</v>
      </c>
      <c r="E262" s="163" t="s">
        <v>465</v>
      </c>
      <c r="F262" s="165" t="s">
        <v>21</v>
      </c>
      <c r="G262" s="166">
        <v>5</v>
      </c>
      <c r="H262" s="166"/>
      <c r="I262" s="166"/>
      <c r="J262" s="167">
        <f t="shared" si="12"/>
        <v>5</v>
      </c>
      <c r="K262" s="171"/>
      <c r="L262" s="171">
        <v>5</v>
      </c>
      <c r="M262" s="171"/>
      <c r="N262" s="171"/>
      <c r="O262" s="171"/>
      <c r="P262" s="66">
        <f t="shared" si="10"/>
        <v>5</v>
      </c>
      <c r="Q262" s="167">
        <f t="shared" si="11"/>
        <v>1</v>
      </c>
      <c r="R262" s="168" t="s">
        <v>132</v>
      </c>
      <c r="S262" s="166"/>
      <c r="T262" s="166">
        <v>1</v>
      </c>
      <c r="U262" s="67"/>
    </row>
    <row r="263" spans="1:21" s="83" customFormat="1" ht="42">
      <c r="A263" s="161" t="s">
        <v>463</v>
      </c>
      <c r="B263" s="162"/>
      <c r="C263" s="156" t="s">
        <v>531</v>
      </c>
      <c r="D263" s="163">
        <v>112920229</v>
      </c>
      <c r="E263" s="163" t="s">
        <v>465</v>
      </c>
      <c r="F263" s="165" t="s">
        <v>21</v>
      </c>
      <c r="G263" s="166">
        <v>5</v>
      </c>
      <c r="H263" s="166"/>
      <c r="I263" s="166"/>
      <c r="J263" s="167">
        <f t="shared" si="12"/>
        <v>5</v>
      </c>
      <c r="K263" s="171"/>
      <c r="L263" s="171">
        <v>5</v>
      </c>
      <c r="M263" s="171"/>
      <c r="N263" s="171"/>
      <c r="O263" s="171"/>
      <c r="P263" s="66">
        <f t="shared" si="10"/>
        <v>5</v>
      </c>
      <c r="Q263" s="167">
        <f t="shared" si="11"/>
        <v>1</v>
      </c>
      <c r="R263" s="168" t="s">
        <v>132</v>
      </c>
      <c r="S263" s="166">
        <v>1</v>
      </c>
      <c r="T263" s="166"/>
      <c r="U263" s="67"/>
    </row>
    <row r="264" spans="1:21" s="83" customFormat="1" ht="42">
      <c r="A264" s="161" t="s">
        <v>463</v>
      </c>
      <c r="B264" s="162"/>
      <c r="C264" s="156" t="s">
        <v>532</v>
      </c>
      <c r="D264" s="163">
        <v>303660358</v>
      </c>
      <c r="E264" s="163" t="s">
        <v>465</v>
      </c>
      <c r="F264" s="165" t="s">
        <v>21</v>
      </c>
      <c r="G264" s="166">
        <v>5</v>
      </c>
      <c r="H264" s="166"/>
      <c r="I264" s="166"/>
      <c r="J264" s="167">
        <f t="shared" si="12"/>
        <v>5</v>
      </c>
      <c r="K264" s="171"/>
      <c r="L264" s="171">
        <v>5</v>
      </c>
      <c r="M264" s="171"/>
      <c r="N264" s="171"/>
      <c r="O264" s="171"/>
      <c r="P264" s="66">
        <f t="shared" si="10"/>
        <v>5</v>
      </c>
      <c r="Q264" s="167">
        <f t="shared" si="11"/>
        <v>1</v>
      </c>
      <c r="R264" s="168" t="s">
        <v>181</v>
      </c>
      <c r="S264" s="166">
        <v>1</v>
      </c>
      <c r="T264" s="166"/>
      <c r="U264" s="67"/>
    </row>
    <row r="265" spans="1:21" s="83" customFormat="1" ht="42">
      <c r="A265" s="161" t="s">
        <v>463</v>
      </c>
      <c r="B265" s="162"/>
      <c r="C265" s="156" t="s">
        <v>533</v>
      </c>
      <c r="D265" s="163">
        <v>601960044</v>
      </c>
      <c r="E265" s="163" t="s">
        <v>465</v>
      </c>
      <c r="F265" s="165" t="s">
        <v>21</v>
      </c>
      <c r="G265" s="166">
        <v>5</v>
      </c>
      <c r="H265" s="166"/>
      <c r="I265" s="166"/>
      <c r="J265" s="167">
        <f t="shared" si="12"/>
        <v>5</v>
      </c>
      <c r="K265" s="171"/>
      <c r="L265" s="171">
        <v>5</v>
      </c>
      <c r="M265" s="171"/>
      <c r="N265" s="171"/>
      <c r="O265" s="171"/>
      <c r="P265" s="66">
        <f t="shared" ref="P265:P328" si="13">IF(SUM(K265:O265)=SUM(G265:I265),J265,"VERIFIQUE DATOS INCORRECTOS")</f>
        <v>5</v>
      </c>
      <c r="Q265" s="167">
        <f t="shared" ref="Q265:Q328" si="14">SUM(S265:U265)</f>
        <v>1</v>
      </c>
      <c r="R265" s="168" t="s">
        <v>181</v>
      </c>
      <c r="S265" s="166"/>
      <c r="T265" s="166">
        <v>1</v>
      </c>
      <c r="U265" s="67"/>
    </row>
    <row r="266" spans="1:21" s="83" customFormat="1" ht="42">
      <c r="A266" s="161" t="s">
        <v>463</v>
      </c>
      <c r="B266" s="162"/>
      <c r="C266" s="156" t="s">
        <v>534</v>
      </c>
      <c r="D266" s="163">
        <v>115820686</v>
      </c>
      <c r="E266" s="163" t="s">
        <v>465</v>
      </c>
      <c r="F266" s="165" t="s">
        <v>21</v>
      </c>
      <c r="G266" s="166">
        <v>5</v>
      </c>
      <c r="H266" s="166"/>
      <c r="I266" s="166"/>
      <c r="J266" s="167">
        <f t="shared" ref="J266:J329" si="15">SUM(G266:I266)</f>
        <v>5</v>
      </c>
      <c r="K266" s="171"/>
      <c r="L266" s="171">
        <v>5</v>
      </c>
      <c r="M266" s="171"/>
      <c r="N266" s="171"/>
      <c r="O266" s="171"/>
      <c r="P266" s="66">
        <f t="shared" si="13"/>
        <v>5</v>
      </c>
      <c r="Q266" s="167">
        <f t="shared" si="14"/>
        <v>1</v>
      </c>
      <c r="R266" s="168" t="s">
        <v>181</v>
      </c>
      <c r="S266" s="166">
        <v>1</v>
      </c>
      <c r="T266" s="166"/>
      <c r="U266" s="67"/>
    </row>
    <row r="267" spans="1:21" s="83" customFormat="1" ht="42">
      <c r="A267" s="161" t="s">
        <v>463</v>
      </c>
      <c r="B267" s="162"/>
      <c r="C267" s="156" t="s">
        <v>535</v>
      </c>
      <c r="D267" s="163">
        <v>112450605</v>
      </c>
      <c r="E267" s="163" t="s">
        <v>465</v>
      </c>
      <c r="F267" s="165" t="s">
        <v>21</v>
      </c>
      <c r="G267" s="166">
        <v>5</v>
      </c>
      <c r="H267" s="166"/>
      <c r="I267" s="166"/>
      <c r="J267" s="167">
        <f t="shared" si="15"/>
        <v>5</v>
      </c>
      <c r="K267" s="171"/>
      <c r="L267" s="171">
        <v>5</v>
      </c>
      <c r="M267" s="171"/>
      <c r="N267" s="171"/>
      <c r="O267" s="171"/>
      <c r="P267" s="66">
        <f t="shared" si="13"/>
        <v>5</v>
      </c>
      <c r="Q267" s="167">
        <f t="shared" si="14"/>
        <v>1</v>
      </c>
      <c r="R267" s="168" t="s">
        <v>132</v>
      </c>
      <c r="S267" s="166"/>
      <c r="T267" s="166">
        <v>1</v>
      </c>
      <c r="U267" s="67"/>
    </row>
    <row r="268" spans="1:21" s="83" customFormat="1" ht="42">
      <c r="A268" s="161" t="s">
        <v>463</v>
      </c>
      <c r="B268" s="162"/>
      <c r="C268" s="156" t="s">
        <v>536</v>
      </c>
      <c r="D268" s="163">
        <v>303880444</v>
      </c>
      <c r="E268" s="163" t="s">
        <v>465</v>
      </c>
      <c r="F268" s="165" t="s">
        <v>21</v>
      </c>
      <c r="G268" s="166">
        <v>5</v>
      </c>
      <c r="H268" s="166"/>
      <c r="I268" s="166"/>
      <c r="J268" s="167">
        <f t="shared" si="15"/>
        <v>5</v>
      </c>
      <c r="K268" s="171"/>
      <c r="L268" s="171">
        <v>5</v>
      </c>
      <c r="M268" s="171"/>
      <c r="N268" s="171"/>
      <c r="O268" s="171"/>
      <c r="P268" s="66">
        <f t="shared" si="13"/>
        <v>5</v>
      </c>
      <c r="Q268" s="167">
        <f t="shared" si="14"/>
        <v>1</v>
      </c>
      <c r="R268" s="168" t="s">
        <v>132</v>
      </c>
      <c r="S268" s="166">
        <v>1</v>
      </c>
      <c r="T268" s="166"/>
      <c r="U268" s="67"/>
    </row>
    <row r="269" spans="1:21" s="83" customFormat="1" ht="42">
      <c r="A269" s="161" t="s">
        <v>463</v>
      </c>
      <c r="B269" s="162"/>
      <c r="C269" s="156" t="s">
        <v>537</v>
      </c>
      <c r="D269" s="163">
        <v>304530209</v>
      </c>
      <c r="E269" s="163" t="s">
        <v>465</v>
      </c>
      <c r="F269" s="165" t="s">
        <v>21</v>
      </c>
      <c r="G269" s="166">
        <v>5</v>
      </c>
      <c r="H269" s="166"/>
      <c r="I269" s="166"/>
      <c r="J269" s="167">
        <f t="shared" si="15"/>
        <v>5</v>
      </c>
      <c r="K269" s="171"/>
      <c r="L269" s="171">
        <v>5</v>
      </c>
      <c r="M269" s="171"/>
      <c r="N269" s="171"/>
      <c r="O269" s="171"/>
      <c r="P269" s="66">
        <f t="shared" si="13"/>
        <v>5</v>
      </c>
      <c r="Q269" s="167">
        <f t="shared" si="14"/>
        <v>1</v>
      </c>
      <c r="R269" s="168" t="s">
        <v>132</v>
      </c>
      <c r="S269" s="166">
        <v>1</v>
      </c>
      <c r="T269" s="166"/>
      <c r="U269" s="67"/>
    </row>
    <row r="270" spans="1:21" s="83" customFormat="1" ht="42">
      <c r="A270" s="161" t="s">
        <v>463</v>
      </c>
      <c r="B270" s="162"/>
      <c r="C270" s="156" t="s">
        <v>538</v>
      </c>
      <c r="D270" s="163">
        <v>116810231</v>
      </c>
      <c r="E270" s="163" t="s">
        <v>465</v>
      </c>
      <c r="F270" s="165" t="s">
        <v>21</v>
      </c>
      <c r="G270" s="166">
        <v>5</v>
      </c>
      <c r="H270" s="166"/>
      <c r="I270" s="166"/>
      <c r="J270" s="167">
        <f t="shared" si="15"/>
        <v>5</v>
      </c>
      <c r="K270" s="171"/>
      <c r="L270" s="171">
        <v>5</v>
      </c>
      <c r="M270" s="171"/>
      <c r="N270" s="171"/>
      <c r="O270" s="171"/>
      <c r="P270" s="66">
        <f t="shared" si="13"/>
        <v>5</v>
      </c>
      <c r="Q270" s="167">
        <f t="shared" si="14"/>
        <v>1</v>
      </c>
      <c r="R270" s="168" t="s">
        <v>181</v>
      </c>
      <c r="S270" s="166"/>
      <c r="T270" s="166">
        <v>1</v>
      </c>
      <c r="U270" s="67"/>
    </row>
    <row r="271" spans="1:21" s="83" customFormat="1" ht="42">
      <c r="A271" s="161" t="s">
        <v>463</v>
      </c>
      <c r="B271" s="162"/>
      <c r="C271" s="156" t="s">
        <v>539</v>
      </c>
      <c r="D271" s="163">
        <v>207340741</v>
      </c>
      <c r="E271" s="163" t="s">
        <v>465</v>
      </c>
      <c r="F271" s="165" t="s">
        <v>21</v>
      </c>
      <c r="G271" s="166">
        <v>5</v>
      </c>
      <c r="H271" s="166"/>
      <c r="I271" s="166"/>
      <c r="J271" s="167">
        <f t="shared" si="15"/>
        <v>5</v>
      </c>
      <c r="K271" s="171"/>
      <c r="L271" s="171">
        <v>5</v>
      </c>
      <c r="M271" s="171"/>
      <c r="N271" s="171"/>
      <c r="O271" s="171"/>
      <c r="P271" s="66">
        <f t="shared" si="13"/>
        <v>5</v>
      </c>
      <c r="Q271" s="167">
        <f t="shared" si="14"/>
        <v>1</v>
      </c>
      <c r="R271" s="168" t="s">
        <v>181</v>
      </c>
      <c r="S271" s="166"/>
      <c r="T271" s="166">
        <v>1</v>
      </c>
      <c r="U271" s="67"/>
    </row>
    <row r="272" spans="1:21" s="83" customFormat="1" ht="42">
      <c r="A272" s="161" t="s">
        <v>463</v>
      </c>
      <c r="B272" s="162"/>
      <c r="C272" s="156" t="s">
        <v>540</v>
      </c>
      <c r="D272" s="163">
        <v>116250217</v>
      </c>
      <c r="E272" s="163" t="s">
        <v>465</v>
      </c>
      <c r="F272" s="165" t="s">
        <v>21</v>
      </c>
      <c r="G272" s="166">
        <v>5</v>
      </c>
      <c r="H272" s="166"/>
      <c r="I272" s="166"/>
      <c r="J272" s="167">
        <f t="shared" si="15"/>
        <v>5</v>
      </c>
      <c r="K272" s="171"/>
      <c r="L272" s="171">
        <v>5</v>
      </c>
      <c r="M272" s="171"/>
      <c r="N272" s="171"/>
      <c r="O272" s="171"/>
      <c r="P272" s="66">
        <f t="shared" si="13"/>
        <v>5</v>
      </c>
      <c r="Q272" s="167">
        <f t="shared" si="14"/>
        <v>1</v>
      </c>
      <c r="R272" s="168" t="s">
        <v>181</v>
      </c>
      <c r="S272" s="166">
        <v>1</v>
      </c>
      <c r="T272" s="166"/>
      <c r="U272" s="67"/>
    </row>
    <row r="273" spans="1:21" s="83" customFormat="1" ht="42">
      <c r="A273" s="161" t="s">
        <v>463</v>
      </c>
      <c r="B273" s="162"/>
      <c r="C273" s="156" t="s">
        <v>541</v>
      </c>
      <c r="D273" s="163">
        <v>304150126</v>
      </c>
      <c r="E273" s="163" t="s">
        <v>465</v>
      </c>
      <c r="F273" s="165" t="s">
        <v>21</v>
      </c>
      <c r="G273" s="166">
        <v>5</v>
      </c>
      <c r="H273" s="166"/>
      <c r="I273" s="166"/>
      <c r="J273" s="167">
        <f t="shared" si="15"/>
        <v>5</v>
      </c>
      <c r="K273" s="171"/>
      <c r="L273" s="171">
        <v>5</v>
      </c>
      <c r="M273" s="171"/>
      <c r="N273" s="171"/>
      <c r="O273" s="171"/>
      <c r="P273" s="66">
        <f t="shared" si="13"/>
        <v>5</v>
      </c>
      <c r="Q273" s="167">
        <f t="shared" si="14"/>
        <v>1</v>
      </c>
      <c r="R273" s="168" t="s">
        <v>181</v>
      </c>
      <c r="S273" s="166">
        <v>1</v>
      </c>
      <c r="T273" s="166"/>
      <c r="U273" s="67"/>
    </row>
    <row r="274" spans="1:21" s="83" customFormat="1" ht="42">
      <c r="A274" s="161" t="s">
        <v>463</v>
      </c>
      <c r="B274" s="162"/>
      <c r="C274" s="156" t="s">
        <v>542</v>
      </c>
      <c r="D274" s="163">
        <v>304900502</v>
      </c>
      <c r="E274" s="163" t="s">
        <v>465</v>
      </c>
      <c r="F274" s="165" t="s">
        <v>21</v>
      </c>
      <c r="G274" s="166">
        <v>5</v>
      </c>
      <c r="H274" s="166"/>
      <c r="I274" s="166"/>
      <c r="J274" s="167">
        <f t="shared" si="15"/>
        <v>5</v>
      </c>
      <c r="K274" s="171"/>
      <c r="L274" s="171">
        <v>5</v>
      </c>
      <c r="M274" s="171"/>
      <c r="N274" s="171"/>
      <c r="O274" s="171"/>
      <c r="P274" s="66">
        <f t="shared" si="13"/>
        <v>5</v>
      </c>
      <c r="Q274" s="167">
        <f t="shared" si="14"/>
        <v>1</v>
      </c>
      <c r="R274" s="168" t="s">
        <v>181</v>
      </c>
      <c r="S274" s="166"/>
      <c r="T274" s="166">
        <v>1</v>
      </c>
      <c r="U274" s="67"/>
    </row>
    <row r="275" spans="1:21" s="83" customFormat="1" ht="42">
      <c r="A275" s="161" t="s">
        <v>463</v>
      </c>
      <c r="B275" s="162"/>
      <c r="C275" s="156" t="s">
        <v>543</v>
      </c>
      <c r="D275" s="163">
        <v>105650581</v>
      </c>
      <c r="E275" s="163" t="s">
        <v>465</v>
      </c>
      <c r="F275" s="165" t="s">
        <v>21</v>
      </c>
      <c r="G275" s="166">
        <v>5</v>
      </c>
      <c r="H275" s="166"/>
      <c r="I275" s="166"/>
      <c r="J275" s="167">
        <f t="shared" si="15"/>
        <v>5</v>
      </c>
      <c r="K275" s="171"/>
      <c r="L275" s="171">
        <v>5</v>
      </c>
      <c r="M275" s="171"/>
      <c r="N275" s="171"/>
      <c r="O275" s="171"/>
      <c r="P275" s="66">
        <f t="shared" si="13"/>
        <v>5</v>
      </c>
      <c r="Q275" s="167">
        <f t="shared" si="14"/>
        <v>1</v>
      </c>
      <c r="R275" s="168" t="s">
        <v>132</v>
      </c>
      <c r="S275" s="166">
        <v>1</v>
      </c>
      <c r="T275" s="166"/>
      <c r="U275" s="67"/>
    </row>
    <row r="276" spans="1:21" s="83" customFormat="1" ht="42">
      <c r="A276" s="161" t="s">
        <v>463</v>
      </c>
      <c r="B276" s="162"/>
      <c r="C276" s="156" t="s">
        <v>544</v>
      </c>
      <c r="D276" s="163">
        <v>302640919</v>
      </c>
      <c r="E276" s="163" t="s">
        <v>465</v>
      </c>
      <c r="F276" s="165" t="s">
        <v>21</v>
      </c>
      <c r="G276" s="166">
        <v>5</v>
      </c>
      <c r="H276" s="166"/>
      <c r="I276" s="166"/>
      <c r="J276" s="167">
        <f t="shared" si="15"/>
        <v>5</v>
      </c>
      <c r="K276" s="171"/>
      <c r="L276" s="171">
        <v>5</v>
      </c>
      <c r="M276" s="171"/>
      <c r="N276" s="171"/>
      <c r="O276" s="171"/>
      <c r="P276" s="66">
        <f t="shared" si="13"/>
        <v>5</v>
      </c>
      <c r="Q276" s="167">
        <f t="shared" si="14"/>
        <v>1</v>
      </c>
      <c r="R276" s="168" t="s">
        <v>132</v>
      </c>
      <c r="S276" s="166">
        <v>1</v>
      </c>
      <c r="T276" s="166"/>
      <c r="U276" s="67"/>
    </row>
    <row r="277" spans="1:21" s="83" customFormat="1" ht="42">
      <c r="A277" s="161" t="s">
        <v>463</v>
      </c>
      <c r="B277" s="162"/>
      <c r="C277" s="156" t="s">
        <v>545</v>
      </c>
      <c r="D277" s="163">
        <v>206740825</v>
      </c>
      <c r="E277" s="163" t="s">
        <v>465</v>
      </c>
      <c r="F277" s="165" t="s">
        <v>21</v>
      </c>
      <c r="G277" s="166">
        <v>5</v>
      </c>
      <c r="H277" s="166"/>
      <c r="I277" s="166"/>
      <c r="J277" s="167">
        <f t="shared" si="15"/>
        <v>5</v>
      </c>
      <c r="K277" s="171"/>
      <c r="L277" s="171">
        <v>5</v>
      </c>
      <c r="M277" s="171"/>
      <c r="N277" s="171"/>
      <c r="O277" s="171"/>
      <c r="P277" s="66">
        <f t="shared" si="13"/>
        <v>5</v>
      </c>
      <c r="Q277" s="167">
        <f t="shared" si="14"/>
        <v>1</v>
      </c>
      <c r="R277" s="168" t="s">
        <v>132</v>
      </c>
      <c r="S277" s="166">
        <v>1</v>
      </c>
      <c r="T277" s="166"/>
      <c r="U277" s="67"/>
    </row>
    <row r="278" spans="1:21" s="83" customFormat="1" ht="42">
      <c r="A278" s="161" t="s">
        <v>463</v>
      </c>
      <c r="B278" s="162"/>
      <c r="C278" s="156" t="s">
        <v>546</v>
      </c>
      <c r="D278" s="163">
        <v>203700836</v>
      </c>
      <c r="E278" s="163" t="s">
        <v>465</v>
      </c>
      <c r="F278" s="165" t="s">
        <v>21</v>
      </c>
      <c r="G278" s="166">
        <v>5</v>
      </c>
      <c r="H278" s="166"/>
      <c r="I278" s="166"/>
      <c r="J278" s="167">
        <f t="shared" si="15"/>
        <v>5</v>
      </c>
      <c r="K278" s="171"/>
      <c r="L278" s="171">
        <v>5</v>
      </c>
      <c r="M278" s="171"/>
      <c r="N278" s="171"/>
      <c r="O278" s="171"/>
      <c r="P278" s="66">
        <f t="shared" si="13"/>
        <v>5</v>
      </c>
      <c r="Q278" s="167">
        <f t="shared" si="14"/>
        <v>1</v>
      </c>
      <c r="R278" s="168" t="s">
        <v>132</v>
      </c>
      <c r="S278" s="166">
        <v>1</v>
      </c>
      <c r="T278" s="166"/>
      <c r="U278" s="67"/>
    </row>
    <row r="279" spans="1:21" s="83" customFormat="1" ht="42">
      <c r="A279" s="161" t="s">
        <v>463</v>
      </c>
      <c r="B279" s="162"/>
      <c r="C279" s="156" t="s">
        <v>547</v>
      </c>
      <c r="D279" s="163">
        <v>206600107</v>
      </c>
      <c r="E279" s="163" t="s">
        <v>465</v>
      </c>
      <c r="F279" s="165" t="s">
        <v>21</v>
      </c>
      <c r="G279" s="166">
        <v>5</v>
      </c>
      <c r="H279" s="166"/>
      <c r="I279" s="166"/>
      <c r="J279" s="167">
        <f t="shared" si="15"/>
        <v>5</v>
      </c>
      <c r="K279" s="171"/>
      <c r="L279" s="171">
        <v>5</v>
      </c>
      <c r="M279" s="171"/>
      <c r="N279" s="171"/>
      <c r="O279" s="171"/>
      <c r="P279" s="66">
        <f t="shared" si="13"/>
        <v>5</v>
      </c>
      <c r="Q279" s="167">
        <f t="shared" si="14"/>
        <v>1</v>
      </c>
      <c r="R279" s="168" t="s">
        <v>132</v>
      </c>
      <c r="S279" s="166">
        <v>1</v>
      </c>
      <c r="T279" s="166"/>
      <c r="U279" s="67"/>
    </row>
    <row r="280" spans="1:21" s="83" customFormat="1" ht="42">
      <c r="A280" s="161" t="s">
        <v>463</v>
      </c>
      <c r="B280" s="162"/>
      <c r="C280" s="156" t="s">
        <v>548</v>
      </c>
      <c r="D280" s="163">
        <v>601930478</v>
      </c>
      <c r="E280" s="163" t="s">
        <v>465</v>
      </c>
      <c r="F280" s="165" t="s">
        <v>21</v>
      </c>
      <c r="G280" s="166">
        <v>5</v>
      </c>
      <c r="H280" s="166"/>
      <c r="I280" s="166"/>
      <c r="J280" s="167">
        <f t="shared" si="15"/>
        <v>5</v>
      </c>
      <c r="K280" s="171"/>
      <c r="L280" s="171">
        <v>5</v>
      </c>
      <c r="M280" s="171"/>
      <c r="N280" s="171"/>
      <c r="O280" s="171"/>
      <c r="P280" s="66">
        <f t="shared" si="13"/>
        <v>5</v>
      </c>
      <c r="Q280" s="167">
        <f t="shared" si="14"/>
        <v>1</v>
      </c>
      <c r="R280" s="168" t="s">
        <v>132</v>
      </c>
      <c r="S280" s="166">
        <v>1</v>
      </c>
      <c r="T280" s="166"/>
      <c r="U280" s="67"/>
    </row>
    <row r="281" spans="1:21" s="83" customFormat="1" ht="42">
      <c r="A281" s="161" t="s">
        <v>549</v>
      </c>
      <c r="B281" s="162"/>
      <c r="C281" s="156" t="s">
        <v>550</v>
      </c>
      <c r="D281" s="163">
        <v>205990233</v>
      </c>
      <c r="E281" s="163" t="s">
        <v>551</v>
      </c>
      <c r="F281" s="165" t="s">
        <v>21</v>
      </c>
      <c r="G281" s="166"/>
      <c r="H281" s="166">
        <v>40</v>
      </c>
      <c r="I281" s="166"/>
      <c r="J281" s="167">
        <f t="shared" si="15"/>
        <v>40</v>
      </c>
      <c r="K281" s="171"/>
      <c r="L281" s="171">
        <v>40</v>
      </c>
      <c r="M281" s="171"/>
      <c r="N281" s="171"/>
      <c r="O281" s="171"/>
      <c r="P281" s="66">
        <f t="shared" si="13"/>
        <v>40</v>
      </c>
      <c r="Q281" s="167">
        <f t="shared" si="14"/>
        <v>1</v>
      </c>
      <c r="R281" s="168" t="s">
        <v>132</v>
      </c>
      <c r="S281" s="166">
        <v>1</v>
      </c>
      <c r="T281" s="166"/>
      <c r="U281" s="67"/>
    </row>
    <row r="282" spans="1:21" s="83" customFormat="1" ht="28">
      <c r="A282" s="161" t="s">
        <v>552</v>
      </c>
      <c r="B282" s="162"/>
      <c r="C282" s="156" t="s">
        <v>553</v>
      </c>
      <c r="D282" s="163">
        <v>603810323</v>
      </c>
      <c r="E282" s="163" t="s">
        <v>554</v>
      </c>
      <c r="F282" s="165" t="s">
        <v>21</v>
      </c>
      <c r="G282" s="166"/>
      <c r="H282" s="166"/>
      <c r="I282" s="166">
        <v>18</v>
      </c>
      <c r="J282" s="167">
        <f t="shared" si="15"/>
        <v>18</v>
      </c>
      <c r="K282" s="171">
        <v>18</v>
      </c>
      <c r="L282" s="171"/>
      <c r="M282" s="171"/>
      <c r="N282" s="171"/>
      <c r="O282" s="171"/>
      <c r="P282" s="66">
        <f t="shared" si="13"/>
        <v>18</v>
      </c>
      <c r="Q282" s="167">
        <f t="shared" si="14"/>
        <v>1</v>
      </c>
      <c r="R282" s="168" t="s">
        <v>132</v>
      </c>
      <c r="S282" s="166">
        <v>1</v>
      </c>
      <c r="T282" s="166"/>
      <c r="U282" s="67"/>
    </row>
    <row r="283" spans="1:21" s="83" customFormat="1" ht="28">
      <c r="A283" s="161" t="s">
        <v>552</v>
      </c>
      <c r="B283" s="162"/>
      <c r="C283" s="156" t="s">
        <v>555</v>
      </c>
      <c r="D283" s="163">
        <v>701510371</v>
      </c>
      <c r="E283" s="163" t="s">
        <v>554</v>
      </c>
      <c r="F283" s="165" t="s">
        <v>21</v>
      </c>
      <c r="G283" s="166"/>
      <c r="H283" s="166"/>
      <c r="I283" s="166">
        <v>18</v>
      </c>
      <c r="J283" s="167">
        <f t="shared" si="15"/>
        <v>18</v>
      </c>
      <c r="K283" s="171">
        <v>18</v>
      </c>
      <c r="L283" s="171"/>
      <c r="M283" s="171"/>
      <c r="N283" s="171"/>
      <c r="O283" s="171"/>
      <c r="P283" s="66">
        <f t="shared" si="13"/>
        <v>18</v>
      </c>
      <c r="Q283" s="167">
        <f t="shared" si="14"/>
        <v>1</v>
      </c>
      <c r="R283" s="168" t="s">
        <v>132</v>
      </c>
      <c r="S283" s="166">
        <v>1</v>
      </c>
      <c r="T283" s="166"/>
      <c r="U283" s="67"/>
    </row>
    <row r="284" spans="1:21" s="83" customFormat="1" ht="42">
      <c r="A284" s="161" t="s">
        <v>556</v>
      </c>
      <c r="B284" s="162"/>
      <c r="C284" s="156" t="s">
        <v>557</v>
      </c>
      <c r="D284" s="163">
        <v>115870702</v>
      </c>
      <c r="E284" s="163" t="s">
        <v>558</v>
      </c>
      <c r="F284" s="165" t="s">
        <v>21</v>
      </c>
      <c r="G284" s="166"/>
      <c r="H284" s="166"/>
      <c r="I284" s="166">
        <v>55</v>
      </c>
      <c r="J284" s="167">
        <f t="shared" si="15"/>
        <v>55</v>
      </c>
      <c r="K284" s="171">
        <v>55</v>
      </c>
      <c r="L284" s="171"/>
      <c r="M284" s="171"/>
      <c r="N284" s="171"/>
      <c r="O284" s="171"/>
      <c r="P284" s="66">
        <f t="shared" si="13"/>
        <v>55</v>
      </c>
      <c r="Q284" s="167">
        <f t="shared" si="14"/>
        <v>1</v>
      </c>
      <c r="R284" s="168" t="s">
        <v>181</v>
      </c>
      <c r="S284" s="166"/>
      <c r="T284" s="166">
        <v>1</v>
      </c>
      <c r="U284" s="67"/>
    </row>
    <row r="285" spans="1:21" s="83" customFormat="1" ht="28">
      <c r="A285" s="161" t="s">
        <v>559</v>
      </c>
      <c r="B285" s="162"/>
      <c r="C285" s="156" t="s">
        <v>560</v>
      </c>
      <c r="D285" s="163">
        <v>114540844</v>
      </c>
      <c r="E285" s="163" t="s">
        <v>561</v>
      </c>
      <c r="F285" s="165" t="s">
        <v>21</v>
      </c>
      <c r="G285" s="166"/>
      <c r="H285" s="166"/>
      <c r="I285" s="166">
        <v>24</v>
      </c>
      <c r="J285" s="167">
        <f t="shared" si="15"/>
        <v>24</v>
      </c>
      <c r="K285" s="171">
        <v>24</v>
      </c>
      <c r="L285" s="171"/>
      <c r="M285" s="171"/>
      <c r="N285" s="171"/>
      <c r="O285" s="171"/>
      <c r="P285" s="66">
        <f t="shared" si="13"/>
        <v>24</v>
      </c>
      <c r="Q285" s="167">
        <f t="shared" si="14"/>
        <v>1</v>
      </c>
      <c r="R285" s="168" t="s">
        <v>132</v>
      </c>
      <c r="S285" s="166">
        <v>1</v>
      </c>
      <c r="T285" s="166"/>
      <c r="U285" s="67"/>
    </row>
    <row r="286" spans="1:21" s="83" customFormat="1" ht="28">
      <c r="A286" s="161" t="s">
        <v>562</v>
      </c>
      <c r="B286" s="162"/>
      <c r="C286" s="156" t="s">
        <v>563</v>
      </c>
      <c r="D286" s="163">
        <v>112100898</v>
      </c>
      <c r="E286" s="163" t="s">
        <v>328</v>
      </c>
      <c r="F286" s="165" t="s">
        <v>21</v>
      </c>
      <c r="G286" s="166">
        <v>1</v>
      </c>
      <c r="H286" s="166"/>
      <c r="I286" s="166"/>
      <c r="J286" s="167">
        <f t="shared" si="15"/>
        <v>1</v>
      </c>
      <c r="K286" s="171"/>
      <c r="L286" s="171">
        <v>1</v>
      </c>
      <c r="M286" s="171"/>
      <c r="N286" s="171"/>
      <c r="O286" s="171"/>
      <c r="P286" s="66">
        <f t="shared" si="13"/>
        <v>1</v>
      </c>
      <c r="Q286" s="167">
        <f t="shared" si="14"/>
        <v>1</v>
      </c>
      <c r="R286" s="168" t="s">
        <v>181</v>
      </c>
      <c r="S286" s="166">
        <v>1</v>
      </c>
      <c r="T286" s="166"/>
      <c r="U286" s="67"/>
    </row>
    <row r="287" spans="1:21" s="83" customFormat="1" ht="28">
      <c r="A287" s="161" t="s">
        <v>374</v>
      </c>
      <c r="B287" s="162"/>
      <c r="C287" s="156" t="s">
        <v>564</v>
      </c>
      <c r="D287" s="163">
        <v>603770793</v>
      </c>
      <c r="E287" s="163" t="s">
        <v>565</v>
      </c>
      <c r="F287" s="165" t="s">
        <v>21</v>
      </c>
      <c r="G287" s="166"/>
      <c r="H287" s="166"/>
      <c r="I287" s="166">
        <v>16</v>
      </c>
      <c r="J287" s="167">
        <f t="shared" si="15"/>
        <v>16</v>
      </c>
      <c r="K287" s="171">
        <v>16</v>
      </c>
      <c r="L287" s="171"/>
      <c r="M287" s="171"/>
      <c r="N287" s="171"/>
      <c r="O287" s="171"/>
      <c r="P287" s="66">
        <f t="shared" si="13"/>
        <v>16</v>
      </c>
      <c r="Q287" s="167">
        <f t="shared" si="14"/>
        <v>1</v>
      </c>
      <c r="R287" s="168" t="s">
        <v>181</v>
      </c>
      <c r="S287" s="166">
        <v>1</v>
      </c>
      <c r="T287" s="166"/>
      <c r="U287" s="67"/>
    </row>
    <row r="288" spans="1:21" s="83" customFormat="1" ht="28">
      <c r="A288" s="161" t="s">
        <v>374</v>
      </c>
      <c r="B288" s="162"/>
      <c r="C288" s="156" t="s">
        <v>566</v>
      </c>
      <c r="D288" s="163">
        <v>115580662</v>
      </c>
      <c r="E288" s="163" t="s">
        <v>565</v>
      </c>
      <c r="F288" s="165" t="s">
        <v>21</v>
      </c>
      <c r="G288" s="166"/>
      <c r="H288" s="166"/>
      <c r="I288" s="166">
        <v>16</v>
      </c>
      <c r="J288" s="167">
        <f t="shared" si="15"/>
        <v>16</v>
      </c>
      <c r="K288" s="171">
        <v>16</v>
      </c>
      <c r="L288" s="171"/>
      <c r="M288" s="171"/>
      <c r="N288" s="171"/>
      <c r="O288" s="171"/>
      <c r="P288" s="66">
        <f t="shared" si="13"/>
        <v>16</v>
      </c>
      <c r="Q288" s="167">
        <f t="shared" si="14"/>
        <v>1</v>
      </c>
      <c r="R288" s="168" t="s">
        <v>181</v>
      </c>
      <c r="S288" s="166"/>
      <c r="T288" s="166">
        <v>1</v>
      </c>
      <c r="U288" s="67"/>
    </row>
    <row r="289" spans="1:21" s="83" customFormat="1" ht="28">
      <c r="A289" s="161" t="s">
        <v>374</v>
      </c>
      <c r="B289" s="162"/>
      <c r="C289" s="156" t="s">
        <v>506</v>
      </c>
      <c r="D289" s="163">
        <v>502690577</v>
      </c>
      <c r="E289" s="163" t="s">
        <v>565</v>
      </c>
      <c r="F289" s="165" t="s">
        <v>21</v>
      </c>
      <c r="G289" s="166"/>
      <c r="H289" s="166"/>
      <c r="I289" s="166">
        <v>16</v>
      </c>
      <c r="J289" s="167">
        <f t="shared" si="15"/>
        <v>16</v>
      </c>
      <c r="K289" s="171">
        <v>16</v>
      </c>
      <c r="L289" s="171"/>
      <c r="M289" s="171"/>
      <c r="N289" s="171"/>
      <c r="O289" s="171"/>
      <c r="P289" s="66">
        <f t="shared" si="13"/>
        <v>16</v>
      </c>
      <c r="Q289" s="167">
        <f t="shared" si="14"/>
        <v>1</v>
      </c>
      <c r="R289" s="168" t="s">
        <v>132</v>
      </c>
      <c r="S289" s="166">
        <v>1</v>
      </c>
      <c r="T289" s="166"/>
      <c r="U289" s="67"/>
    </row>
    <row r="290" spans="1:21" s="83" customFormat="1" ht="28">
      <c r="A290" s="161" t="s">
        <v>374</v>
      </c>
      <c r="B290" s="162"/>
      <c r="C290" s="156" t="s">
        <v>526</v>
      </c>
      <c r="D290" s="163">
        <v>106670178</v>
      </c>
      <c r="E290" s="163" t="s">
        <v>565</v>
      </c>
      <c r="F290" s="165" t="s">
        <v>21</v>
      </c>
      <c r="G290" s="166"/>
      <c r="H290" s="166"/>
      <c r="I290" s="166">
        <v>16</v>
      </c>
      <c r="J290" s="167">
        <f t="shared" si="15"/>
        <v>16</v>
      </c>
      <c r="K290" s="171">
        <v>16</v>
      </c>
      <c r="L290" s="171"/>
      <c r="M290" s="171"/>
      <c r="N290" s="171"/>
      <c r="O290" s="171"/>
      <c r="P290" s="66">
        <f t="shared" si="13"/>
        <v>16</v>
      </c>
      <c r="Q290" s="167">
        <f t="shared" si="14"/>
        <v>1</v>
      </c>
      <c r="R290" s="168" t="s">
        <v>132</v>
      </c>
      <c r="S290" s="166">
        <v>1</v>
      </c>
      <c r="T290" s="166"/>
      <c r="U290" s="67"/>
    </row>
    <row r="291" spans="1:21" s="83" customFormat="1" ht="28">
      <c r="A291" s="161" t="s">
        <v>374</v>
      </c>
      <c r="B291" s="162"/>
      <c r="C291" s="156" t="s">
        <v>567</v>
      </c>
      <c r="D291" s="163">
        <v>108200599</v>
      </c>
      <c r="E291" s="163" t="s">
        <v>565</v>
      </c>
      <c r="F291" s="165" t="s">
        <v>21</v>
      </c>
      <c r="G291" s="166"/>
      <c r="H291" s="166"/>
      <c r="I291" s="166">
        <v>16</v>
      </c>
      <c r="J291" s="167">
        <f t="shared" si="15"/>
        <v>16</v>
      </c>
      <c r="K291" s="171">
        <v>16</v>
      </c>
      <c r="L291" s="171"/>
      <c r="M291" s="171"/>
      <c r="N291" s="171"/>
      <c r="O291" s="171"/>
      <c r="P291" s="66">
        <f t="shared" si="13"/>
        <v>16</v>
      </c>
      <c r="Q291" s="167">
        <f t="shared" si="14"/>
        <v>1</v>
      </c>
      <c r="R291" s="168" t="s">
        <v>132</v>
      </c>
      <c r="S291" s="166">
        <v>1</v>
      </c>
      <c r="T291" s="166"/>
      <c r="U291" s="67"/>
    </row>
    <row r="292" spans="1:21" s="83" customFormat="1" ht="28">
      <c r="A292" s="161" t="s">
        <v>374</v>
      </c>
      <c r="B292" s="162"/>
      <c r="C292" s="156" t="s">
        <v>568</v>
      </c>
      <c r="D292" s="163">
        <v>206420424</v>
      </c>
      <c r="E292" s="163" t="s">
        <v>565</v>
      </c>
      <c r="F292" s="165" t="s">
        <v>21</v>
      </c>
      <c r="G292" s="166"/>
      <c r="H292" s="166"/>
      <c r="I292" s="166">
        <v>16</v>
      </c>
      <c r="J292" s="167">
        <f t="shared" si="15"/>
        <v>16</v>
      </c>
      <c r="K292" s="171">
        <v>16</v>
      </c>
      <c r="L292" s="171"/>
      <c r="M292" s="171"/>
      <c r="N292" s="171"/>
      <c r="O292" s="171"/>
      <c r="P292" s="66">
        <f t="shared" si="13"/>
        <v>16</v>
      </c>
      <c r="Q292" s="167">
        <f t="shared" si="14"/>
        <v>1</v>
      </c>
      <c r="R292" s="168" t="s">
        <v>132</v>
      </c>
      <c r="S292" s="166"/>
      <c r="T292" s="166">
        <v>1</v>
      </c>
      <c r="U292" s="67"/>
    </row>
    <row r="293" spans="1:21" s="83" customFormat="1" ht="28">
      <c r="A293" s="161" t="s">
        <v>374</v>
      </c>
      <c r="B293" s="162"/>
      <c r="C293" s="156" t="s">
        <v>569</v>
      </c>
      <c r="D293" s="163">
        <v>702580094</v>
      </c>
      <c r="E293" s="163" t="s">
        <v>565</v>
      </c>
      <c r="F293" s="165" t="s">
        <v>21</v>
      </c>
      <c r="G293" s="166"/>
      <c r="H293" s="166"/>
      <c r="I293" s="166">
        <v>16</v>
      </c>
      <c r="J293" s="167">
        <f t="shared" si="15"/>
        <v>16</v>
      </c>
      <c r="K293" s="171">
        <v>16</v>
      </c>
      <c r="L293" s="171"/>
      <c r="M293" s="171"/>
      <c r="N293" s="171"/>
      <c r="O293" s="171"/>
      <c r="P293" s="66">
        <f t="shared" si="13"/>
        <v>16</v>
      </c>
      <c r="Q293" s="167">
        <f t="shared" si="14"/>
        <v>1</v>
      </c>
      <c r="R293" s="168" t="s">
        <v>181</v>
      </c>
      <c r="S293" s="166">
        <v>1</v>
      </c>
      <c r="T293" s="166"/>
      <c r="U293" s="67"/>
    </row>
    <row r="294" spans="1:21" s="83" customFormat="1" ht="28">
      <c r="A294" s="161" t="s">
        <v>374</v>
      </c>
      <c r="B294" s="162"/>
      <c r="C294" s="156" t="s">
        <v>570</v>
      </c>
      <c r="D294" s="163">
        <v>108990967</v>
      </c>
      <c r="E294" s="163" t="s">
        <v>565</v>
      </c>
      <c r="F294" s="165" t="s">
        <v>21</v>
      </c>
      <c r="G294" s="166"/>
      <c r="H294" s="166"/>
      <c r="I294" s="166">
        <v>16</v>
      </c>
      <c r="J294" s="167">
        <f t="shared" si="15"/>
        <v>16</v>
      </c>
      <c r="K294" s="171">
        <v>16</v>
      </c>
      <c r="L294" s="171"/>
      <c r="M294" s="171"/>
      <c r="N294" s="171"/>
      <c r="O294" s="171"/>
      <c r="P294" s="66">
        <f t="shared" si="13"/>
        <v>16</v>
      </c>
      <c r="Q294" s="167">
        <f t="shared" si="14"/>
        <v>1</v>
      </c>
      <c r="R294" s="168" t="s">
        <v>132</v>
      </c>
      <c r="S294" s="166">
        <v>1</v>
      </c>
      <c r="T294" s="166"/>
      <c r="U294" s="67"/>
    </row>
    <row r="295" spans="1:21" s="83" customFormat="1" ht="28">
      <c r="A295" s="161" t="s">
        <v>374</v>
      </c>
      <c r="B295" s="162"/>
      <c r="C295" s="156" t="s">
        <v>571</v>
      </c>
      <c r="D295" s="163">
        <v>108730428</v>
      </c>
      <c r="E295" s="163" t="s">
        <v>565</v>
      </c>
      <c r="F295" s="165" t="s">
        <v>21</v>
      </c>
      <c r="G295" s="166"/>
      <c r="H295" s="166"/>
      <c r="I295" s="166">
        <v>16</v>
      </c>
      <c r="J295" s="167">
        <f t="shared" si="15"/>
        <v>16</v>
      </c>
      <c r="K295" s="171">
        <v>16</v>
      </c>
      <c r="L295" s="171"/>
      <c r="M295" s="171"/>
      <c r="N295" s="171"/>
      <c r="O295" s="171"/>
      <c r="P295" s="66">
        <f t="shared" si="13"/>
        <v>16</v>
      </c>
      <c r="Q295" s="167">
        <f t="shared" si="14"/>
        <v>1</v>
      </c>
      <c r="R295" s="168" t="s">
        <v>132</v>
      </c>
      <c r="S295" s="166"/>
      <c r="T295" s="166">
        <v>1</v>
      </c>
      <c r="U295" s="67"/>
    </row>
    <row r="296" spans="1:21" s="83" customFormat="1" ht="28">
      <c r="A296" s="161" t="s">
        <v>374</v>
      </c>
      <c r="B296" s="162"/>
      <c r="C296" s="156" t="s">
        <v>572</v>
      </c>
      <c r="D296" s="163">
        <v>901070424</v>
      </c>
      <c r="E296" s="163" t="s">
        <v>565</v>
      </c>
      <c r="F296" s="165" t="s">
        <v>21</v>
      </c>
      <c r="G296" s="166"/>
      <c r="H296" s="166"/>
      <c r="I296" s="166">
        <v>16</v>
      </c>
      <c r="J296" s="167">
        <f t="shared" si="15"/>
        <v>16</v>
      </c>
      <c r="K296" s="171">
        <v>16</v>
      </c>
      <c r="L296" s="171"/>
      <c r="M296" s="171"/>
      <c r="N296" s="171"/>
      <c r="O296" s="171"/>
      <c r="P296" s="66">
        <f t="shared" si="13"/>
        <v>16</v>
      </c>
      <c r="Q296" s="167">
        <f t="shared" si="14"/>
        <v>1</v>
      </c>
      <c r="R296" s="168" t="s">
        <v>132</v>
      </c>
      <c r="S296" s="166">
        <v>1</v>
      </c>
      <c r="T296" s="166"/>
      <c r="U296" s="67"/>
    </row>
    <row r="297" spans="1:21" s="83" customFormat="1" ht="28">
      <c r="A297" s="161" t="s">
        <v>374</v>
      </c>
      <c r="B297" s="162"/>
      <c r="C297" s="156" t="s">
        <v>494</v>
      </c>
      <c r="D297" s="163">
        <v>604080272</v>
      </c>
      <c r="E297" s="163" t="s">
        <v>565</v>
      </c>
      <c r="F297" s="165" t="s">
        <v>21</v>
      </c>
      <c r="G297" s="166"/>
      <c r="H297" s="166"/>
      <c r="I297" s="166">
        <v>16</v>
      </c>
      <c r="J297" s="167">
        <f t="shared" si="15"/>
        <v>16</v>
      </c>
      <c r="K297" s="171">
        <v>16</v>
      </c>
      <c r="L297" s="171"/>
      <c r="M297" s="171"/>
      <c r="N297" s="171"/>
      <c r="O297" s="171"/>
      <c r="P297" s="66">
        <f t="shared" si="13"/>
        <v>16</v>
      </c>
      <c r="Q297" s="167">
        <f t="shared" si="14"/>
        <v>1</v>
      </c>
      <c r="R297" s="168" t="s">
        <v>181</v>
      </c>
      <c r="S297" s="166"/>
      <c r="T297" s="166">
        <v>1</v>
      </c>
      <c r="U297" s="67"/>
    </row>
    <row r="298" spans="1:21" s="83" customFormat="1" ht="28">
      <c r="A298" s="161" t="s">
        <v>374</v>
      </c>
      <c r="B298" s="162"/>
      <c r="C298" s="156" t="s">
        <v>504</v>
      </c>
      <c r="D298" s="163">
        <v>503430146</v>
      </c>
      <c r="E298" s="163" t="s">
        <v>565</v>
      </c>
      <c r="F298" s="165" t="s">
        <v>21</v>
      </c>
      <c r="G298" s="166"/>
      <c r="H298" s="166"/>
      <c r="I298" s="166">
        <v>16</v>
      </c>
      <c r="J298" s="167">
        <f t="shared" si="15"/>
        <v>16</v>
      </c>
      <c r="K298" s="171">
        <v>16</v>
      </c>
      <c r="L298" s="171"/>
      <c r="M298" s="171"/>
      <c r="N298" s="171"/>
      <c r="O298" s="171"/>
      <c r="P298" s="66">
        <f t="shared" si="13"/>
        <v>16</v>
      </c>
      <c r="Q298" s="167">
        <f t="shared" si="14"/>
        <v>1</v>
      </c>
      <c r="R298" s="168" t="s">
        <v>132</v>
      </c>
      <c r="S298" s="166">
        <v>1</v>
      </c>
      <c r="T298" s="166"/>
      <c r="U298" s="67"/>
    </row>
    <row r="299" spans="1:21" s="83" customFormat="1" ht="28">
      <c r="A299" s="161" t="s">
        <v>374</v>
      </c>
      <c r="B299" s="162"/>
      <c r="C299" s="156" t="s">
        <v>573</v>
      </c>
      <c r="D299" s="163">
        <v>107980419</v>
      </c>
      <c r="E299" s="163" t="s">
        <v>565</v>
      </c>
      <c r="F299" s="165" t="s">
        <v>21</v>
      </c>
      <c r="G299" s="166"/>
      <c r="H299" s="166"/>
      <c r="I299" s="166">
        <v>16</v>
      </c>
      <c r="J299" s="167">
        <f t="shared" si="15"/>
        <v>16</v>
      </c>
      <c r="K299" s="171">
        <v>16</v>
      </c>
      <c r="L299" s="171"/>
      <c r="M299" s="171"/>
      <c r="N299" s="171"/>
      <c r="O299" s="171"/>
      <c r="P299" s="66">
        <f t="shared" si="13"/>
        <v>16</v>
      </c>
      <c r="Q299" s="167">
        <f t="shared" si="14"/>
        <v>1</v>
      </c>
      <c r="R299" s="168" t="s">
        <v>132</v>
      </c>
      <c r="S299" s="166">
        <v>1</v>
      </c>
      <c r="T299" s="166"/>
      <c r="U299" s="67"/>
    </row>
    <row r="300" spans="1:21" s="83" customFormat="1" ht="28">
      <c r="A300" s="161" t="s">
        <v>374</v>
      </c>
      <c r="B300" s="162"/>
      <c r="C300" s="156" t="s">
        <v>574</v>
      </c>
      <c r="D300" s="163">
        <v>204660291</v>
      </c>
      <c r="E300" s="163" t="s">
        <v>565</v>
      </c>
      <c r="F300" s="165" t="s">
        <v>21</v>
      </c>
      <c r="G300" s="166"/>
      <c r="H300" s="166"/>
      <c r="I300" s="166">
        <v>16</v>
      </c>
      <c r="J300" s="167">
        <f t="shared" si="15"/>
        <v>16</v>
      </c>
      <c r="K300" s="171">
        <v>16</v>
      </c>
      <c r="L300" s="171"/>
      <c r="M300" s="171"/>
      <c r="N300" s="171"/>
      <c r="O300" s="171"/>
      <c r="P300" s="66">
        <f t="shared" si="13"/>
        <v>16</v>
      </c>
      <c r="Q300" s="167">
        <f t="shared" si="14"/>
        <v>1</v>
      </c>
      <c r="R300" s="168" t="s">
        <v>132</v>
      </c>
      <c r="S300" s="166"/>
      <c r="T300" s="166">
        <v>1</v>
      </c>
      <c r="U300" s="67"/>
    </row>
    <row r="301" spans="1:21" s="83" customFormat="1" ht="28">
      <c r="A301" s="161" t="s">
        <v>374</v>
      </c>
      <c r="B301" s="162"/>
      <c r="C301" s="156" t="s">
        <v>575</v>
      </c>
      <c r="D301" s="163">
        <v>110450846</v>
      </c>
      <c r="E301" s="163" t="s">
        <v>565</v>
      </c>
      <c r="F301" s="165" t="s">
        <v>21</v>
      </c>
      <c r="G301" s="166"/>
      <c r="H301" s="166"/>
      <c r="I301" s="166">
        <v>16</v>
      </c>
      <c r="J301" s="167">
        <f t="shared" si="15"/>
        <v>16</v>
      </c>
      <c r="K301" s="171">
        <v>16</v>
      </c>
      <c r="L301" s="171"/>
      <c r="M301" s="171"/>
      <c r="N301" s="171"/>
      <c r="O301" s="171"/>
      <c r="P301" s="66">
        <f t="shared" si="13"/>
        <v>16</v>
      </c>
      <c r="Q301" s="167">
        <f t="shared" si="14"/>
        <v>1</v>
      </c>
      <c r="R301" s="168" t="s">
        <v>132</v>
      </c>
      <c r="S301" s="166"/>
      <c r="T301" s="166">
        <v>1</v>
      </c>
      <c r="U301" s="67"/>
    </row>
    <row r="302" spans="1:21" s="83" customFormat="1" ht="28">
      <c r="A302" s="161" t="s">
        <v>374</v>
      </c>
      <c r="B302" s="162"/>
      <c r="C302" s="156" t="s">
        <v>489</v>
      </c>
      <c r="D302" s="163">
        <v>108770069</v>
      </c>
      <c r="E302" s="163" t="s">
        <v>565</v>
      </c>
      <c r="F302" s="165" t="s">
        <v>21</v>
      </c>
      <c r="G302" s="166"/>
      <c r="H302" s="166"/>
      <c r="I302" s="166">
        <v>16</v>
      </c>
      <c r="J302" s="167">
        <f t="shared" si="15"/>
        <v>16</v>
      </c>
      <c r="K302" s="171">
        <v>16</v>
      </c>
      <c r="L302" s="171"/>
      <c r="M302" s="171"/>
      <c r="N302" s="171"/>
      <c r="O302" s="171"/>
      <c r="P302" s="66">
        <f t="shared" si="13"/>
        <v>16</v>
      </c>
      <c r="Q302" s="167">
        <f t="shared" si="14"/>
        <v>1</v>
      </c>
      <c r="R302" s="168" t="s">
        <v>132</v>
      </c>
      <c r="S302" s="166">
        <v>1</v>
      </c>
      <c r="T302" s="166"/>
      <c r="U302" s="67"/>
    </row>
    <row r="303" spans="1:21" s="83" customFormat="1" ht="28">
      <c r="A303" s="161" t="s">
        <v>576</v>
      </c>
      <c r="B303" s="162"/>
      <c r="C303" s="156" t="s">
        <v>577</v>
      </c>
      <c r="D303" s="163">
        <v>108680116</v>
      </c>
      <c r="E303" s="163" t="s">
        <v>578</v>
      </c>
      <c r="F303" s="165" t="s">
        <v>21</v>
      </c>
      <c r="G303" s="166">
        <v>4</v>
      </c>
      <c r="H303" s="166"/>
      <c r="I303" s="166" t="s">
        <v>217</v>
      </c>
      <c r="J303" s="167">
        <f t="shared" si="15"/>
        <v>4</v>
      </c>
      <c r="K303" s="171">
        <v>4</v>
      </c>
      <c r="L303" s="171"/>
      <c r="M303" s="171"/>
      <c r="N303" s="171"/>
      <c r="O303" s="171"/>
      <c r="P303" s="66">
        <f t="shared" si="13"/>
        <v>4</v>
      </c>
      <c r="Q303" s="167">
        <f t="shared" si="14"/>
        <v>1</v>
      </c>
      <c r="R303" s="168" t="s">
        <v>132</v>
      </c>
      <c r="S303" s="166"/>
      <c r="T303" s="166">
        <v>1</v>
      </c>
      <c r="U303" s="67"/>
    </row>
    <row r="304" spans="1:21" s="83" customFormat="1" ht="28">
      <c r="A304" s="161" t="s">
        <v>576</v>
      </c>
      <c r="B304" s="162"/>
      <c r="C304" s="156" t="s">
        <v>579</v>
      </c>
      <c r="D304" s="163">
        <v>115140213</v>
      </c>
      <c r="E304" s="163" t="s">
        <v>578</v>
      </c>
      <c r="F304" s="165" t="s">
        <v>21</v>
      </c>
      <c r="G304" s="166">
        <v>4</v>
      </c>
      <c r="H304" s="166"/>
      <c r="I304" s="166" t="s">
        <v>217</v>
      </c>
      <c r="J304" s="167">
        <f t="shared" si="15"/>
        <v>4</v>
      </c>
      <c r="K304" s="171">
        <v>4</v>
      </c>
      <c r="L304" s="171"/>
      <c r="M304" s="171"/>
      <c r="N304" s="171"/>
      <c r="O304" s="171"/>
      <c r="P304" s="66">
        <f t="shared" si="13"/>
        <v>4</v>
      </c>
      <c r="Q304" s="167">
        <f t="shared" si="14"/>
        <v>1</v>
      </c>
      <c r="R304" s="168" t="s">
        <v>132</v>
      </c>
      <c r="S304" s="166"/>
      <c r="T304" s="166">
        <v>1</v>
      </c>
      <c r="U304" s="67"/>
    </row>
    <row r="305" spans="1:21" s="83" customFormat="1" ht="70">
      <c r="A305" s="161" t="s">
        <v>620</v>
      </c>
      <c r="B305" s="162"/>
      <c r="C305" s="156" t="s">
        <v>621</v>
      </c>
      <c r="D305" s="163">
        <v>109140279</v>
      </c>
      <c r="E305" s="163" t="s">
        <v>611</v>
      </c>
      <c r="F305" s="165" t="s">
        <v>22</v>
      </c>
      <c r="G305" s="166"/>
      <c r="H305" s="166"/>
      <c r="I305" s="166">
        <v>50</v>
      </c>
      <c r="J305" s="167">
        <f t="shared" si="15"/>
        <v>50</v>
      </c>
      <c r="K305" s="171">
        <v>50</v>
      </c>
      <c r="L305" s="171"/>
      <c r="M305" s="171"/>
      <c r="N305" s="171"/>
      <c r="O305" s="171"/>
      <c r="P305" s="66">
        <f t="shared" si="13"/>
        <v>50</v>
      </c>
      <c r="Q305" s="167">
        <f t="shared" si="14"/>
        <v>1</v>
      </c>
      <c r="R305" s="168" t="s">
        <v>132</v>
      </c>
      <c r="S305" s="166"/>
      <c r="T305" s="166">
        <v>1</v>
      </c>
      <c r="U305" s="67"/>
    </row>
    <row r="306" spans="1:21" s="83" customFormat="1" ht="70">
      <c r="A306" s="161" t="s">
        <v>620</v>
      </c>
      <c r="B306" s="162"/>
      <c r="C306" s="156" t="s">
        <v>257</v>
      </c>
      <c r="D306" s="163">
        <v>108740715</v>
      </c>
      <c r="E306" s="163" t="s">
        <v>611</v>
      </c>
      <c r="F306" s="165" t="s">
        <v>22</v>
      </c>
      <c r="G306" s="166"/>
      <c r="H306" s="166"/>
      <c r="I306" s="166">
        <v>50</v>
      </c>
      <c r="J306" s="167">
        <f t="shared" si="15"/>
        <v>50</v>
      </c>
      <c r="K306" s="171">
        <v>50</v>
      </c>
      <c r="L306" s="171"/>
      <c r="M306" s="171"/>
      <c r="N306" s="171"/>
      <c r="O306" s="171"/>
      <c r="P306" s="66">
        <f t="shared" si="13"/>
        <v>50</v>
      </c>
      <c r="Q306" s="167">
        <f t="shared" si="14"/>
        <v>1</v>
      </c>
      <c r="R306" s="168" t="s">
        <v>132</v>
      </c>
      <c r="S306" s="166">
        <v>1</v>
      </c>
      <c r="T306" s="166"/>
      <c r="U306" s="67"/>
    </row>
    <row r="307" spans="1:21" s="83" customFormat="1" ht="70">
      <c r="A307" s="161" t="s">
        <v>620</v>
      </c>
      <c r="B307" s="162"/>
      <c r="C307" s="156" t="s">
        <v>254</v>
      </c>
      <c r="D307" s="163">
        <v>207430800</v>
      </c>
      <c r="E307" s="163" t="s">
        <v>611</v>
      </c>
      <c r="F307" s="165" t="s">
        <v>22</v>
      </c>
      <c r="G307" s="166"/>
      <c r="H307" s="166"/>
      <c r="I307" s="166">
        <v>50</v>
      </c>
      <c r="J307" s="167">
        <f t="shared" si="15"/>
        <v>50</v>
      </c>
      <c r="K307" s="171">
        <v>50</v>
      </c>
      <c r="L307" s="171"/>
      <c r="M307" s="171"/>
      <c r="N307" s="171"/>
      <c r="O307" s="171"/>
      <c r="P307" s="66">
        <f t="shared" si="13"/>
        <v>50</v>
      </c>
      <c r="Q307" s="167">
        <f t="shared" si="14"/>
        <v>1</v>
      </c>
      <c r="R307" s="168" t="s">
        <v>132</v>
      </c>
      <c r="S307" s="166">
        <v>1</v>
      </c>
      <c r="T307" s="166"/>
      <c r="U307" s="67"/>
    </row>
    <row r="308" spans="1:21" s="83" customFormat="1" ht="70">
      <c r="A308" s="161" t="s">
        <v>620</v>
      </c>
      <c r="B308" s="162"/>
      <c r="C308" s="156" t="s">
        <v>259</v>
      </c>
      <c r="D308" s="163">
        <v>604370090</v>
      </c>
      <c r="E308" s="163" t="s">
        <v>611</v>
      </c>
      <c r="F308" s="165" t="s">
        <v>22</v>
      </c>
      <c r="G308" s="166"/>
      <c r="H308" s="166"/>
      <c r="I308" s="166">
        <v>50</v>
      </c>
      <c r="J308" s="167">
        <f t="shared" si="15"/>
        <v>50</v>
      </c>
      <c r="K308" s="171">
        <v>50</v>
      </c>
      <c r="L308" s="171"/>
      <c r="M308" s="171"/>
      <c r="N308" s="171"/>
      <c r="O308" s="171"/>
      <c r="P308" s="66">
        <f t="shared" si="13"/>
        <v>50</v>
      </c>
      <c r="Q308" s="167">
        <f t="shared" si="14"/>
        <v>1</v>
      </c>
      <c r="R308" s="168" t="s">
        <v>132</v>
      </c>
      <c r="S308" s="166"/>
      <c r="T308" s="166">
        <v>1</v>
      </c>
      <c r="U308" s="67"/>
    </row>
    <row r="309" spans="1:21" s="83" customFormat="1" ht="70">
      <c r="A309" s="161" t="s">
        <v>620</v>
      </c>
      <c r="B309" s="162"/>
      <c r="C309" s="156" t="s">
        <v>262</v>
      </c>
      <c r="D309" s="163">
        <v>114980887</v>
      </c>
      <c r="E309" s="163" t="s">
        <v>611</v>
      </c>
      <c r="F309" s="165" t="s">
        <v>22</v>
      </c>
      <c r="G309" s="166"/>
      <c r="H309" s="166"/>
      <c r="I309" s="166">
        <v>50</v>
      </c>
      <c r="J309" s="167">
        <f t="shared" si="15"/>
        <v>50</v>
      </c>
      <c r="K309" s="171">
        <v>50</v>
      </c>
      <c r="L309" s="171"/>
      <c r="M309" s="171"/>
      <c r="N309" s="171"/>
      <c r="O309" s="171"/>
      <c r="P309" s="66">
        <f t="shared" si="13"/>
        <v>50</v>
      </c>
      <c r="Q309" s="167">
        <f t="shared" si="14"/>
        <v>1</v>
      </c>
      <c r="R309" s="168" t="s">
        <v>132</v>
      </c>
      <c r="S309" s="166">
        <v>1</v>
      </c>
      <c r="T309" s="166"/>
      <c r="U309" s="67"/>
    </row>
    <row r="310" spans="1:21" s="83" customFormat="1" ht="70">
      <c r="A310" s="161" t="s">
        <v>620</v>
      </c>
      <c r="B310" s="162"/>
      <c r="C310" s="156" t="s">
        <v>622</v>
      </c>
      <c r="D310" s="163">
        <v>401780024</v>
      </c>
      <c r="E310" s="163" t="s">
        <v>612</v>
      </c>
      <c r="F310" s="165" t="s">
        <v>22</v>
      </c>
      <c r="G310" s="166"/>
      <c r="H310" s="166"/>
      <c r="I310" s="166">
        <v>40</v>
      </c>
      <c r="J310" s="167">
        <f t="shared" si="15"/>
        <v>40</v>
      </c>
      <c r="K310" s="171">
        <v>40</v>
      </c>
      <c r="L310" s="171"/>
      <c r="M310" s="171"/>
      <c r="N310" s="171"/>
      <c r="O310" s="171"/>
      <c r="P310" s="66">
        <f t="shared" si="13"/>
        <v>40</v>
      </c>
      <c r="Q310" s="167">
        <f t="shared" si="14"/>
        <v>1</v>
      </c>
      <c r="R310" s="168" t="s">
        <v>132</v>
      </c>
      <c r="S310" s="166">
        <v>1</v>
      </c>
      <c r="T310" s="166"/>
      <c r="U310" s="67"/>
    </row>
    <row r="311" spans="1:21" s="83" customFormat="1" ht="70">
      <c r="A311" s="161" t="s">
        <v>620</v>
      </c>
      <c r="B311" s="162"/>
      <c r="C311" s="156" t="s">
        <v>623</v>
      </c>
      <c r="D311" s="163">
        <v>111520126</v>
      </c>
      <c r="E311" s="163" t="s">
        <v>612</v>
      </c>
      <c r="F311" s="165" t="s">
        <v>22</v>
      </c>
      <c r="G311" s="166"/>
      <c r="H311" s="166"/>
      <c r="I311" s="166">
        <v>40</v>
      </c>
      <c r="J311" s="167">
        <f t="shared" si="15"/>
        <v>40</v>
      </c>
      <c r="K311" s="171">
        <v>40</v>
      </c>
      <c r="L311" s="171"/>
      <c r="M311" s="171"/>
      <c r="N311" s="171"/>
      <c r="O311" s="171"/>
      <c r="P311" s="66">
        <f t="shared" si="13"/>
        <v>40</v>
      </c>
      <c r="Q311" s="167">
        <f t="shared" si="14"/>
        <v>1</v>
      </c>
      <c r="R311" s="168" t="s">
        <v>132</v>
      </c>
      <c r="S311" s="166">
        <v>1</v>
      </c>
      <c r="T311" s="166"/>
      <c r="U311" s="67"/>
    </row>
    <row r="312" spans="1:21" s="83" customFormat="1" ht="70">
      <c r="A312" s="161" t="s">
        <v>620</v>
      </c>
      <c r="B312" s="162"/>
      <c r="C312" s="156" t="s">
        <v>624</v>
      </c>
      <c r="D312" s="163">
        <v>207080439</v>
      </c>
      <c r="E312" s="163" t="s">
        <v>612</v>
      </c>
      <c r="F312" s="165" t="s">
        <v>22</v>
      </c>
      <c r="G312" s="166"/>
      <c r="H312" s="166"/>
      <c r="I312" s="166">
        <v>40</v>
      </c>
      <c r="J312" s="167">
        <f t="shared" si="15"/>
        <v>40</v>
      </c>
      <c r="K312" s="171">
        <v>40</v>
      </c>
      <c r="L312" s="171"/>
      <c r="M312" s="171"/>
      <c r="N312" s="171"/>
      <c r="O312" s="171"/>
      <c r="P312" s="66">
        <f t="shared" si="13"/>
        <v>40</v>
      </c>
      <c r="Q312" s="167">
        <f t="shared" si="14"/>
        <v>1</v>
      </c>
      <c r="R312" s="168" t="s">
        <v>132</v>
      </c>
      <c r="S312" s="166"/>
      <c r="T312" s="166">
        <v>1</v>
      </c>
      <c r="U312" s="67"/>
    </row>
    <row r="313" spans="1:21" s="83" customFormat="1" ht="28">
      <c r="A313" s="161" t="s">
        <v>309</v>
      </c>
      <c r="B313" s="162"/>
      <c r="C313" s="156" t="s">
        <v>318</v>
      </c>
      <c r="D313" s="163">
        <v>109260981</v>
      </c>
      <c r="E313" s="163" t="s">
        <v>603</v>
      </c>
      <c r="F313" s="165" t="s">
        <v>22</v>
      </c>
      <c r="G313" s="166">
        <v>2</v>
      </c>
      <c r="H313" s="166"/>
      <c r="I313" s="166"/>
      <c r="J313" s="167">
        <f t="shared" si="15"/>
        <v>2</v>
      </c>
      <c r="K313" s="171"/>
      <c r="L313" s="171">
        <v>2</v>
      </c>
      <c r="M313" s="171"/>
      <c r="N313" s="171"/>
      <c r="O313" s="171"/>
      <c r="P313" s="66">
        <f t="shared" si="13"/>
        <v>2</v>
      </c>
      <c r="Q313" s="167">
        <f t="shared" si="14"/>
        <v>1</v>
      </c>
      <c r="R313" s="168" t="s">
        <v>132</v>
      </c>
      <c r="S313" s="166"/>
      <c r="T313" s="166">
        <v>1</v>
      </c>
      <c r="U313" s="67"/>
    </row>
    <row r="314" spans="1:21" s="83" customFormat="1" ht="28">
      <c r="A314" s="161" t="s">
        <v>309</v>
      </c>
      <c r="B314" s="162"/>
      <c r="C314" s="156" t="s">
        <v>320</v>
      </c>
      <c r="D314" s="163">
        <v>116020841</v>
      </c>
      <c r="E314" s="163" t="s">
        <v>603</v>
      </c>
      <c r="F314" s="165" t="s">
        <v>22</v>
      </c>
      <c r="G314" s="166">
        <v>2</v>
      </c>
      <c r="H314" s="166"/>
      <c r="I314" s="166"/>
      <c r="J314" s="167">
        <f t="shared" si="15"/>
        <v>2</v>
      </c>
      <c r="K314" s="171"/>
      <c r="L314" s="171">
        <v>2</v>
      </c>
      <c r="M314" s="171"/>
      <c r="N314" s="171"/>
      <c r="O314" s="171"/>
      <c r="P314" s="66">
        <f t="shared" si="13"/>
        <v>2</v>
      </c>
      <c r="Q314" s="167">
        <f t="shared" si="14"/>
        <v>1</v>
      </c>
      <c r="R314" s="168" t="s">
        <v>132</v>
      </c>
      <c r="S314" s="166"/>
      <c r="T314" s="166">
        <v>1</v>
      </c>
      <c r="U314" s="67"/>
    </row>
    <row r="315" spans="1:21" s="83" customFormat="1" ht="28">
      <c r="A315" s="161" t="s">
        <v>309</v>
      </c>
      <c r="B315" s="162"/>
      <c r="C315" s="156" t="s">
        <v>319</v>
      </c>
      <c r="D315" s="163">
        <v>112370936</v>
      </c>
      <c r="E315" s="163" t="s">
        <v>603</v>
      </c>
      <c r="F315" s="165" t="s">
        <v>22</v>
      </c>
      <c r="G315" s="166">
        <v>2</v>
      </c>
      <c r="H315" s="166"/>
      <c r="I315" s="166"/>
      <c r="J315" s="167">
        <f t="shared" si="15"/>
        <v>2</v>
      </c>
      <c r="K315" s="171"/>
      <c r="L315" s="171">
        <v>2</v>
      </c>
      <c r="M315" s="171"/>
      <c r="N315" s="171"/>
      <c r="O315" s="171"/>
      <c r="P315" s="66">
        <f t="shared" si="13"/>
        <v>2</v>
      </c>
      <c r="Q315" s="167">
        <f t="shared" si="14"/>
        <v>1</v>
      </c>
      <c r="R315" s="168" t="s">
        <v>132</v>
      </c>
      <c r="S315" s="166">
        <v>1</v>
      </c>
      <c r="T315" s="166"/>
      <c r="U315" s="67"/>
    </row>
    <row r="316" spans="1:21" s="83" customFormat="1" ht="42">
      <c r="A316" s="161" t="s">
        <v>271</v>
      </c>
      <c r="B316" s="162"/>
      <c r="C316" s="156" t="s">
        <v>625</v>
      </c>
      <c r="D316" s="163">
        <v>109620467</v>
      </c>
      <c r="E316" s="163" t="s">
        <v>604</v>
      </c>
      <c r="F316" s="165" t="s">
        <v>22</v>
      </c>
      <c r="G316" s="166">
        <v>1</v>
      </c>
      <c r="H316" s="166"/>
      <c r="I316" s="166"/>
      <c r="J316" s="167">
        <f t="shared" si="15"/>
        <v>1</v>
      </c>
      <c r="K316" s="171"/>
      <c r="L316" s="171">
        <v>1</v>
      </c>
      <c r="M316" s="171"/>
      <c r="N316" s="171"/>
      <c r="O316" s="171"/>
      <c r="P316" s="66">
        <f t="shared" si="13"/>
        <v>1</v>
      </c>
      <c r="Q316" s="167">
        <f t="shared" si="14"/>
        <v>1</v>
      </c>
      <c r="R316" s="168" t="s">
        <v>132</v>
      </c>
      <c r="S316" s="166"/>
      <c r="T316" s="166">
        <v>1</v>
      </c>
      <c r="U316" s="67"/>
    </row>
    <row r="317" spans="1:21" s="83" customFormat="1" ht="42">
      <c r="A317" s="161" t="s">
        <v>271</v>
      </c>
      <c r="B317" s="162"/>
      <c r="C317" s="156" t="s">
        <v>319</v>
      </c>
      <c r="D317" s="163">
        <v>112370936</v>
      </c>
      <c r="E317" s="163" t="s">
        <v>604</v>
      </c>
      <c r="F317" s="165" t="s">
        <v>22</v>
      </c>
      <c r="G317" s="166">
        <v>1</v>
      </c>
      <c r="H317" s="166"/>
      <c r="I317" s="166"/>
      <c r="J317" s="167">
        <f t="shared" si="15"/>
        <v>1</v>
      </c>
      <c r="K317" s="171"/>
      <c r="L317" s="171">
        <v>1</v>
      </c>
      <c r="M317" s="171"/>
      <c r="N317" s="171"/>
      <c r="O317" s="171"/>
      <c r="P317" s="66">
        <f t="shared" si="13"/>
        <v>1</v>
      </c>
      <c r="Q317" s="167">
        <f t="shared" si="14"/>
        <v>1</v>
      </c>
      <c r="R317" s="168" t="s">
        <v>132</v>
      </c>
      <c r="S317" s="166">
        <v>1</v>
      </c>
      <c r="T317" s="166"/>
      <c r="U317" s="67"/>
    </row>
    <row r="318" spans="1:21" s="83" customFormat="1" ht="28">
      <c r="A318" s="161" t="s">
        <v>309</v>
      </c>
      <c r="B318" s="162"/>
      <c r="C318" s="156" t="s">
        <v>625</v>
      </c>
      <c r="D318" s="163">
        <v>109620467</v>
      </c>
      <c r="E318" s="163" t="s">
        <v>605</v>
      </c>
      <c r="F318" s="165" t="s">
        <v>22</v>
      </c>
      <c r="G318" s="166">
        <v>3</v>
      </c>
      <c r="H318" s="166"/>
      <c r="I318" s="166"/>
      <c r="J318" s="167">
        <f t="shared" si="15"/>
        <v>3</v>
      </c>
      <c r="K318" s="171"/>
      <c r="L318" s="171">
        <v>3</v>
      </c>
      <c r="M318" s="171"/>
      <c r="N318" s="171"/>
      <c r="O318" s="171"/>
      <c r="P318" s="66">
        <f t="shared" si="13"/>
        <v>3</v>
      </c>
      <c r="Q318" s="167">
        <f t="shared" si="14"/>
        <v>1</v>
      </c>
      <c r="R318" s="168" t="s">
        <v>132</v>
      </c>
      <c r="S318" s="166"/>
      <c r="T318" s="166">
        <v>1</v>
      </c>
      <c r="U318" s="67"/>
    </row>
    <row r="319" spans="1:21" s="83" customFormat="1" ht="28">
      <c r="A319" s="161" t="s">
        <v>309</v>
      </c>
      <c r="B319" s="162"/>
      <c r="C319" s="156" t="s">
        <v>319</v>
      </c>
      <c r="D319" s="163">
        <v>112370936</v>
      </c>
      <c r="E319" s="163" t="s">
        <v>605</v>
      </c>
      <c r="F319" s="165" t="s">
        <v>22</v>
      </c>
      <c r="G319" s="166">
        <v>3</v>
      </c>
      <c r="H319" s="166"/>
      <c r="I319" s="166"/>
      <c r="J319" s="167">
        <f t="shared" si="15"/>
        <v>3</v>
      </c>
      <c r="K319" s="171"/>
      <c r="L319" s="171">
        <v>3</v>
      </c>
      <c r="M319" s="171"/>
      <c r="N319" s="171"/>
      <c r="O319" s="171"/>
      <c r="P319" s="66">
        <f t="shared" si="13"/>
        <v>3</v>
      </c>
      <c r="Q319" s="167">
        <f t="shared" si="14"/>
        <v>1</v>
      </c>
      <c r="R319" s="168" t="s">
        <v>132</v>
      </c>
      <c r="S319" s="166">
        <v>1</v>
      </c>
      <c r="T319" s="166"/>
      <c r="U319" s="67"/>
    </row>
    <row r="320" spans="1:21" s="83" customFormat="1" ht="28">
      <c r="A320" s="161" t="s">
        <v>309</v>
      </c>
      <c r="B320" s="162"/>
      <c r="C320" s="156" t="s">
        <v>318</v>
      </c>
      <c r="D320" s="163">
        <v>109260981</v>
      </c>
      <c r="E320" s="163" t="s">
        <v>605</v>
      </c>
      <c r="F320" s="165" t="s">
        <v>22</v>
      </c>
      <c r="G320" s="166">
        <v>3</v>
      </c>
      <c r="H320" s="166"/>
      <c r="I320" s="166"/>
      <c r="J320" s="167">
        <f t="shared" si="15"/>
        <v>3</v>
      </c>
      <c r="K320" s="171"/>
      <c r="L320" s="171">
        <v>3</v>
      </c>
      <c r="M320" s="171"/>
      <c r="N320" s="171"/>
      <c r="O320" s="171"/>
      <c r="P320" s="66">
        <f t="shared" si="13"/>
        <v>3</v>
      </c>
      <c r="Q320" s="167">
        <f t="shared" si="14"/>
        <v>1</v>
      </c>
      <c r="R320" s="168" t="s">
        <v>132</v>
      </c>
      <c r="S320" s="166"/>
      <c r="T320" s="166">
        <v>1</v>
      </c>
      <c r="U320" s="67"/>
    </row>
    <row r="321" spans="1:21" s="83" customFormat="1" ht="42">
      <c r="A321" s="161" t="s">
        <v>626</v>
      </c>
      <c r="B321" s="162"/>
      <c r="C321" s="156" t="s">
        <v>627</v>
      </c>
      <c r="D321" s="163">
        <v>110280038</v>
      </c>
      <c r="E321" s="163" t="s">
        <v>613</v>
      </c>
      <c r="F321" s="165" t="s">
        <v>22</v>
      </c>
      <c r="G321" s="166"/>
      <c r="H321" s="166">
        <v>75</v>
      </c>
      <c r="I321" s="166"/>
      <c r="J321" s="167">
        <f t="shared" si="15"/>
        <v>75</v>
      </c>
      <c r="K321" s="171">
        <v>75</v>
      </c>
      <c r="L321" s="171"/>
      <c r="M321" s="171"/>
      <c r="N321" s="171"/>
      <c r="O321" s="171"/>
      <c r="P321" s="66">
        <f t="shared" si="13"/>
        <v>75</v>
      </c>
      <c r="Q321" s="167">
        <f t="shared" si="14"/>
        <v>1</v>
      </c>
      <c r="R321" s="168" t="s">
        <v>132</v>
      </c>
      <c r="S321" s="166"/>
      <c r="T321" s="166">
        <v>1</v>
      </c>
      <c r="U321" s="67"/>
    </row>
    <row r="322" spans="1:21" s="83" customFormat="1" ht="42">
      <c r="A322" s="161" t="s">
        <v>626</v>
      </c>
      <c r="B322" s="162"/>
      <c r="C322" s="156" t="s">
        <v>253</v>
      </c>
      <c r="D322" s="163">
        <v>111180695</v>
      </c>
      <c r="E322" s="163" t="s">
        <v>613</v>
      </c>
      <c r="F322" s="165" t="s">
        <v>22</v>
      </c>
      <c r="G322" s="166"/>
      <c r="H322" s="166">
        <v>75</v>
      </c>
      <c r="I322" s="166"/>
      <c r="J322" s="167">
        <f t="shared" si="15"/>
        <v>75</v>
      </c>
      <c r="K322" s="171">
        <v>75</v>
      </c>
      <c r="L322" s="171"/>
      <c r="M322" s="171"/>
      <c r="N322" s="171"/>
      <c r="O322" s="171"/>
      <c r="P322" s="66">
        <f t="shared" si="13"/>
        <v>75</v>
      </c>
      <c r="Q322" s="167">
        <f t="shared" si="14"/>
        <v>1</v>
      </c>
      <c r="R322" s="168" t="s">
        <v>132</v>
      </c>
      <c r="S322" s="166"/>
      <c r="T322" s="166">
        <v>1</v>
      </c>
      <c r="U322" s="67"/>
    </row>
    <row r="323" spans="1:21" s="83" customFormat="1" ht="56">
      <c r="A323" s="161" t="s">
        <v>620</v>
      </c>
      <c r="B323" s="162"/>
      <c r="C323" s="156" t="s">
        <v>628</v>
      </c>
      <c r="D323" s="163">
        <v>801220820</v>
      </c>
      <c r="E323" s="163" t="s">
        <v>614</v>
      </c>
      <c r="F323" s="165" t="s">
        <v>22</v>
      </c>
      <c r="G323" s="166"/>
      <c r="H323" s="166"/>
      <c r="I323" s="166">
        <v>26.5</v>
      </c>
      <c r="J323" s="167">
        <f t="shared" si="15"/>
        <v>26.5</v>
      </c>
      <c r="K323" s="171">
        <v>26.5</v>
      </c>
      <c r="L323" s="171"/>
      <c r="M323" s="171"/>
      <c r="N323" s="171"/>
      <c r="O323" s="171"/>
      <c r="P323" s="66">
        <f t="shared" si="13"/>
        <v>26.5</v>
      </c>
      <c r="Q323" s="167">
        <f t="shared" si="14"/>
        <v>1</v>
      </c>
      <c r="R323" s="168" t="s">
        <v>132</v>
      </c>
      <c r="S323" s="166"/>
      <c r="T323" s="166">
        <v>1</v>
      </c>
      <c r="U323" s="67"/>
    </row>
    <row r="324" spans="1:21" s="83" customFormat="1" ht="56">
      <c r="A324" s="161" t="s">
        <v>620</v>
      </c>
      <c r="B324" s="162"/>
      <c r="C324" s="156" t="s">
        <v>256</v>
      </c>
      <c r="D324" s="163">
        <v>206030333</v>
      </c>
      <c r="E324" s="163" t="s">
        <v>614</v>
      </c>
      <c r="F324" s="165" t="s">
        <v>22</v>
      </c>
      <c r="G324" s="166"/>
      <c r="H324" s="166"/>
      <c r="I324" s="166">
        <v>26.5</v>
      </c>
      <c r="J324" s="167">
        <f t="shared" si="15"/>
        <v>26.5</v>
      </c>
      <c r="K324" s="171">
        <v>26.5</v>
      </c>
      <c r="L324" s="171"/>
      <c r="M324" s="171"/>
      <c r="N324" s="171"/>
      <c r="O324" s="171"/>
      <c r="P324" s="66">
        <f t="shared" si="13"/>
        <v>26.5</v>
      </c>
      <c r="Q324" s="167">
        <f t="shared" si="14"/>
        <v>1</v>
      </c>
      <c r="R324" s="168" t="s">
        <v>132</v>
      </c>
      <c r="S324" s="166"/>
      <c r="T324" s="166">
        <v>1</v>
      </c>
      <c r="U324" s="67"/>
    </row>
    <row r="325" spans="1:21" s="83" customFormat="1" ht="70">
      <c r="A325" s="161" t="s">
        <v>629</v>
      </c>
      <c r="B325" s="162"/>
      <c r="C325" s="156" t="s">
        <v>630</v>
      </c>
      <c r="D325" s="163">
        <v>111380642</v>
      </c>
      <c r="E325" s="163" t="s">
        <v>615</v>
      </c>
      <c r="F325" s="165" t="s">
        <v>22</v>
      </c>
      <c r="G325" s="166"/>
      <c r="H325" s="166"/>
      <c r="I325" s="166">
        <v>47.4</v>
      </c>
      <c r="J325" s="167">
        <f t="shared" si="15"/>
        <v>47.4</v>
      </c>
      <c r="K325" s="171">
        <v>47.4</v>
      </c>
      <c r="L325" s="171"/>
      <c r="M325" s="171"/>
      <c r="N325" s="171"/>
      <c r="O325" s="171"/>
      <c r="P325" s="66">
        <f t="shared" si="13"/>
        <v>47.4</v>
      </c>
      <c r="Q325" s="167">
        <f t="shared" si="14"/>
        <v>1</v>
      </c>
      <c r="R325" s="168" t="s">
        <v>132</v>
      </c>
      <c r="S325" s="166">
        <v>1</v>
      </c>
      <c r="T325" s="166"/>
      <c r="U325" s="67"/>
    </row>
    <row r="326" spans="1:21" s="83" customFormat="1" ht="28">
      <c r="A326" s="161" t="s">
        <v>631</v>
      </c>
      <c r="B326" s="162"/>
      <c r="C326" s="156" t="s">
        <v>632</v>
      </c>
      <c r="D326" s="163">
        <v>115150852</v>
      </c>
      <c r="E326" s="163" t="s">
        <v>616</v>
      </c>
      <c r="F326" s="165" t="s">
        <v>22</v>
      </c>
      <c r="G326" s="166"/>
      <c r="H326" s="166"/>
      <c r="I326" s="166">
        <v>36</v>
      </c>
      <c r="J326" s="167">
        <f t="shared" si="15"/>
        <v>36</v>
      </c>
      <c r="K326" s="171">
        <v>36</v>
      </c>
      <c r="L326" s="171"/>
      <c r="M326" s="171"/>
      <c r="N326" s="171"/>
      <c r="O326" s="171"/>
      <c r="P326" s="66">
        <f t="shared" si="13"/>
        <v>36</v>
      </c>
      <c r="Q326" s="167">
        <f t="shared" si="14"/>
        <v>1</v>
      </c>
      <c r="R326" s="168" t="s">
        <v>132</v>
      </c>
      <c r="S326" s="166"/>
      <c r="T326" s="166">
        <v>1</v>
      </c>
      <c r="U326" s="67"/>
    </row>
    <row r="327" spans="1:21" s="83" customFormat="1" ht="28">
      <c r="A327" s="161" t="s">
        <v>631</v>
      </c>
      <c r="B327" s="162"/>
      <c r="C327" s="156" t="s">
        <v>630</v>
      </c>
      <c r="D327" s="163">
        <v>111380642</v>
      </c>
      <c r="E327" s="163" t="s">
        <v>616</v>
      </c>
      <c r="F327" s="165" t="s">
        <v>22</v>
      </c>
      <c r="G327" s="166"/>
      <c r="H327" s="166"/>
      <c r="I327" s="166">
        <v>36</v>
      </c>
      <c r="J327" s="167">
        <f t="shared" si="15"/>
        <v>36</v>
      </c>
      <c r="K327" s="171">
        <v>36</v>
      </c>
      <c r="L327" s="171"/>
      <c r="M327" s="171"/>
      <c r="N327" s="171"/>
      <c r="O327" s="171"/>
      <c r="P327" s="66">
        <f t="shared" si="13"/>
        <v>36</v>
      </c>
      <c r="Q327" s="167">
        <f t="shared" si="14"/>
        <v>1</v>
      </c>
      <c r="R327" s="168" t="s">
        <v>132</v>
      </c>
      <c r="S327" s="166">
        <v>1</v>
      </c>
      <c r="T327" s="166"/>
      <c r="U327" s="67"/>
    </row>
    <row r="328" spans="1:21" s="83" customFormat="1" ht="42">
      <c r="A328" s="161" t="s">
        <v>626</v>
      </c>
      <c r="B328" s="162"/>
      <c r="C328" s="156" t="s">
        <v>624</v>
      </c>
      <c r="D328" s="163">
        <v>207080439</v>
      </c>
      <c r="E328" s="163" t="s">
        <v>613</v>
      </c>
      <c r="F328" s="165" t="s">
        <v>22</v>
      </c>
      <c r="G328" s="166"/>
      <c r="H328" s="166">
        <v>75</v>
      </c>
      <c r="I328" s="166"/>
      <c r="J328" s="167">
        <f t="shared" si="15"/>
        <v>75</v>
      </c>
      <c r="K328" s="171">
        <v>75</v>
      </c>
      <c r="L328" s="171"/>
      <c r="M328" s="171"/>
      <c r="N328" s="171"/>
      <c r="O328" s="171"/>
      <c r="P328" s="66">
        <f t="shared" si="13"/>
        <v>75</v>
      </c>
      <c r="Q328" s="167">
        <f t="shared" si="14"/>
        <v>1</v>
      </c>
      <c r="R328" s="168" t="s">
        <v>132</v>
      </c>
      <c r="S328" s="166"/>
      <c r="T328" s="166">
        <v>1</v>
      </c>
      <c r="U328" s="67"/>
    </row>
    <row r="329" spans="1:21" s="83" customFormat="1" ht="70">
      <c r="A329" s="161" t="s">
        <v>633</v>
      </c>
      <c r="B329" s="162"/>
      <c r="C329" s="156" t="s">
        <v>318</v>
      </c>
      <c r="D329" s="163">
        <v>109260981</v>
      </c>
      <c r="E329" s="163" t="s">
        <v>617</v>
      </c>
      <c r="F329" s="165" t="s">
        <v>22</v>
      </c>
      <c r="G329" s="166">
        <v>2</v>
      </c>
      <c r="H329" s="166"/>
      <c r="I329" s="166"/>
      <c r="J329" s="167">
        <f t="shared" si="15"/>
        <v>2</v>
      </c>
      <c r="K329" s="171"/>
      <c r="L329" s="171">
        <v>2</v>
      </c>
      <c r="M329" s="171"/>
      <c r="N329" s="171"/>
      <c r="O329" s="171"/>
      <c r="P329" s="66">
        <f t="shared" ref="P329:P392" si="16">IF(SUM(K329:O329)=SUM(G329:I329),J329,"VERIFIQUE DATOS INCORRECTOS")</f>
        <v>2</v>
      </c>
      <c r="Q329" s="167">
        <f t="shared" ref="Q329:Q392" si="17">SUM(S329:U329)</f>
        <v>1</v>
      </c>
      <c r="R329" s="168" t="s">
        <v>132</v>
      </c>
      <c r="S329" s="166"/>
      <c r="T329" s="166">
        <v>1</v>
      </c>
      <c r="U329" s="67"/>
    </row>
    <row r="330" spans="1:21" s="83" customFormat="1" ht="70">
      <c r="A330" s="161" t="s">
        <v>633</v>
      </c>
      <c r="B330" s="162"/>
      <c r="C330" s="156" t="s">
        <v>320</v>
      </c>
      <c r="D330" s="163">
        <v>116020841</v>
      </c>
      <c r="E330" s="163" t="s">
        <v>617</v>
      </c>
      <c r="F330" s="165" t="s">
        <v>22</v>
      </c>
      <c r="G330" s="166">
        <v>2</v>
      </c>
      <c r="H330" s="166"/>
      <c r="I330" s="166"/>
      <c r="J330" s="167">
        <f t="shared" ref="J330:J393" si="18">SUM(G330:I330)</f>
        <v>2</v>
      </c>
      <c r="K330" s="171"/>
      <c r="L330" s="171">
        <v>2</v>
      </c>
      <c r="M330" s="171"/>
      <c r="N330" s="171"/>
      <c r="O330" s="171"/>
      <c r="P330" s="66">
        <f t="shared" si="16"/>
        <v>2</v>
      </c>
      <c r="Q330" s="167">
        <f t="shared" si="17"/>
        <v>1</v>
      </c>
      <c r="R330" s="168" t="s">
        <v>71</v>
      </c>
      <c r="S330" s="166"/>
      <c r="T330" s="166">
        <v>1</v>
      </c>
      <c r="U330" s="67"/>
    </row>
    <row r="331" spans="1:21" s="83" customFormat="1" ht="70">
      <c r="A331" s="161" t="s">
        <v>633</v>
      </c>
      <c r="B331" s="162"/>
      <c r="C331" s="156" t="s">
        <v>625</v>
      </c>
      <c r="D331" s="163">
        <v>109620467</v>
      </c>
      <c r="E331" s="163" t="s">
        <v>617</v>
      </c>
      <c r="F331" s="165" t="s">
        <v>22</v>
      </c>
      <c r="G331" s="166">
        <v>2</v>
      </c>
      <c r="H331" s="166"/>
      <c r="I331" s="166"/>
      <c r="J331" s="167">
        <f t="shared" si="18"/>
        <v>2</v>
      </c>
      <c r="K331" s="171"/>
      <c r="L331" s="171">
        <v>2</v>
      </c>
      <c r="M331" s="171"/>
      <c r="N331" s="171"/>
      <c r="O331" s="171"/>
      <c r="P331" s="66">
        <f t="shared" si="16"/>
        <v>2</v>
      </c>
      <c r="Q331" s="167">
        <f t="shared" si="17"/>
        <v>1</v>
      </c>
      <c r="R331" s="168" t="s">
        <v>132</v>
      </c>
      <c r="S331" s="166"/>
      <c r="T331" s="166">
        <v>1</v>
      </c>
      <c r="U331" s="67"/>
    </row>
    <row r="332" spans="1:21" s="83" customFormat="1" ht="70">
      <c r="A332" s="161" t="s">
        <v>633</v>
      </c>
      <c r="B332" s="162"/>
      <c r="C332" s="156" t="s">
        <v>319</v>
      </c>
      <c r="D332" s="163">
        <v>112370936</v>
      </c>
      <c r="E332" s="163" t="s">
        <v>617</v>
      </c>
      <c r="F332" s="165" t="s">
        <v>22</v>
      </c>
      <c r="G332" s="166">
        <v>2</v>
      </c>
      <c r="H332" s="166"/>
      <c r="I332" s="166"/>
      <c r="J332" s="167">
        <f t="shared" si="18"/>
        <v>2</v>
      </c>
      <c r="K332" s="171"/>
      <c r="L332" s="171">
        <v>2</v>
      </c>
      <c r="M332" s="171"/>
      <c r="N332" s="171"/>
      <c r="O332" s="171"/>
      <c r="P332" s="66">
        <f t="shared" si="16"/>
        <v>2</v>
      </c>
      <c r="Q332" s="167">
        <f t="shared" si="17"/>
        <v>1</v>
      </c>
      <c r="R332" s="168" t="s">
        <v>132</v>
      </c>
      <c r="S332" s="166">
        <v>1</v>
      </c>
      <c r="T332" s="166"/>
      <c r="U332" s="67"/>
    </row>
    <row r="333" spans="1:21" s="83" customFormat="1" ht="70">
      <c r="A333" s="161" t="s">
        <v>633</v>
      </c>
      <c r="B333" s="162"/>
      <c r="C333" s="156" t="s">
        <v>634</v>
      </c>
      <c r="D333" s="163">
        <v>111340440</v>
      </c>
      <c r="E333" s="163" t="s">
        <v>617</v>
      </c>
      <c r="F333" s="165" t="s">
        <v>22</v>
      </c>
      <c r="G333" s="166">
        <v>2</v>
      </c>
      <c r="H333" s="166"/>
      <c r="I333" s="166"/>
      <c r="J333" s="167">
        <f t="shared" si="18"/>
        <v>2</v>
      </c>
      <c r="K333" s="171"/>
      <c r="L333" s="171">
        <v>2</v>
      </c>
      <c r="M333" s="171"/>
      <c r="N333" s="171"/>
      <c r="O333" s="171"/>
      <c r="P333" s="66">
        <f t="shared" si="16"/>
        <v>2</v>
      </c>
      <c r="Q333" s="167">
        <f t="shared" si="17"/>
        <v>1</v>
      </c>
      <c r="R333" s="168" t="s">
        <v>132</v>
      </c>
      <c r="S333" s="166"/>
      <c r="T333" s="166">
        <v>1</v>
      </c>
      <c r="U333" s="67"/>
    </row>
    <row r="334" spans="1:21" s="83" customFormat="1" ht="28">
      <c r="A334" s="161" t="s">
        <v>635</v>
      </c>
      <c r="B334" s="162"/>
      <c r="C334" s="156" t="s">
        <v>316</v>
      </c>
      <c r="D334" s="163">
        <v>113240672</v>
      </c>
      <c r="E334" s="163" t="s">
        <v>618</v>
      </c>
      <c r="F334" s="165" t="s">
        <v>22</v>
      </c>
      <c r="G334" s="166"/>
      <c r="H334" s="166"/>
      <c r="I334" s="166">
        <v>25</v>
      </c>
      <c r="J334" s="167">
        <f t="shared" si="18"/>
        <v>25</v>
      </c>
      <c r="K334" s="171">
        <v>25</v>
      </c>
      <c r="L334" s="171"/>
      <c r="M334" s="171"/>
      <c r="N334" s="171"/>
      <c r="O334" s="171"/>
      <c r="P334" s="66">
        <f t="shared" si="16"/>
        <v>25</v>
      </c>
      <c r="Q334" s="167">
        <f t="shared" si="17"/>
        <v>1</v>
      </c>
      <c r="R334" s="168" t="s">
        <v>132</v>
      </c>
      <c r="S334" s="166"/>
      <c r="T334" s="166">
        <v>1</v>
      </c>
      <c r="U334" s="67"/>
    </row>
    <row r="335" spans="1:21" s="83" customFormat="1" ht="28">
      <c r="A335" s="161" t="s">
        <v>620</v>
      </c>
      <c r="B335" s="162"/>
      <c r="C335" s="156" t="s">
        <v>636</v>
      </c>
      <c r="D335" s="163">
        <v>110830004</v>
      </c>
      <c r="E335" s="163" t="s">
        <v>619</v>
      </c>
      <c r="F335" s="165" t="s">
        <v>22</v>
      </c>
      <c r="G335" s="166"/>
      <c r="H335" s="166"/>
      <c r="I335" s="166">
        <v>26</v>
      </c>
      <c r="J335" s="167">
        <f t="shared" si="18"/>
        <v>26</v>
      </c>
      <c r="K335" s="171">
        <v>26</v>
      </c>
      <c r="L335" s="171"/>
      <c r="M335" s="171"/>
      <c r="N335" s="171"/>
      <c r="O335" s="171"/>
      <c r="P335" s="66">
        <f t="shared" si="16"/>
        <v>26</v>
      </c>
      <c r="Q335" s="167">
        <f t="shared" si="17"/>
        <v>1</v>
      </c>
      <c r="R335" s="168"/>
      <c r="S335" s="166">
        <v>1</v>
      </c>
      <c r="T335" s="166"/>
      <c r="U335" s="67"/>
    </row>
    <row r="336" spans="1:21" s="83" customFormat="1" ht="28">
      <c r="A336" s="161" t="s">
        <v>640</v>
      </c>
      <c r="B336" s="162"/>
      <c r="C336" s="156" t="s">
        <v>641</v>
      </c>
      <c r="D336" s="163">
        <v>114570169</v>
      </c>
      <c r="E336" s="163" t="s">
        <v>642</v>
      </c>
      <c r="F336" s="165" t="s">
        <v>22</v>
      </c>
      <c r="G336" s="166" t="s">
        <v>217</v>
      </c>
      <c r="H336" s="166"/>
      <c r="I336" s="166">
        <v>29</v>
      </c>
      <c r="J336" s="167">
        <f t="shared" si="18"/>
        <v>29</v>
      </c>
      <c r="K336" s="171"/>
      <c r="L336" s="171">
        <v>29</v>
      </c>
      <c r="M336" s="171"/>
      <c r="N336" s="171"/>
      <c r="O336" s="171"/>
      <c r="P336" s="66">
        <f t="shared" si="16"/>
        <v>29</v>
      </c>
      <c r="Q336" s="167">
        <f t="shared" si="17"/>
        <v>1</v>
      </c>
      <c r="R336" s="168" t="s">
        <v>132</v>
      </c>
      <c r="S336" s="166">
        <v>1</v>
      </c>
      <c r="T336" s="166"/>
      <c r="U336" s="67"/>
    </row>
    <row r="337" spans="1:21" s="83" customFormat="1" ht="28">
      <c r="A337" s="161" t="s">
        <v>640</v>
      </c>
      <c r="B337" s="162"/>
      <c r="C337" s="156" t="s">
        <v>643</v>
      </c>
      <c r="D337" s="163">
        <v>603580798</v>
      </c>
      <c r="E337" s="163" t="s">
        <v>642</v>
      </c>
      <c r="F337" s="165" t="s">
        <v>22</v>
      </c>
      <c r="G337" s="166" t="s">
        <v>217</v>
      </c>
      <c r="H337" s="166"/>
      <c r="I337" s="166">
        <v>29</v>
      </c>
      <c r="J337" s="167">
        <f t="shared" si="18"/>
        <v>29</v>
      </c>
      <c r="K337" s="171"/>
      <c r="L337" s="171">
        <v>29</v>
      </c>
      <c r="M337" s="171"/>
      <c r="N337" s="171"/>
      <c r="O337" s="171"/>
      <c r="P337" s="66">
        <f t="shared" si="16"/>
        <v>29</v>
      </c>
      <c r="Q337" s="167">
        <f t="shared" si="17"/>
        <v>1</v>
      </c>
      <c r="R337" s="168" t="s">
        <v>132</v>
      </c>
      <c r="S337" s="166"/>
      <c r="T337" s="166">
        <v>1</v>
      </c>
      <c r="U337" s="67"/>
    </row>
    <row r="338" spans="1:21" s="83" customFormat="1" ht="28">
      <c r="A338" s="161" t="s">
        <v>640</v>
      </c>
      <c r="B338" s="162"/>
      <c r="C338" s="156" t="s">
        <v>644</v>
      </c>
      <c r="D338" s="163">
        <v>205770686</v>
      </c>
      <c r="E338" s="163" t="s">
        <v>642</v>
      </c>
      <c r="F338" s="165" t="s">
        <v>22</v>
      </c>
      <c r="G338" s="166" t="s">
        <v>217</v>
      </c>
      <c r="H338" s="166"/>
      <c r="I338" s="166">
        <v>29</v>
      </c>
      <c r="J338" s="167">
        <f t="shared" si="18"/>
        <v>29</v>
      </c>
      <c r="K338" s="171"/>
      <c r="L338" s="171">
        <v>29</v>
      </c>
      <c r="M338" s="171"/>
      <c r="N338" s="171"/>
      <c r="O338" s="171"/>
      <c r="P338" s="66">
        <f t="shared" si="16"/>
        <v>29</v>
      </c>
      <c r="Q338" s="167">
        <f t="shared" si="17"/>
        <v>1</v>
      </c>
      <c r="R338" s="168" t="s">
        <v>132</v>
      </c>
      <c r="S338" s="166">
        <v>1</v>
      </c>
      <c r="T338" s="166" t="s">
        <v>217</v>
      </c>
      <c r="U338" s="67"/>
    </row>
    <row r="339" spans="1:21" s="83" customFormat="1" ht="42">
      <c r="A339" s="161" t="s">
        <v>645</v>
      </c>
      <c r="B339" s="162"/>
      <c r="C339" s="156" t="s">
        <v>646</v>
      </c>
      <c r="D339" s="163">
        <v>110280783</v>
      </c>
      <c r="E339" s="163" t="s">
        <v>647</v>
      </c>
      <c r="F339" s="165" t="s">
        <v>22</v>
      </c>
      <c r="G339" s="166"/>
      <c r="H339" s="166"/>
      <c r="I339" s="166">
        <v>15</v>
      </c>
      <c r="J339" s="167">
        <f t="shared" si="18"/>
        <v>15</v>
      </c>
      <c r="K339" s="171">
        <v>15</v>
      </c>
      <c r="L339" s="171"/>
      <c r="M339" s="171"/>
      <c r="N339" s="171"/>
      <c r="O339" s="171"/>
      <c r="P339" s="66">
        <f t="shared" si="16"/>
        <v>15</v>
      </c>
      <c r="Q339" s="167">
        <f t="shared" si="17"/>
        <v>1</v>
      </c>
      <c r="R339" s="168" t="s">
        <v>132</v>
      </c>
      <c r="S339" s="166">
        <v>1</v>
      </c>
      <c r="T339" s="166"/>
      <c r="U339" s="67"/>
    </row>
    <row r="340" spans="1:21" s="83" customFormat="1" ht="42">
      <c r="A340" s="161" t="s">
        <v>645</v>
      </c>
      <c r="B340" s="162"/>
      <c r="C340" s="156" t="s">
        <v>648</v>
      </c>
      <c r="D340" s="163">
        <v>107470660</v>
      </c>
      <c r="E340" s="163" t="s">
        <v>647</v>
      </c>
      <c r="F340" s="165" t="s">
        <v>22</v>
      </c>
      <c r="G340" s="166"/>
      <c r="H340" s="166"/>
      <c r="I340" s="166">
        <v>15</v>
      </c>
      <c r="J340" s="167">
        <f t="shared" si="18"/>
        <v>15</v>
      </c>
      <c r="K340" s="171">
        <v>15</v>
      </c>
      <c r="L340" s="171"/>
      <c r="M340" s="171"/>
      <c r="N340" s="171"/>
      <c r="O340" s="171"/>
      <c r="P340" s="66">
        <f t="shared" si="16"/>
        <v>15</v>
      </c>
      <c r="Q340" s="167">
        <f t="shared" si="17"/>
        <v>1</v>
      </c>
      <c r="R340" s="168" t="s">
        <v>132</v>
      </c>
      <c r="S340" s="166">
        <v>1</v>
      </c>
      <c r="T340" s="166"/>
      <c r="U340" s="67"/>
    </row>
    <row r="341" spans="1:21" s="83" customFormat="1" ht="28">
      <c r="A341" s="161" t="s">
        <v>649</v>
      </c>
      <c r="B341" s="162"/>
      <c r="C341" s="156" t="s">
        <v>650</v>
      </c>
      <c r="D341" s="163">
        <v>700690360</v>
      </c>
      <c r="E341" s="163" t="s">
        <v>637</v>
      </c>
      <c r="F341" s="165" t="s">
        <v>22</v>
      </c>
      <c r="G341" s="166"/>
      <c r="H341" s="166"/>
      <c r="I341" s="166">
        <v>25</v>
      </c>
      <c r="J341" s="167">
        <f t="shared" si="18"/>
        <v>25</v>
      </c>
      <c r="K341" s="171">
        <v>25</v>
      </c>
      <c r="L341" s="171"/>
      <c r="M341" s="171"/>
      <c r="N341" s="171"/>
      <c r="O341" s="171"/>
      <c r="P341" s="66">
        <f t="shared" si="16"/>
        <v>25</v>
      </c>
      <c r="Q341" s="167">
        <f t="shared" si="17"/>
        <v>1</v>
      </c>
      <c r="R341" s="168" t="s">
        <v>132</v>
      </c>
      <c r="S341" s="166">
        <v>1</v>
      </c>
      <c r="T341" s="166"/>
      <c r="U341" s="67"/>
    </row>
    <row r="342" spans="1:21" s="83" customFormat="1" ht="28">
      <c r="A342" s="161" t="s">
        <v>649</v>
      </c>
      <c r="B342" s="162"/>
      <c r="C342" s="156" t="s">
        <v>651</v>
      </c>
      <c r="D342" s="163">
        <v>702310126</v>
      </c>
      <c r="E342" s="163" t="s">
        <v>637</v>
      </c>
      <c r="F342" s="165" t="s">
        <v>22</v>
      </c>
      <c r="G342" s="166"/>
      <c r="H342" s="166"/>
      <c r="I342" s="166">
        <v>25</v>
      </c>
      <c r="J342" s="167">
        <f t="shared" si="18"/>
        <v>25</v>
      </c>
      <c r="K342" s="171">
        <v>25</v>
      </c>
      <c r="L342" s="171"/>
      <c r="M342" s="171"/>
      <c r="N342" s="171"/>
      <c r="O342" s="171"/>
      <c r="P342" s="66">
        <f t="shared" si="16"/>
        <v>25</v>
      </c>
      <c r="Q342" s="167">
        <f t="shared" si="17"/>
        <v>1</v>
      </c>
      <c r="R342" s="168" t="s">
        <v>132</v>
      </c>
      <c r="S342" s="166">
        <v>1</v>
      </c>
      <c r="T342" s="166" t="s">
        <v>217</v>
      </c>
      <c r="U342" s="67"/>
    </row>
    <row r="343" spans="1:21" s="83" customFormat="1" ht="28">
      <c r="A343" s="161" t="s">
        <v>652</v>
      </c>
      <c r="B343" s="162"/>
      <c r="C343" s="156" t="s">
        <v>653</v>
      </c>
      <c r="D343" s="163">
        <v>504100330</v>
      </c>
      <c r="E343" s="163" t="s">
        <v>638</v>
      </c>
      <c r="F343" s="165" t="s">
        <v>22</v>
      </c>
      <c r="G343" s="166"/>
      <c r="H343" s="166"/>
      <c r="I343" s="166">
        <v>14</v>
      </c>
      <c r="J343" s="167">
        <f t="shared" si="18"/>
        <v>14</v>
      </c>
      <c r="K343" s="171">
        <v>14</v>
      </c>
      <c r="L343" s="171"/>
      <c r="M343" s="171"/>
      <c r="N343" s="171"/>
      <c r="O343" s="171"/>
      <c r="P343" s="66">
        <f t="shared" si="16"/>
        <v>14</v>
      </c>
      <c r="Q343" s="167">
        <f t="shared" si="17"/>
        <v>1</v>
      </c>
      <c r="R343" s="168" t="s">
        <v>132</v>
      </c>
      <c r="S343" s="166"/>
      <c r="T343" s="166">
        <v>1</v>
      </c>
      <c r="U343" s="67"/>
    </row>
    <row r="344" spans="1:21" s="83" customFormat="1" ht="28">
      <c r="A344" s="161" t="s">
        <v>652</v>
      </c>
      <c r="B344" s="162"/>
      <c r="C344" s="156" t="s">
        <v>654</v>
      </c>
      <c r="D344" s="163">
        <v>114570818</v>
      </c>
      <c r="E344" s="163" t="s">
        <v>638</v>
      </c>
      <c r="F344" s="165" t="s">
        <v>22</v>
      </c>
      <c r="G344" s="166"/>
      <c r="H344" s="166"/>
      <c r="I344" s="166">
        <v>14</v>
      </c>
      <c r="J344" s="167">
        <f t="shared" si="18"/>
        <v>14</v>
      </c>
      <c r="K344" s="171">
        <v>14</v>
      </c>
      <c r="L344" s="171"/>
      <c r="M344" s="171"/>
      <c r="N344" s="171"/>
      <c r="O344" s="171"/>
      <c r="P344" s="66">
        <f t="shared" si="16"/>
        <v>14</v>
      </c>
      <c r="Q344" s="167">
        <f t="shared" si="17"/>
        <v>1</v>
      </c>
      <c r="R344" s="168" t="s">
        <v>72</v>
      </c>
      <c r="S344" s="166"/>
      <c r="T344" s="166">
        <v>1</v>
      </c>
      <c r="U344" s="67"/>
    </row>
    <row r="345" spans="1:21" s="83" customFormat="1" ht="28">
      <c r="A345" s="161" t="s">
        <v>652</v>
      </c>
      <c r="B345" s="162"/>
      <c r="C345" s="156" t="s">
        <v>521</v>
      </c>
      <c r="D345" s="163">
        <v>603820580</v>
      </c>
      <c r="E345" s="163" t="s">
        <v>638</v>
      </c>
      <c r="F345" s="165" t="s">
        <v>22</v>
      </c>
      <c r="G345" s="166"/>
      <c r="H345" s="166"/>
      <c r="I345" s="166">
        <v>14</v>
      </c>
      <c r="J345" s="167">
        <f t="shared" si="18"/>
        <v>14</v>
      </c>
      <c r="K345" s="171">
        <v>14</v>
      </c>
      <c r="L345" s="171"/>
      <c r="M345" s="171"/>
      <c r="N345" s="171"/>
      <c r="O345" s="171"/>
      <c r="P345" s="66">
        <f t="shared" si="16"/>
        <v>14</v>
      </c>
      <c r="Q345" s="167">
        <f t="shared" si="17"/>
        <v>1</v>
      </c>
      <c r="R345" s="168" t="s">
        <v>132</v>
      </c>
      <c r="S345" s="166">
        <v>1</v>
      </c>
      <c r="T345" s="166"/>
      <c r="U345" s="67"/>
    </row>
    <row r="346" spans="1:21" s="83" customFormat="1" ht="28">
      <c r="A346" s="161" t="s">
        <v>652</v>
      </c>
      <c r="B346" s="162"/>
      <c r="C346" s="156" t="s">
        <v>655</v>
      </c>
      <c r="D346" s="163">
        <v>116810237</v>
      </c>
      <c r="E346" s="163" t="s">
        <v>638</v>
      </c>
      <c r="F346" s="165" t="s">
        <v>22</v>
      </c>
      <c r="G346" s="166"/>
      <c r="H346" s="166"/>
      <c r="I346" s="166">
        <v>14</v>
      </c>
      <c r="J346" s="167">
        <f t="shared" si="18"/>
        <v>14</v>
      </c>
      <c r="K346" s="171">
        <v>14</v>
      </c>
      <c r="L346" s="171"/>
      <c r="M346" s="171"/>
      <c r="N346" s="171"/>
      <c r="O346" s="171"/>
      <c r="P346" s="66">
        <f t="shared" si="16"/>
        <v>14</v>
      </c>
      <c r="Q346" s="167">
        <f t="shared" si="17"/>
        <v>1</v>
      </c>
      <c r="R346" s="168" t="s">
        <v>72</v>
      </c>
      <c r="S346" s="166">
        <v>1</v>
      </c>
      <c r="T346" s="166"/>
      <c r="U346" s="67"/>
    </row>
    <row r="347" spans="1:21" s="83" customFormat="1" ht="28">
      <c r="A347" s="161" t="s">
        <v>652</v>
      </c>
      <c r="B347" s="162"/>
      <c r="C347" s="156" t="s">
        <v>656</v>
      </c>
      <c r="D347" s="163">
        <v>604160973</v>
      </c>
      <c r="E347" s="163" t="s">
        <v>638</v>
      </c>
      <c r="F347" s="165" t="s">
        <v>22</v>
      </c>
      <c r="G347" s="166"/>
      <c r="H347" s="166"/>
      <c r="I347" s="166">
        <v>14</v>
      </c>
      <c r="J347" s="167">
        <f t="shared" si="18"/>
        <v>14</v>
      </c>
      <c r="K347" s="171">
        <v>14</v>
      </c>
      <c r="L347" s="171"/>
      <c r="M347" s="171"/>
      <c r="N347" s="171"/>
      <c r="O347" s="171"/>
      <c r="P347" s="66">
        <f t="shared" si="16"/>
        <v>14</v>
      </c>
      <c r="Q347" s="167">
        <f t="shared" si="17"/>
        <v>1</v>
      </c>
      <c r="R347" s="168" t="s">
        <v>72</v>
      </c>
      <c r="S347" s="166">
        <v>1</v>
      </c>
      <c r="T347" s="166"/>
      <c r="U347" s="67"/>
    </row>
    <row r="348" spans="1:21" s="83" customFormat="1" ht="28">
      <c r="A348" s="161" t="s">
        <v>652</v>
      </c>
      <c r="B348" s="162"/>
      <c r="C348" s="156" t="s">
        <v>480</v>
      </c>
      <c r="D348" s="163">
        <v>108990967</v>
      </c>
      <c r="E348" s="163" t="s">
        <v>638</v>
      </c>
      <c r="F348" s="165" t="s">
        <v>22</v>
      </c>
      <c r="G348" s="166"/>
      <c r="H348" s="166"/>
      <c r="I348" s="166">
        <v>14</v>
      </c>
      <c r="J348" s="167">
        <f t="shared" si="18"/>
        <v>14</v>
      </c>
      <c r="K348" s="171">
        <v>14</v>
      </c>
      <c r="L348" s="171"/>
      <c r="M348" s="171"/>
      <c r="N348" s="171"/>
      <c r="O348" s="171"/>
      <c r="P348" s="66">
        <f t="shared" si="16"/>
        <v>14</v>
      </c>
      <c r="Q348" s="167">
        <f t="shared" si="17"/>
        <v>1</v>
      </c>
      <c r="R348" s="168" t="s">
        <v>132</v>
      </c>
      <c r="S348" s="166">
        <v>1</v>
      </c>
      <c r="T348" s="166"/>
      <c r="U348" s="67"/>
    </row>
    <row r="349" spans="1:21" s="83" customFormat="1" ht="28">
      <c r="A349" s="161" t="s">
        <v>652</v>
      </c>
      <c r="B349" s="162"/>
      <c r="C349" s="156" t="s">
        <v>657</v>
      </c>
      <c r="D349" s="163">
        <v>702880329</v>
      </c>
      <c r="E349" s="163" t="s">
        <v>638</v>
      </c>
      <c r="F349" s="165" t="s">
        <v>22</v>
      </c>
      <c r="G349" s="166"/>
      <c r="H349" s="166"/>
      <c r="I349" s="166">
        <v>14</v>
      </c>
      <c r="J349" s="167">
        <f t="shared" si="18"/>
        <v>14</v>
      </c>
      <c r="K349" s="171">
        <v>14</v>
      </c>
      <c r="L349" s="171"/>
      <c r="M349" s="171"/>
      <c r="N349" s="171"/>
      <c r="O349" s="171"/>
      <c r="P349" s="66">
        <f t="shared" si="16"/>
        <v>14</v>
      </c>
      <c r="Q349" s="167">
        <f t="shared" si="17"/>
        <v>1</v>
      </c>
      <c r="R349" s="168" t="s">
        <v>72</v>
      </c>
      <c r="S349" s="166"/>
      <c r="T349" s="166">
        <v>1</v>
      </c>
      <c r="U349" s="67"/>
    </row>
    <row r="350" spans="1:21" s="83" customFormat="1" ht="28">
      <c r="A350" s="161" t="s">
        <v>652</v>
      </c>
      <c r="B350" s="162"/>
      <c r="C350" s="156" t="s">
        <v>658</v>
      </c>
      <c r="D350" s="163">
        <v>115310123</v>
      </c>
      <c r="E350" s="163" t="s">
        <v>638</v>
      </c>
      <c r="F350" s="165" t="s">
        <v>22</v>
      </c>
      <c r="G350" s="166"/>
      <c r="H350" s="166"/>
      <c r="I350" s="166">
        <v>14</v>
      </c>
      <c r="J350" s="167">
        <f t="shared" si="18"/>
        <v>14</v>
      </c>
      <c r="K350" s="171">
        <v>14</v>
      </c>
      <c r="L350" s="171"/>
      <c r="M350" s="171"/>
      <c r="N350" s="171"/>
      <c r="O350" s="171"/>
      <c r="P350" s="66">
        <f t="shared" si="16"/>
        <v>14</v>
      </c>
      <c r="Q350" s="167">
        <f t="shared" si="17"/>
        <v>1</v>
      </c>
      <c r="R350" s="168" t="s">
        <v>72</v>
      </c>
      <c r="S350" s="166">
        <v>1</v>
      </c>
      <c r="T350" s="166"/>
      <c r="U350" s="67"/>
    </row>
    <row r="351" spans="1:21" s="83" customFormat="1" ht="28">
      <c r="A351" s="161" t="s">
        <v>652</v>
      </c>
      <c r="B351" s="162"/>
      <c r="C351" s="156" t="s">
        <v>659</v>
      </c>
      <c r="D351" s="163">
        <v>108200599</v>
      </c>
      <c r="E351" s="163" t="s">
        <v>638</v>
      </c>
      <c r="F351" s="165" t="s">
        <v>22</v>
      </c>
      <c r="G351" s="166"/>
      <c r="H351" s="166"/>
      <c r="I351" s="166">
        <v>14</v>
      </c>
      <c r="J351" s="167">
        <f t="shared" si="18"/>
        <v>14</v>
      </c>
      <c r="K351" s="171">
        <v>14</v>
      </c>
      <c r="L351" s="171"/>
      <c r="M351" s="171"/>
      <c r="N351" s="171"/>
      <c r="O351" s="171"/>
      <c r="P351" s="66">
        <f t="shared" si="16"/>
        <v>14</v>
      </c>
      <c r="Q351" s="167">
        <f t="shared" si="17"/>
        <v>1</v>
      </c>
      <c r="R351" s="168" t="s">
        <v>132</v>
      </c>
      <c r="S351" s="166">
        <v>1</v>
      </c>
      <c r="T351" s="166"/>
      <c r="U351" s="67"/>
    </row>
    <row r="352" spans="1:21" s="83" customFormat="1" ht="28">
      <c r="A352" s="161" t="s">
        <v>652</v>
      </c>
      <c r="B352" s="162"/>
      <c r="C352" s="156" t="s">
        <v>660</v>
      </c>
      <c r="D352" s="163">
        <v>206320250</v>
      </c>
      <c r="E352" s="163" t="s">
        <v>638</v>
      </c>
      <c r="F352" s="165" t="s">
        <v>22</v>
      </c>
      <c r="G352" s="166"/>
      <c r="H352" s="166"/>
      <c r="I352" s="166">
        <v>14</v>
      </c>
      <c r="J352" s="167">
        <f t="shared" si="18"/>
        <v>14</v>
      </c>
      <c r="K352" s="171">
        <v>14</v>
      </c>
      <c r="L352" s="171"/>
      <c r="M352" s="171"/>
      <c r="N352" s="171"/>
      <c r="O352" s="171"/>
      <c r="P352" s="66">
        <f t="shared" si="16"/>
        <v>14</v>
      </c>
      <c r="Q352" s="167">
        <f t="shared" si="17"/>
        <v>1</v>
      </c>
      <c r="R352" s="168" t="s">
        <v>72</v>
      </c>
      <c r="S352" s="166">
        <v>1</v>
      </c>
      <c r="T352" s="166"/>
      <c r="U352" s="67"/>
    </row>
    <row r="353" spans="1:21" s="83" customFormat="1">
      <c r="A353" s="161" t="s">
        <v>661</v>
      </c>
      <c r="B353" s="162"/>
      <c r="C353" s="156" t="s">
        <v>662</v>
      </c>
      <c r="D353" s="163">
        <v>207510165</v>
      </c>
      <c r="E353" s="163" t="s">
        <v>663</v>
      </c>
      <c r="F353" s="165" t="s">
        <v>22</v>
      </c>
      <c r="G353" s="166"/>
      <c r="H353" s="166"/>
      <c r="I353" s="166">
        <v>40</v>
      </c>
      <c r="J353" s="167">
        <f t="shared" si="18"/>
        <v>40</v>
      </c>
      <c r="K353" s="171">
        <v>40</v>
      </c>
      <c r="L353" s="171"/>
      <c r="M353" s="171"/>
      <c r="N353" s="171"/>
      <c r="O353" s="171"/>
      <c r="P353" s="66">
        <f t="shared" si="16"/>
        <v>40</v>
      </c>
      <c r="Q353" s="167">
        <f t="shared" si="17"/>
        <v>1</v>
      </c>
      <c r="R353" s="168" t="s">
        <v>72</v>
      </c>
      <c r="S353" s="166"/>
      <c r="T353" s="166">
        <v>1</v>
      </c>
      <c r="U353" s="67"/>
    </row>
    <row r="354" spans="1:21" s="83" customFormat="1">
      <c r="A354" s="161" t="s">
        <v>661</v>
      </c>
      <c r="B354" s="162"/>
      <c r="C354" s="156" t="s">
        <v>664</v>
      </c>
      <c r="D354" s="163">
        <v>112190013</v>
      </c>
      <c r="E354" s="163" t="s">
        <v>663</v>
      </c>
      <c r="F354" s="165" t="s">
        <v>22</v>
      </c>
      <c r="G354" s="166"/>
      <c r="H354" s="166"/>
      <c r="I354" s="166">
        <v>40</v>
      </c>
      <c r="J354" s="167">
        <f t="shared" si="18"/>
        <v>40</v>
      </c>
      <c r="K354" s="171">
        <v>40</v>
      </c>
      <c r="L354" s="171"/>
      <c r="M354" s="171"/>
      <c r="N354" s="171"/>
      <c r="O354" s="171"/>
      <c r="P354" s="66">
        <f t="shared" si="16"/>
        <v>40</v>
      </c>
      <c r="Q354" s="167">
        <f t="shared" si="17"/>
        <v>1</v>
      </c>
      <c r="R354" s="168" t="s">
        <v>72</v>
      </c>
      <c r="S354" s="166"/>
      <c r="T354" s="166">
        <v>1</v>
      </c>
      <c r="U354" s="67"/>
    </row>
    <row r="355" spans="1:21" s="83" customFormat="1" ht="28">
      <c r="A355" s="161" t="s">
        <v>661</v>
      </c>
      <c r="B355" s="162"/>
      <c r="C355" s="156" t="s">
        <v>665</v>
      </c>
      <c r="D355" s="163">
        <v>116260761</v>
      </c>
      <c r="E355" s="163" t="s">
        <v>663</v>
      </c>
      <c r="F355" s="165" t="s">
        <v>22</v>
      </c>
      <c r="G355" s="166"/>
      <c r="H355" s="166"/>
      <c r="I355" s="166">
        <v>40</v>
      </c>
      <c r="J355" s="167">
        <f t="shared" si="18"/>
        <v>40</v>
      </c>
      <c r="K355" s="171">
        <v>40</v>
      </c>
      <c r="L355" s="171"/>
      <c r="M355" s="171"/>
      <c r="N355" s="171"/>
      <c r="O355" s="171"/>
      <c r="P355" s="66">
        <f t="shared" si="16"/>
        <v>40</v>
      </c>
      <c r="Q355" s="167">
        <f t="shared" si="17"/>
        <v>1</v>
      </c>
      <c r="R355" s="168" t="s">
        <v>72</v>
      </c>
      <c r="S355" s="166"/>
      <c r="T355" s="166">
        <v>1</v>
      </c>
      <c r="U355" s="67"/>
    </row>
    <row r="356" spans="1:21" s="83" customFormat="1">
      <c r="A356" s="161" t="s">
        <v>661</v>
      </c>
      <c r="B356" s="162"/>
      <c r="C356" s="156" t="s">
        <v>666</v>
      </c>
      <c r="D356" s="163">
        <v>114450900</v>
      </c>
      <c r="E356" s="163" t="s">
        <v>663</v>
      </c>
      <c r="F356" s="165" t="s">
        <v>22</v>
      </c>
      <c r="G356" s="166"/>
      <c r="H356" s="166"/>
      <c r="I356" s="166">
        <v>40</v>
      </c>
      <c r="J356" s="167">
        <f t="shared" si="18"/>
        <v>40</v>
      </c>
      <c r="K356" s="171">
        <v>40</v>
      </c>
      <c r="L356" s="171"/>
      <c r="M356" s="171"/>
      <c r="N356" s="171"/>
      <c r="O356" s="171"/>
      <c r="P356" s="66">
        <f t="shared" si="16"/>
        <v>40</v>
      </c>
      <c r="Q356" s="167">
        <f t="shared" si="17"/>
        <v>1</v>
      </c>
      <c r="R356" s="168" t="s">
        <v>72</v>
      </c>
      <c r="S356" s="166"/>
      <c r="T356" s="166">
        <v>1</v>
      </c>
      <c r="U356" s="67"/>
    </row>
    <row r="357" spans="1:21" s="83" customFormat="1" ht="56">
      <c r="A357" s="161" t="s">
        <v>668</v>
      </c>
      <c r="B357" s="162"/>
      <c r="C357" s="156" t="s">
        <v>294</v>
      </c>
      <c r="D357" s="163">
        <v>108500719</v>
      </c>
      <c r="E357" s="163" t="s">
        <v>669</v>
      </c>
      <c r="F357" s="165" t="s">
        <v>22</v>
      </c>
      <c r="G357" s="166"/>
      <c r="H357" s="166"/>
      <c r="I357" s="166">
        <v>14</v>
      </c>
      <c r="J357" s="167">
        <f t="shared" si="18"/>
        <v>14</v>
      </c>
      <c r="K357" s="171">
        <v>14</v>
      </c>
      <c r="L357" s="171"/>
      <c r="M357" s="171"/>
      <c r="N357" s="171"/>
      <c r="O357" s="171"/>
      <c r="P357" s="66">
        <f t="shared" si="16"/>
        <v>14</v>
      </c>
      <c r="Q357" s="167">
        <f t="shared" si="17"/>
        <v>1</v>
      </c>
      <c r="R357" s="168" t="s">
        <v>132</v>
      </c>
      <c r="S357" s="166">
        <v>1</v>
      </c>
      <c r="T357" s="166"/>
      <c r="U357" s="67"/>
    </row>
    <row r="358" spans="1:21" s="83" customFormat="1" ht="28">
      <c r="A358" s="161" t="s">
        <v>559</v>
      </c>
      <c r="B358" s="162"/>
      <c r="C358" s="156" t="s">
        <v>373</v>
      </c>
      <c r="D358" s="163">
        <v>108810139</v>
      </c>
      <c r="E358" s="163" t="s">
        <v>670</v>
      </c>
      <c r="F358" s="165" t="s">
        <v>22</v>
      </c>
      <c r="G358" s="166"/>
      <c r="H358" s="166"/>
      <c r="I358" s="166">
        <v>31</v>
      </c>
      <c r="J358" s="167">
        <f t="shared" si="18"/>
        <v>31</v>
      </c>
      <c r="K358" s="171">
        <v>31</v>
      </c>
      <c r="L358" s="171"/>
      <c r="M358" s="171"/>
      <c r="N358" s="171"/>
      <c r="O358" s="171"/>
      <c r="P358" s="66">
        <f t="shared" si="16"/>
        <v>31</v>
      </c>
      <c r="Q358" s="167">
        <f t="shared" si="17"/>
        <v>1</v>
      </c>
      <c r="R358" s="168" t="s">
        <v>132</v>
      </c>
      <c r="S358" s="166"/>
      <c r="T358" s="166">
        <v>1</v>
      </c>
      <c r="U358" s="67"/>
    </row>
    <row r="359" spans="1:21" s="83" customFormat="1" ht="28">
      <c r="A359" s="161" t="s">
        <v>671</v>
      </c>
      <c r="B359" s="162"/>
      <c r="C359" s="156" t="s">
        <v>672</v>
      </c>
      <c r="D359" s="163">
        <v>205190835</v>
      </c>
      <c r="E359" s="163" t="s">
        <v>673</v>
      </c>
      <c r="F359" s="165" t="s">
        <v>22</v>
      </c>
      <c r="G359" s="166"/>
      <c r="H359" s="166"/>
      <c r="I359" s="166">
        <v>12</v>
      </c>
      <c r="J359" s="167">
        <f t="shared" si="18"/>
        <v>12</v>
      </c>
      <c r="K359" s="171"/>
      <c r="L359" s="171">
        <v>12</v>
      </c>
      <c r="M359" s="171"/>
      <c r="N359" s="171"/>
      <c r="O359" s="171"/>
      <c r="P359" s="66">
        <f t="shared" si="16"/>
        <v>12</v>
      </c>
      <c r="Q359" s="167">
        <f t="shared" si="17"/>
        <v>1</v>
      </c>
      <c r="R359" s="168" t="s">
        <v>132</v>
      </c>
      <c r="S359" s="166"/>
      <c r="T359" s="166">
        <v>1</v>
      </c>
      <c r="U359" s="67"/>
    </row>
    <row r="360" spans="1:21" s="83" customFormat="1" ht="84">
      <c r="A360" s="161" t="s">
        <v>674</v>
      </c>
      <c r="B360" s="162"/>
      <c r="C360" s="156" t="s">
        <v>675</v>
      </c>
      <c r="D360" s="163">
        <v>109790337</v>
      </c>
      <c r="E360" s="163" t="s">
        <v>676</v>
      </c>
      <c r="F360" s="165" t="s">
        <v>22</v>
      </c>
      <c r="G360" s="166"/>
      <c r="H360" s="166"/>
      <c r="I360" s="166">
        <v>43</v>
      </c>
      <c r="J360" s="167">
        <f t="shared" si="18"/>
        <v>43</v>
      </c>
      <c r="K360" s="171">
        <v>43</v>
      </c>
      <c r="L360" s="171"/>
      <c r="M360" s="171"/>
      <c r="N360" s="171"/>
      <c r="O360" s="171"/>
      <c r="P360" s="66">
        <f t="shared" si="16"/>
        <v>43</v>
      </c>
      <c r="Q360" s="167">
        <f t="shared" si="17"/>
        <v>1</v>
      </c>
      <c r="R360" s="168" t="s">
        <v>132</v>
      </c>
      <c r="S360" s="166"/>
      <c r="T360" s="166">
        <v>1</v>
      </c>
      <c r="U360" s="67"/>
    </row>
    <row r="361" spans="1:21" s="83" customFormat="1" ht="84">
      <c r="A361" s="161" t="s">
        <v>674</v>
      </c>
      <c r="B361" s="162"/>
      <c r="C361" s="156" t="s">
        <v>677</v>
      </c>
      <c r="D361" s="163">
        <v>111660592</v>
      </c>
      <c r="E361" s="163" t="s">
        <v>676</v>
      </c>
      <c r="F361" s="165" t="s">
        <v>22</v>
      </c>
      <c r="G361" s="166"/>
      <c r="H361" s="166"/>
      <c r="I361" s="166">
        <v>43</v>
      </c>
      <c r="J361" s="167">
        <f t="shared" si="18"/>
        <v>43</v>
      </c>
      <c r="K361" s="171">
        <v>43</v>
      </c>
      <c r="L361" s="171"/>
      <c r="M361" s="171"/>
      <c r="N361" s="171"/>
      <c r="O361" s="171"/>
      <c r="P361" s="66">
        <f t="shared" si="16"/>
        <v>43</v>
      </c>
      <c r="Q361" s="167">
        <f t="shared" si="17"/>
        <v>1</v>
      </c>
      <c r="R361" s="168" t="s">
        <v>132</v>
      </c>
      <c r="S361" s="166">
        <v>1</v>
      </c>
      <c r="T361" s="166"/>
      <c r="U361" s="67"/>
    </row>
    <row r="362" spans="1:21" s="83" customFormat="1" ht="42">
      <c r="A362" s="161" t="s">
        <v>54</v>
      </c>
      <c r="B362" s="162"/>
      <c r="C362" s="156" t="s">
        <v>678</v>
      </c>
      <c r="D362" s="163">
        <v>108820318</v>
      </c>
      <c r="E362" s="163" t="s">
        <v>679</v>
      </c>
      <c r="F362" s="165" t="s">
        <v>22</v>
      </c>
      <c r="G362" s="166"/>
      <c r="H362" s="166">
        <v>42</v>
      </c>
      <c r="I362" s="166"/>
      <c r="J362" s="167">
        <f t="shared" si="18"/>
        <v>42</v>
      </c>
      <c r="K362" s="171">
        <v>42</v>
      </c>
      <c r="L362" s="171"/>
      <c r="M362" s="171"/>
      <c r="N362" s="171"/>
      <c r="O362" s="171"/>
      <c r="P362" s="66">
        <f t="shared" si="16"/>
        <v>42</v>
      </c>
      <c r="Q362" s="167">
        <f t="shared" si="17"/>
        <v>1</v>
      </c>
      <c r="R362" s="168" t="s">
        <v>132</v>
      </c>
      <c r="S362" s="166"/>
      <c r="T362" s="166">
        <v>1</v>
      </c>
      <c r="U362" s="67"/>
    </row>
    <row r="363" spans="1:21" s="83" customFormat="1" ht="42">
      <c r="A363" s="161" t="s">
        <v>335</v>
      </c>
      <c r="B363" s="162"/>
      <c r="C363" s="156" t="s">
        <v>680</v>
      </c>
      <c r="D363" s="163">
        <v>204750909</v>
      </c>
      <c r="E363" s="163" t="s">
        <v>681</v>
      </c>
      <c r="F363" s="165" t="s">
        <v>22</v>
      </c>
      <c r="G363" s="166"/>
      <c r="H363" s="166"/>
      <c r="I363" s="166">
        <v>30</v>
      </c>
      <c r="J363" s="167">
        <f t="shared" si="18"/>
        <v>30</v>
      </c>
      <c r="K363" s="171">
        <v>30</v>
      </c>
      <c r="L363" s="171"/>
      <c r="M363" s="171"/>
      <c r="N363" s="171"/>
      <c r="O363" s="171"/>
      <c r="P363" s="66">
        <f t="shared" si="16"/>
        <v>30</v>
      </c>
      <c r="Q363" s="167">
        <f t="shared" si="17"/>
        <v>1</v>
      </c>
      <c r="R363" s="168" t="s">
        <v>132</v>
      </c>
      <c r="S363" s="166">
        <v>1</v>
      </c>
      <c r="T363" s="166"/>
      <c r="U363" s="67"/>
    </row>
    <row r="364" spans="1:21" s="83" customFormat="1" ht="70">
      <c r="A364" s="161" t="s">
        <v>682</v>
      </c>
      <c r="B364" s="162"/>
      <c r="C364" s="156" t="s">
        <v>683</v>
      </c>
      <c r="D364" s="163">
        <v>113000276</v>
      </c>
      <c r="E364" s="163" t="s">
        <v>684</v>
      </c>
      <c r="F364" s="165" t="s">
        <v>22</v>
      </c>
      <c r="G364" s="166"/>
      <c r="H364" s="166"/>
      <c r="I364" s="166">
        <v>93</v>
      </c>
      <c r="J364" s="167">
        <f t="shared" si="18"/>
        <v>93</v>
      </c>
      <c r="K364" s="171">
        <v>93</v>
      </c>
      <c r="L364" s="171"/>
      <c r="M364" s="171"/>
      <c r="N364" s="171"/>
      <c r="O364" s="171"/>
      <c r="P364" s="66">
        <f t="shared" si="16"/>
        <v>93</v>
      </c>
      <c r="Q364" s="167">
        <f t="shared" si="17"/>
        <v>1</v>
      </c>
      <c r="R364" s="168" t="s">
        <v>132</v>
      </c>
      <c r="S364" s="166">
        <v>1</v>
      </c>
      <c r="T364" s="166"/>
      <c r="U364" s="67"/>
    </row>
    <row r="365" spans="1:21" s="83" customFormat="1" ht="70">
      <c r="A365" s="161" t="s">
        <v>682</v>
      </c>
      <c r="B365" s="162"/>
      <c r="C365" s="156" t="s">
        <v>685</v>
      </c>
      <c r="D365" s="163">
        <v>110880538</v>
      </c>
      <c r="E365" s="163" t="s">
        <v>684</v>
      </c>
      <c r="F365" s="165" t="s">
        <v>22</v>
      </c>
      <c r="G365" s="166"/>
      <c r="H365" s="166"/>
      <c r="I365" s="166">
        <v>93</v>
      </c>
      <c r="J365" s="167">
        <f t="shared" si="18"/>
        <v>93</v>
      </c>
      <c r="K365" s="171">
        <v>93</v>
      </c>
      <c r="L365" s="171"/>
      <c r="M365" s="171"/>
      <c r="N365" s="171"/>
      <c r="O365" s="171"/>
      <c r="P365" s="66">
        <f t="shared" si="16"/>
        <v>93</v>
      </c>
      <c r="Q365" s="167">
        <f t="shared" si="17"/>
        <v>1</v>
      </c>
      <c r="R365" s="168" t="s">
        <v>132</v>
      </c>
      <c r="S365" s="166"/>
      <c r="T365" s="166">
        <v>1</v>
      </c>
      <c r="U365" s="67"/>
    </row>
    <row r="366" spans="1:21" s="83" customFormat="1" ht="42">
      <c r="A366" s="161" t="s">
        <v>686</v>
      </c>
      <c r="B366" s="162"/>
      <c r="C366" s="156" t="s">
        <v>687</v>
      </c>
      <c r="D366" s="163">
        <v>109560359</v>
      </c>
      <c r="E366" s="163" t="s">
        <v>688</v>
      </c>
      <c r="F366" s="165" t="s">
        <v>22</v>
      </c>
      <c r="G366" s="166"/>
      <c r="H366" s="166"/>
      <c r="I366" s="166">
        <v>45</v>
      </c>
      <c r="J366" s="167">
        <f t="shared" si="18"/>
        <v>45</v>
      </c>
      <c r="K366" s="171">
        <v>45</v>
      </c>
      <c r="L366" s="171"/>
      <c r="M366" s="171"/>
      <c r="N366" s="171"/>
      <c r="O366" s="171"/>
      <c r="P366" s="66">
        <f t="shared" si="16"/>
        <v>45</v>
      </c>
      <c r="Q366" s="167">
        <f t="shared" si="17"/>
        <v>1</v>
      </c>
      <c r="R366" s="168" t="s">
        <v>132</v>
      </c>
      <c r="S366" s="166"/>
      <c r="T366" s="166">
        <v>1</v>
      </c>
      <c r="U366" s="67"/>
    </row>
    <row r="367" spans="1:21" s="83" customFormat="1" ht="56">
      <c r="A367" s="161" t="s">
        <v>689</v>
      </c>
      <c r="B367" s="162"/>
      <c r="C367" s="156" t="s">
        <v>690</v>
      </c>
      <c r="D367" s="163">
        <v>106150712</v>
      </c>
      <c r="E367" s="163" t="s">
        <v>691</v>
      </c>
      <c r="F367" s="165" t="s">
        <v>22</v>
      </c>
      <c r="G367" s="166"/>
      <c r="H367" s="166"/>
      <c r="I367" s="166">
        <v>34</v>
      </c>
      <c r="J367" s="167">
        <f t="shared" si="18"/>
        <v>34</v>
      </c>
      <c r="K367" s="171">
        <v>34</v>
      </c>
      <c r="L367" s="171"/>
      <c r="M367" s="171"/>
      <c r="N367" s="171"/>
      <c r="O367" s="171"/>
      <c r="P367" s="66">
        <f t="shared" si="16"/>
        <v>34</v>
      </c>
      <c r="Q367" s="167">
        <f t="shared" si="17"/>
        <v>1</v>
      </c>
      <c r="R367" s="168" t="s">
        <v>132</v>
      </c>
      <c r="S367" s="166">
        <v>1</v>
      </c>
      <c r="T367" s="166"/>
      <c r="U367" s="67"/>
    </row>
    <row r="368" spans="1:21" s="83" customFormat="1" ht="56">
      <c r="A368" s="161" t="s">
        <v>689</v>
      </c>
      <c r="B368" s="162"/>
      <c r="C368" s="156" t="s">
        <v>692</v>
      </c>
      <c r="D368" s="163">
        <v>108850243</v>
      </c>
      <c r="E368" s="163" t="s">
        <v>691</v>
      </c>
      <c r="F368" s="165" t="s">
        <v>22</v>
      </c>
      <c r="G368" s="166"/>
      <c r="H368" s="166"/>
      <c r="I368" s="166">
        <v>34</v>
      </c>
      <c r="J368" s="167">
        <f t="shared" si="18"/>
        <v>34</v>
      </c>
      <c r="K368" s="171">
        <v>34</v>
      </c>
      <c r="L368" s="171"/>
      <c r="M368" s="171"/>
      <c r="N368" s="171"/>
      <c r="O368" s="171"/>
      <c r="P368" s="66">
        <f t="shared" si="16"/>
        <v>34</v>
      </c>
      <c r="Q368" s="167">
        <f t="shared" si="17"/>
        <v>1</v>
      </c>
      <c r="R368" s="168" t="s">
        <v>132</v>
      </c>
      <c r="S368" s="166"/>
      <c r="T368" s="166">
        <v>1</v>
      </c>
      <c r="U368" s="67"/>
    </row>
    <row r="369" spans="1:21" s="83" customFormat="1" ht="56">
      <c r="A369" s="161" t="s">
        <v>689</v>
      </c>
      <c r="B369" s="162"/>
      <c r="C369" s="156" t="s">
        <v>296</v>
      </c>
      <c r="D369" s="163">
        <v>112500334</v>
      </c>
      <c r="E369" s="163" t="s">
        <v>691</v>
      </c>
      <c r="F369" s="165" t="s">
        <v>22</v>
      </c>
      <c r="G369" s="166"/>
      <c r="H369" s="166"/>
      <c r="I369" s="166">
        <v>34</v>
      </c>
      <c r="J369" s="167">
        <f t="shared" si="18"/>
        <v>34</v>
      </c>
      <c r="K369" s="171">
        <v>34</v>
      </c>
      <c r="L369" s="171"/>
      <c r="M369" s="171"/>
      <c r="N369" s="171"/>
      <c r="O369" s="171"/>
      <c r="P369" s="66">
        <f t="shared" si="16"/>
        <v>34</v>
      </c>
      <c r="Q369" s="167">
        <f t="shared" si="17"/>
        <v>1</v>
      </c>
      <c r="R369" s="168" t="s">
        <v>132</v>
      </c>
      <c r="S369" s="166"/>
      <c r="T369" s="166">
        <v>1</v>
      </c>
      <c r="U369" s="67"/>
    </row>
    <row r="370" spans="1:21" s="83" customFormat="1" ht="56">
      <c r="A370" s="161" t="s">
        <v>689</v>
      </c>
      <c r="B370" s="162"/>
      <c r="C370" s="156" t="s">
        <v>361</v>
      </c>
      <c r="D370" s="163">
        <v>303630989</v>
      </c>
      <c r="E370" s="163" t="s">
        <v>691</v>
      </c>
      <c r="F370" s="165" t="s">
        <v>22</v>
      </c>
      <c r="G370" s="166"/>
      <c r="H370" s="166"/>
      <c r="I370" s="166">
        <v>34</v>
      </c>
      <c r="J370" s="167">
        <f t="shared" si="18"/>
        <v>34</v>
      </c>
      <c r="K370" s="171">
        <v>34</v>
      </c>
      <c r="L370" s="171"/>
      <c r="M370" s="171"/>
      <c r="N370" s="171"/>
      <c r="O370" s="171"/>
      <c r="P370" s="66">
        <f t="shared" si="16"/>
        <v>34</v>
      </c>
      <c r="Q370" s="167">
        <f t="shared" si="17"/>
        <v>1</v>
      </c>
      <c r="R370" s="168" t="s">
        <v>132</v>
      </c>
      <c r="S370" s="166">
        <v>1</v>
      </c>
      <c r="T370" s="166"/>
      <c r="U370" s="67"/>
    </row>
    <row r="371" spans="1:21" s="83" customFormat="1" ht="56">
      <c r="A371" s="161" t="s">
        <v>689</v>
      </c>
      <c r="B371" s="162"/>
      <c r="C371" s="156" t="s">
        <v>693</v>
      </c>
      <c r="D371" s="163">
        <v>109480063</v>
      </c>
      <c r="E371" s="163" t="s">
        <v>691</v>
      </c>
      <c r="F371" s="165" t="s">
        <v>22</v>
      </c>
      <c r="G371" s="166"/>
      <c r="H371" s="166"/>
      <c r="I371" s="166">
        <v>34</v>
      </c>
      <c r="J371" s="167">
        <f t="shared" si="18"/>
        <v>34</v>
      </c>
      <c r="K371" s="171">
        <v>34</v>
      </c>
      <c r="L371" s="171"/>
      <c r="M371" s="171"/>
      <c r="N371" s="171"/>
      <c r="O371" s="171"/>
      <c r="P371" s="66">
        <f t="shared" si="16"/>
        <v>34</v>
      </c>
      <c r="Q371" s="167">
        <f t="shared" si="17"/>
        <v>1</v>
      </c>
      <c r="R371" s="168" t="s">
        <v>132</v>
      </c>
      <c r="S371" s="166"/>
      <c r="T371" s="166">
        <v>1</v>
      </c>
      <c r="U371" s="67"/>
    </row>
    <row r="372" spans="1:21" s="83" customFormat="1" ht="56">
      <c r="A372" s="161" t="s">
        <v>689</v>
      </c>
      <c r="B372" s="162"/>
      <c r="C372" s="156" t="s">
        <v>365</v>
      </c>
      <c r="D372" s="163">
        <v>112080594</v>
      </c>
      <c r="E372" s="163" t="s">
        <v>691</v>
      </c>
      <c r="F372" s="165" t="s">
        <v>22</v>
      </c>
      <c r="G372" s="166"/>
      <c r="H372" s="166"/>
      <c r="I372" s="166">
        <v>34</v>
      </c>
      <c r="J372" s="167">
        <f t="shared" si="18"/>
        <v>34</v>
      </c>
      <c r="K372" s="171">
        <v>34</v>
      </c>
      <c r="L372" s="171"/>
      <c r="M372" s="171"/>
      <c r="N372" s="171"/>
      <c r="O372" s="171"/>
      <c r="P372" s="66">
        <f t="shared" si="16"/>
        <v>34</v>
      </c>
      <c r="Q372" s="167">
        <f t="shared" si="17"/>
        <v>1</v>
      </c>
      <c r="R372" s="168" t="s">
        <v>132</v>
      </c>
      <c r="S372" s="166"/>
      <c r="T372" s="166">
        <v>1</v>
      </c>
      <c r="U372" s="67"/>
    </row>
    <row r="373" spans="1:21" s="83" customFormat="1" ht="56">
      <c r="A373" s="161" t="s">
        <v>689</v>
      </c>
      <c r="B373" s="162"/>
      <c r="C373" s="156" t="s">
        <v>694</v>
      </c>
      <c r="D373" s="163">
        <v>205100470</v>
      </c>
      <c r="E373" s="163" t="s">
        <v>691</v>
      </c>
      <c r="F373" s="165" t="s">
        <v>22</v>
      </c>
      <c r="G373" s="166"/>
      <c r="H373" s="166"/>
      <c r="I373" s="166">
        <v>34</v>
      </c>
      <c r="J373" s="167">
        <f t="shared" si="18"/>
        <v>34</v>
      </c>
      <c r="K373" s="171">
        <v>34</v>
      </c>
      <c r="L373" s="171"/>
      <c r="M373" s="171"/>
      <c r="N373" s="171"/>
      <c r="O373" s="171"/>
      <c r="P373" s="66">
        <f t="shared" si="16"/>
        <v>34</v>
      </c>
      <c r="Q373" s="167">
        <f t="shared" si="17"/>
        <v>1</v>
      </c>
      <c r="R373" s="168" t="s">
        <v>132</v>
      </c>
      <c r="S373" s="166">
        <v>1</v>
      </c>
      <c r="T373" s="166"/>
      <c r="U373" s="67"/>
    </row>
    <row r="374" spans="1:21" s="83" customFormat="1" ht="56">
      <c r="A374" s="161" t="s">
        <v>689</v>
      </c>
      <c r="B374" s="162"/>
      <c r="C374" s="156" t="s">
        <v>363</v>
      </c>
      <c r="D374" s="163">
        <v>205340699</v>
      </c>
      <c r="E374" s="163" t="s">
        <v>691</v>
      </c>
      <c r="F374" s="165" t="s">
        <v>22</v>
      </c>
      <c r="G374" s="166"/>
      <c r="H374" s="166"/>
      <c r="I374" s="166">
        <v>34</v>
      </c>
      <c r="J374" s="167">
        <f t="shared" si="18"/>
        <v>34</v>
      </c>
      <c r="K374" s="171">
        <v>34</v>
      </c>
      <c r="L374" s="171"/>
      <c r="M374" s="171"/>
      <c r="N374" s="171"/>
      <c r="O374" s="171"/>
      <c r="P374" s="66">
        <f t="shared" si="16"/>
        <v>34</v>
      </c>
      <c r="Q374" s="167">
        <f t="shared" si="17"/>
        <v>1</v>
      </c>
      <c r="R374" s="168" t="s">
        <v>132</v>
      </c>
      <c r="S374" s="166"/>
      <c r="T374" s="166">
        <v>1</v>
      </c>
      <c r="U374" s="67"/>
    </row>
    <row r="375" spans="1:21" s="83" customFormat="1" ht="56">
      <c r="A375" s="161" t="s">
        <v>689</v>
      </c>
      <c r="B375" s="162"/>
      <c r="C375" s="156" t="s">
        <v>342</v>
      </c>
      <c r="D375" s="163">
        <v>111310789</v>
      </c>
      <c r="E375" s="163" t="s">
        <v>691</v>
      </c>
      <c r="F375" s="165" t="s">
        <v>22</v>
      </c>
      <c r="G375" s="166"/>
      <c r="H375" s="166"/>
      <c r="I375" s="166">
        <v>34</v>
      </c>
      <c r="J375" s="167">
        <f t="shared" si="18"/>
        <v>34</v>
      </c>
      <c r="K375" s="171">
        <v>34</v>
      </c>
      <c r="L375" s="171"/>
      <c r="M375" s="171"/>
      <c r="N375" s="171"/>
      <c r="O375" s="171"/>
      <c r="P375" s="66">
        <f t="shared" si="16"/>
        <v>34</v>
      </c>
      <c r="Q375" s="167">
        <f t="shared" si="17"/>
        <v>1</v>
      </c>
      <c r="R375" s="168" t="s">
        <v>132</v>
      </c>
      <c r="S375" s="166"/>
      <c r="T375" s="166">
        <v>1</v>
      </c>
      <c r="U375" s="67"/>
    </row>
    <row r="376" spans="1:21" s="83" customFormat="1" ht="56">
      <c r="A376" s="161" t="s">
        <v>689</v>
      </c>
      <c r="B376" s="162"/>
      <c r="C376" s="156" t="s">
        <v>358</v>
      </c>
      <c r="D376" s="163">
        <v>110100530</v>
      </c>
      <c r="E376" s="163" t="s">
        <v>691</v>
      </c>
      <c r="F376" s="165" t="s">
        <v>22</v>
      </c>
      <c r="G376" s="166"/>
      <c r="H376" s="166"/>
      <c r="I376" s="166">
        <v>34</v>
      </c>
      <c r="J376" s="167">
        <f t="shared" si="18"/>
        <v>34</v>
      </c>
      <c r="K376" s="171">
        <v>34</v>
      </c>
      <c r="L376" s="171"/>
      <c r="M376" s="171"/>
      <c r="N376" s="171"/>
      <c r="O376" s="171"/>
      <c r="P376" s="66">
        <f t="shared" si="16"/>
        <v>34</v>
      </c>
      <c r="Q376" s="167">
        <f t="shared" si="17"/>
        <v>1</v>
      </c>
      <c r="R376" s="168" t="s">
        <v>132</v>
      </c>
      <c r="S376" s="166">
        <v>1</v>
      </c>
      <c r="T376" s="166"/>
      <c r="U376" s="67"/>
    </row>
    <row r="377" spans="1:21" s="83" customFormat="1" ht="56">
      <c r="A377" s="161" t="s">
        <v>689</v>
      </c>
      <c r="B377" s="162"/>
      <c r="C377" s="156" t="s">
        <v>357</v>
      </c>
      <c r="D377" s="163">
        <v>401780598</v>
      </c>
      <c r="E377" s="163" t="s">
        <v>691</v>
      </c>
      <c r="F377" s="165" t="s">
        <v>22</v>
      </c>
      <c r="G377" s="166"/>
      <c r="H377" s="166"/>
      <c r="I377" s="166">
        <v>34</v>
      </c>
      <c r="J377" s="167">
        <f t="shared" si="18"/>
        <v>34</v>
      </c>
      <c r="K377" s="171">
        <v>34</v>
      </c>
      <c r="L377" s="171"/>
      <c r="M377" s="171"/>
      <c r="N377" s="171"/>
      <c r="O377" s="171"/>
      <c r="P377" s="66">
        <f t="shared" si="16"/>
        <v>34</v>
      </c>
      <c r="Q377" s="167">
        <f t="shared" si="17"/>
        <v>1</v>
      </c>
      <c r="R377" s="168" t="s">
        <v>132</v>
      </c>
      <c r="S377" s="166"/>
      <c r="T377" s="166">
        <v>1</v>
      </c>
      <c r="U377" s="67"/>
    </row>
    <row r="378" spans="1:21" s="83" customFormat="1" ht="56">
      <c r="A378" s="161" t="s">
        <v>689</v>
      </c>
      <c r="B378" s="162"/>
      <c r="C378" s="156" t="s">
        <v>695</v>
      </c>
      <c r="D378" s="163">
        <v>203940247</v>
      </c>
      <c r="E378" s="163" t="s">
        <v>691</v>
      </c>
      <c r="F378" s="165" t="s">
        <v>22</v>
      </c>
      <c r="G378" s="166"/>
      <c r="H378" s="166"/>
      <c r="I378" s="166">
        <v>34</v>
      </c>
      <c r="J378" s="167">
        <f t="shared" si="18"/>
        <v>34</v>
      </c>
      <c r="K378" s="171">
        <v>34</v>
      </c>
      <c r="L378" s="171"/>
      <c r="M378" s="171"/>
      <c r="N378" s="171"/>
      <c r="O378" s="171"/>
      <c r="P378" s="66">
        <f t="shared" si="16"/>
        <v>34</v>
      </c>
      <c r="Q378" s="167">
        <f t="shared" si="17"/>
        <v>1</v>
      </c>
      <c r="R378" s="168" t="s">
        <v>132</v>
      </c>
      <c r="S378" s="166">
        <v>1</v>
      </c>
      <c r="T378" s="166"/>
      <c r="U378" s="67"/>
    </row>
    <row r="379" spans="1:21" s="83" customFormat="1" ht="56">
      <c r="A379" s="161" t="s">
        <v>689</v>
      </c>
      <c r="B379" s="162"/>
      <c r="C379" s="156" t="s">
        <v>696</v>
      </c>
      <c r="D379" s="163">
        <v>304660151</v>
      </c>
      <c r="E379" s="163" t="s">
        <v>691</v>
      </c>
      <c r="F379" s="165" t="s">
        <v>22</v>
      </c>
      <c r="G379" s="166"/>
      <c r="H379" s="166"/>
      <c r="I379" s="166">
        <v>34</v>
      </c>
      <c r="J379" s="167">
        <f t="shared" si="18"/>
        <v>34</v>
      </c>
      <c r="K379" s="171">
        <v>34</v>
      </c>
      <c r="L379" s="171"/>
      <c r="M379" s="171"/>
      <c r="N379" s="171"/>
      <c r="O379" s="171"/>
      <c r="P379" s="66">
        <f t="shared" si="16"/>
        <v>34</v>
      </c>
      <c r="Q379" s="167">
        <f t="shared" si="17"/>
        <v>1</v>
      </c>
      <c r="R379" s="168" t="s">
        <v>132</v>
      </c>
      <c r="S379" s="166">
        <v>1</v>
      </c>
      <c r="T379" s="166"/>
      <c r="U379" s="67"/>
    </row>
    <row r="380" spans="1:21" s="83" customFormat="1" ht="42">
      <c r="A380" s="161" t="s">
        <v>697</v>
      </c>
      <c r="B380" s="162"/>
      <c r="C380" s="156" t="s">
        <v>283</v>
      </c>
      <c r="D380" s="163">
        <v>401490408</v>
      </c>
      <c r="E380" s="163" t="s">
        <v>698</v>
      </c>
      <c r="F380" s="165" t="s">
        <v>22</v>
      </c>
      <c r="G380" s="166">
        <v>9</v>
      </c>
      <c r="H380" s="166"/>
      <c r="I380" s="166"/>
      <c r="J380" s="167">
        <f t="shared" si="18"/>
        <v>9</v>
      </c>
      <c r="K380" s="171">
        <v>9</v>
      </c>
      <c r="L380" s="171"/>
      <c r="M380" s="171"/>
      <c r="N380" s="171"/>
      <c r="O380" s="171"/>
      <c r="P380" s="66">
        <f t="shared" si="16"/>
        <v>9</v>
      </c>
      <c r="Q380" s="167">
        <f t="shared" si="17"/>
        <v>1</v>
      </c>
      <c r="R380" s="168" t="s">
        <v>132</v>
      </c>
      <c r="S380" s="166">
        <v>1</v>
      </c>
      <c r="T380" s="166"/>
      <c r="U380" s="67"/>
    </row>
    <row r="381" spans="1:21" s="83" customFormat="1" ht="70">
      <c r="A381" s="161" t="s">
        <v>699</v>
      </c>
      <c r="B381" s="162"/>
      <c r="C381" s="156" t="s">
        <v>700</v>
      </c>
      <c r="D381" s="163">
        <v>203930315</v>
      </c>
      <c r="E381" s="163" t="s">
        <v>701</v>
      </c>
      <c r="F381" s="165" t="s">
        <v>22</v>
      </c>
      <c r="G381" s="166">
        <v>2</v>
      </c>
      <c r="H381" s="166"/>
      <c r="I381" s="166"/>
      <c r="J381" s="167">
        <f t="shared" si="18"/>
        <v>2</v>
      </c>
      <c r="K381" s="171"/>
      <c r="L381" s="171">
        <v>2</v>
      </c>
      <c r="M381" s="171"/>
      <c r="N381" s="171"/>
      <c r="O381" s="171"/>
      <c r="P381" s="66">
        <f t="shared" si="16"/>
        <v>2</v>
      </c>
      <c r="Q381" s="167">
        <f t="shared" si="17"/>
        <v>1</v>
      </c>
      <c r="R381" s="168" t="s">
        <v>132</v>
      </c>
      <c r="S381" s="166">
        <v>1</v>
      </c>
      <c r="T381" s="166"/>
      <c r="U381" s="67"/>
    </row>
    <row r="382" spans="1:21" s="83" customFormat="1" ht="70">
      <c r="A382" s="161" t="s">
        <v>699</v>
      </c>
      <c r="B382" s="162"/>
      <c r="C382" s="156" t="s">
        <v>702</v>
      </c>
      <c r="D382" s="163">
        <v>205870599</v>
      </c>
      <c r="E382" s="163" t="s">
        <v>701</v>
      </c>
      <c r="F382" s="165" t="s">
        <v>22</v>
      </c>
      <c r="G382" s="166">
        <v>2</v>
      </c>
      <c r="H382" s="166"/>
      <c r="I382" s="166"/>
      <c r="J382" s="167">
        <f t="shared" si="18"/>
        <v>2</v>
      </c>
      <c r="K382" s="171"/>
      <c r="L382" s="171">
        <v>2</v>
      </c>
      <c r="M382" s="171"/>
      <c r="N382" s="171"/>
      <c r="O382" s="171"/>
      <c r="P382" s="66">
        <f t="shared" si="16"/>
        <v>2</v>
      </c>
      <c r="Q382" s="167">
        <f t="shared" si="17"/>
        <v>1</v>
      </c>
      <c r="R382" s="168" t="s">
        <v>132</v>
      </c>
      <c r="S382" s="166">
        <v>1</v>
      </c>
      <c r="T382" s="166"/>
      <c r="U382" s="67"/>
    </row>
    <row r="383" spans="1:21" s="83" customFormat="1" ht="84">
      <c r="A383" s="161" t="s">
        <v>703</v>
      </c>
      <c r="B383" s="162"/>
      <c r="C383" s="156" t="s">
        <v>704</v>
      </c>
      <c r="D383" s="163">
        <v>801020205</v>
      </c>
      <c r="E383" s="163" t="s">
        <v>705</v>
      </c>
      <c r="F383" s="165" t="s">
        <v>22</v>
      </c>
      <c r="G383" s="166"/>
      <c r="H383" s="166"/>
      <c r="I383" s="166">
        <v>26</v>
      </c>
      <c r="J383" s="167">
        <f t="shared" si="18"/>
        <v>26</v>
      </c>
      <c r="K383" s="171">
        <v>26</v>
      </c>
      <c r="L383" s="171"/>
      <c r="M383" s="171"/>
      <c r="N383" s="171"/>
      <c r="O383" s="171"/>
      <c r="P383" s="66">
        <f t="shared" si="16"/>
        <v>26</v>
      </c>
      <c r="Q383" s="167">
        <f t="shared" si="17"/>
        <v>1</v>
      </c>
      <c r="R383" s="168" t="s">
        <v>132</v>
      </c>
      <c r="S383" s="166"/>
      <c r="T383" s="166">
        <v>1</v>
      </c>
      <c r="U383" s="67"/>
    </row>
    <row r="384" spans="1:21" s="83" customFormat="1" ht="84">
      <c r="A384" s="161" t="s">
        <v>703</v>
      </c>
      <c r="B384" s="162"/>
      <c r="C384" s="156" t="s">
        <v>351</v>
      </c>
      <c r="D384" s="163">
        <v>205360200</v>
      </c>
      <c r="E384" s="163" t="s">
        <v>705</v>
      </c>
      <c r="F384" s="165" t="s">
        <v>22</v>
      </c>
      <c r="G384" s="166"/>
      <c r="H384" s="166"/>
      <c r="I384" s="166">
        <v>26</v>
      </c>
      <c r="J384" s="167">
        <f t="shared" si="18"/>
        <v>26</v>
      </c>
      <c r="K384" s="171">
        <v>26</v>
      </c>
      <c r="L384" s="171"/>
      <c r="M384" s="171"/>
      <c r="N384" s="171"/>
      <c r="O384" s="171"/>
      <c r="P384" s="66">
        <f t="shared" si="16"/>
        <v>26</v>
      </c>
      <c r="Q384" s="167">
        <f t="shared" si="17"/>
        <v>1</v>
      </c>
      <c r="R384" s="168" t="s">
        <v>132</v>
      </c>
      <c r="S384" s="166">
        <v>1</v>
      </c>
      <c r="T384" s="166"/>
      <c r="U384" s="67"/>
    </row>
    <row r="385" spans="1:21" s="83" customFormat="1" ht="84">
      <c r="A385" s="161" t="s">
        <v>703</v>
      </c>
      <c r="B385" s="162"/>
      <c r="C385" s="156" t="s">
        <v>706</v>
      </c>
      <c r="D385" s="163">
        <v>110720106</v>
      </c>
      <c r="E385" s="163" t="s">
        <v>705</v>
      </c>
      <c r="F385" s="165" t="s">
        <v>22</v>
      </c>
      <c r="G385" s="166"/>
      <c r="H385" s="166"/>
      <c r="I385" s="166">
        <v>26</v>
      </c>
      <c r="J385" s="167">
        <f t="shared" si="18"/>
        <v>26</v>
      </c>
      <c r="K385" s="171">
        <v>26</v>
      </c>
      <c r="L385" s="171"/>
      <c r="M385" s="171"/>
      <c r="N385" s="171"/>
      <c r="O385" s="171"/>
      <c r="P385" s="66">
        <f t="shared" si="16"/>
        <v>26</v>
      </c>
      <c r="Q385" s="167">
        <f t="shared" si="17"/>
        <v>1</v>
      </c>
      <c r="R385" s="168" t="s">
        <v>132</v>
      </c>
      <c r="S385" s="166"/>
      <c r="T385" s="166">
        <v>1</v>
      </c>
      <c r="U385" s="67"/>
    </row>
    <row r="386" spans="1:21" s="83" customFormat="1" ht="28">
      <c r="A386" s="161" t="s">
        <v>713</v>
      </c>
      <c r="B386" s="162"/>
      <c r="C386" s="156" t="s">
        <v>714</v>
      </c>
      <c r="D386" s="163">
        <v>114570485</v>
      </c>
      <c r="E386" s="163" t="s">
        <v>715</v>
      </c>
      <c r="F386" s="165" t="s">
        <v>22</v>
      </c>
      <c r="G386" s="166"/>
      <c r="H386" s="166"/>
      <c r="I386" s="166">
        <v>30</v>
      </c>
      <c r="J386" s="167">
        <f t="shared" si="18"/>
        <v>30</v>
      </c>
      <c r="K386" s="171"/>
      <c r="L386" s="171">
        <v>30</v>
      </c>
      <c r="M386" s="171"/>
      <c r="N386" s="171"/>
      <c r="O386" s="171"/>
      <c r="P386" s="66">
        <f t="shared" si="16"/>
        <v>30</v>
      </c>
      <c r="Q386" s="167">
        <f t="shared" si="17"/>
        <v>1</v>
      </c>
      <c r="R386" s="168" t="s">
        <v>132</v>
      </c>
      <c r="S386" s="166"/>
      <c r="T386" s="166">
        <v>1</v>
      </c>
      <c r="U386" s="67"/>
    </row>
    <row r="387" spans="1:21" s="83" customFormat="1" ht="28">
      <c r="A387" s="161" t="s">
        <v>713</v>
      </c>
      <c r="B387" s="162"/>
      <c r="C387" s="156" t="s">
        <v>716</v>
      </c>
      <c r="D387" s="163">
        <v>701240345</v>
      </c>
      <c r="E387" s="163" t="s">
        <v>715</v>
      </c>
      <c r="F387" s="165" t="s">
        <v>22</v>
      </c>
      <c r="G387" s="166"/>
      <c r="H387" s="166"/>
      <c r="I387" s="166">
        <v>30</v>
      </c>
      <c r="J387" s="167">
        <f t="shared" si="18"/>
        <v>30</v>
      </c>
      <c r="K387" s="171"/>
      <c r="L387" s="171">
        <v>30</v>
      </c>
      <c r="M387" s="171"/>
      <c r="N387" s="171"/>
      <c r="O387" s="171"/>
      <c r="P387" s="66">
        <f t="shared" si="16"/>
        <v>30</v>
      </c>
      <c r="Q387" s="167">
        <f t="shared" si="17"/>
        <v>1</v>
      </c>
      <c r="R387" s="168" t="s">
        <v>132</v>
      </c>
      <c r="S387" s="166"/>
      <c r="T387" s="166">
        <v>1</v>
      </c>
      <c r="U387" s="67"/>
    </row>
    <row r="388" spans="1:21" s="83" customFormat="1" ht="28">
      <c r="A388" s="161" t="s">
        <v>713</v>
      </c>
      <c r="B388" s="162"/>
      <c r="C388" s="156" t="s">
        <v>717</v>
      </c>
      <c r="D388" s="163" t="s">
        <v>718</v>
      </c>
      <c r="E388" s="163" t="s">
        <v>715</v>
      </c>
      <c r="F388" s="165" t="s">
        <v>22</v>
      </c>
      <c r="G388" s="166"/>
      <c r="H388" s="166"/>
      <c r="I388" s="166">
        <v>30</v>
      </c>
      <c r="J388" s="167">
        <f t="shared" si="18"/>
        <v>30</v>
      </c>
      <c r="K388" s="171"/>
      <c r="L388" s="171">
        <v>30</v>
      </c>
      <c r="M388" s="171"/>
      <c r="N388" s="171"/>
      <c r="O388" s="171"/>
      <c r="P388" s="66">
        <f t="shared" si="16"/>
        <v>30</v>
      </c>
      <c r="Q388" s="167">
        <f t="shared" si="17"/>
        <v>1</v>
      </c>
      <c r="R388" s="168" t="s">
        <v>132</v>
      </c>
      <c r="S388" s="166">
        <v>1</v>
      </c>
      <c r="T388" s="166"/>
      <c r="U388" s="67"/>
    </row>
    <row r="389" spans="1:21" s="83" customFormat="1" ht="28">
      <c r="A389" s="161" t="s">
        <v>713</v>
      </c>
      <c r="B389" s="162"/>
      <c r="C389" s="156" t="s">
        <v>719</v>
      </c>
      <c r="D389" s="163">
        <v>701860332</v>
      </c>
      <c r="E389" s="163" t="s">
        <v>715</v>
      </c>
      <c r="F389" s="165" t="s">
        <v>22</v>
      </c>
      <c r="G389" s="166"/>
      <c r="H389" s="166"/>
      <c r="I389" s="166">
        <v>30</v>
      </c>
      <c r="J389" s="167">
        <f t="shared" si="18"/>
        <v>30</v>
      </c>
      <c r="K389" s="171"/>
      <c r="L389" s="171">
        <v>30</v>
      </c>
      <c r="M389" s="171"/>
      <c r="N389" s="171"/>
      <c r="O389" s="171"/>
      <c r="P389" s="66">
        <f t="shared" si="16"/>
        <v>30</v>
      </c>
      <c r="Q389" s="167">
        <f t="shared" si="17"/>
        <v>1</v>
      </c>
      <c r="R389" s="168" t="s">
        <v>132</v>
      </c>
      <c r="S389" s="166"/>
      <c r="T389" s="166">
        <v>1</v>
      </c>
      <c r="U389" s="67"/>
    </row>
    <row r="390" spans="1:21" s="83" customFormat="1" ht="28">
      <c r="A390" s="161" t="s">
        <v>713</v>
      </c>
      <c r="B390" s="162"/>
      <c r="C390" s="156" t="s">
        <v>720</v>
      </c>
      <c r="D390" s="163">
        <v>206950736</v>
      </c>
      <c r="E390" s="163" t="s">
        <v>715</v>
      </c>
      <c r="F390" s="165" t="s">
        <v>22</v>
      </c>
      <c r="G390" s="166"/>
      <c r="H390" s="166"/>
      <c r="I390" s="166">
        <v>30</v>
      </c>
      <c r="J390" s="167">
        <f t="shared" si="18"/>
        <v>30</v>
      </c>
      <c r="K390" s="171"/>
      <c r="L390" s="171">
        <v>30</v>
      </c>
      <c r="M390" s="171"/>
      <c r="N390" s="171"/>
      <c r="O390" s="171"/>
      <c r="P390" s="66">
        <f t="shared" si="16"/>
        <v>30</v>
      </c>
      <c r="Q390" s="167">
        <f t="shared" si="17"/>
        <v>1</v>
      </c>
      <c r="R390" s="168" t="s">
        <v>132</v>
      </c>
      <c r="S390" s="166"/>
      <c r="T390" s="166">
        <v>1</v>
      </c>
      <c r="U390" s="67"/>
    </row>
    <row r="391" spans="1:21" s="83" customFormat="1" ht="70">
      <c r="A391" s="161" t="s">
        <v>740</v>
      </c>
      <c r="B391" s="162"/>
      <c r="C391" s="156" t="s">
        <v>425</v>
      </c>
      <c r="D391" s="163">
        <v>113880049</v>
      </c>
      <c r="E391" s="163" t="s">
        <v>724</v>
      </c>
      <c r="F391" s="165" t="s">
        <v>22</v>
      </c>
      <c r="G391" s="166">
        <v>3.3</v>
      </c>
      <c r="H391" s="166"/>
      <c r="I391" s="166"/>
      <c r="J391" s="167">
        <f t="shared" si="18"/>
        <v>3.3</v>
      </c>
      <c r="K391" s="171"/>
      <c r="L391" s="171">
        <v>3.3</v>
      </c>
      <c r="M391" s="171"/>
      <c r="N391" s="171"/>
      <c r="O391" s="171"/>
      <c r="P391" s="66">
        <f t="shared" si="16"/>
        <v>3.3</v>
      </c>
      <c r="Q391" s="167">
        <f t="shared" si="17"/>
        <v>1</v>
      </c>
      <c r="R391" s="168" t="s">
        <v>132</v>
      </c>
      <c r="S391" s="166">
        <v>1</v>
      </c>
      <c r="T391" s="166"/>
      <c r="U391" s="67"/>
    </row>
    <row r="392" spans="1:21" s="83" customFormat="1" ht="70">
      <c r="A392" s="161" t="s">
        <v>740</v>
      </c>
      <c r="B392" s="162"/>
      <c r="C392" s="156" t="s">
        <v>409</v>
      </c>
      <c r="D392" s="163">
        <v>111820804</v>
      </c>
      <c r="E392" s="163" t="s">
        <v>724</v>
      </c>
      <c r="F392" s="165" t="s">
        <v>22</v>
      </c>
      <c r="G392" s="166">
        <v>3.3</v>
      </c>
      <c r="H392" s="166"/>
      <c r="I392" s="166"/>
      <c r="J392" s="167">
        <f t="shared" si="18"/>
        <v>3.3</v>
      </c>
      <c r="K392" s="171"/>
      <c r="L392" s="171">
        <v>3.3</v>
      </c>
      <c r="M392" s="171"/>
      <c r="N392" s="171"/>
      <c r="O392" s="171"/>
      <c r="P392" s="66">
        <f t="shared" si="16"/>
        <v>3.3</v>
      </c>
      <c r="Q392" s="167">
        <f t="shared" si="17"/>
        <v>1</v>
      </c>
      <c r="R392" s="168" t="s">
        <v>132</v>
      </c>
      <c r="S392" s="166"/>
      <c r="T392" s="166">
        <v>1</v>
      </c>
      <c r="U392" s="67"/>
    </row>
    <row r="393" spans="1:21" s="83" customFormat="1" ht="70">
      <c r="A393" s="161" t="s">
        <v>740</v>
      </c>
      <c r="B393" s="162"/>
      <c r="C393" s="156" t="s">
        <v>402</v>
      </c>
      <c r="D393" s="163">
        <v>401790665</v>
      </c>
      <c r="E393" s="163" t="s">
        <v>724</v>
      </c>
      <c r="F393" s="165" t="s">
        <v>22</v>
      </c>
      <c r="G393" s="166">
        <v>3.3</v>
      </c>
      <c r="H393" s="166"/>
      <c r="I393" s="166"/>
      <c r="J393" s="167">
        <f t="shared" si="18"/>
        <v>3.3</v>
      </c>
      <c r="K393" s="171"/>
      <c r="L393" s="171">
        <v>3.3</v>
      </c>
      <c r="M393" s="171"/>
      <c r="N393" s="171"/>
      <c r="O393" s="171"/>
      <c r="P393" s="66">
        <f t="shared" ref="P393:P456" si="19">IF(SUM(K393:O393)=SUM(G393:I393),J393,"VERIFIQUE DATOS INCORRECTOS")</f>
        <v>3.3</v>
      </c>
      <c r="Q393" s="167">
        <f t="shared" ref="Q393:Q456" si="20">SUM(S393:U393)</f>
        <v>1</v>
      </c>
      <c r="R393" s="168" t="s">
        <v>132</v>
      </c>
      <c r="S393" s="166">
        <v>1</v>
      </c>
      <c r="T393" s="166"/>
      <c r="U393" s="67"/>
    </row>
    <row r="394" spans="1:21" s="83" customFormat="1" ht="70">
      <c r="A394" s="161" t="s">
        <v>740</v>
      </c>
      <c r="B394" s="162"/>
      <c r="C394" s="156" t="s">
        <v>405</v>
      </c>
      <c r="D394" s="163">
        <v>401670546</v>
      </c>
      <c r="E394" s="163" t="s">
        <v>724</v>
      </c>
      <c r="F394" s="165" t="s">
        <v>22</v>
      </c>
      <c r="G394" s="166">
        <v>3.3</v>
      </c>
      <c r="H394" s="166"/>
      <c r="I394" s="166"/>
      <c r="J394" s="167">
        <f t="shared" ref="J394:J457" si="21">SUM(G394:I394)</f>
        <v>3.3</v>
      </c>
      <c r="K394" s="171"/>
      <c r="L394" s="171">
        <v>3.3</v>
      </c>
      <c r="M394" s="171"/>
      <c r="N394" s="171"/>
      <c r="O394" s="171"/>
      <c r="P394" s="66">
        <f t="shared" si="19"/>
        <v>3.3</v>
      </c>
      <c r="Q394" s="167">
        <f t="shared" si="20"/>
        <v>1</v>
      </c>
      <c r="R394" s="168" t="s">
        <v>132</v>
      </c>
      <c r="S394" s="166"/>
      <c r="T394" s="166">
        <v>1</v>
      </c>
      <c r="U394" s="67"/>
    </row>
    <row r="395" spans="1:21" s="83" customFormat="1" ht="70">
      <c r="A395" s="161" t="s">
        <v>740</v>
      </c>
      <c r="B395" s="162"/>
      <c r="C395" s="156" t="s">
        <v>741</v>
      </c>
      <c r="D395" s="163">
        <v>114100110</v>
      </c>
      <c r="E395" s="163" t="s">
        <v>724</v>
      </c>
      <c r="F395" s="165" t="s">
        <v>22</v>
      </c>
      <c r="G395" s="166">
        <v>3.3</v>
      </c>
      <c r="H395" s="166"/>
      <c r="I395" s="166"/>
      <c r="J395" s="167">
        <f t="shared" si="21"/>
        <v>3.3</v>
      </c>
      <c r="K395" s="171"/>
      <c r="L395" s="171">
        <v>3.3</v>
      </c>
      <c r="M395" s="171"/>
      <c r="N395" s="171"/>
      <c r="O395" s="171"/>
      <c r="P395" s="66">
        <f t="shared" si="19"/>
        <v>3.3</v>
      </c>
      <c r="Q395" s="167">
        <f t="shared" si="20"/>
        <v>1</v>
      </c>
      <c r="R395" s="168" t="s">
        <v>132</v>
      </c>
      <c r="S395" s="166"/>
      <c r="T395" s="166">
        <v>1</v>
      </c>
      <c r="U395" s="67"/>
    </row>
    <row r="396" spans="1:21" s="83" customFormat="1" ht="70">
      <c r="A396" s="161" t="s">
        <v>740</v>
      </c>
      <c r="B396" s="162"/>
      <c r="C396" s="156" t="s">
        <v>403</v>
      </c>
      <c r="D396" s="163">
        <v>206540441</v>
      </c>
      <c r="E396" s="163" t="s">
        <v>724</v>
      </c>
      <c r="F396" s="165" t="s">
        <v>22</v>
      </c>
      <c r="G396" s="166">
        <v>3.3</v>
      </c>
      <c r="H396" s="166"/>
      <c r="I396" s="166"/>
      <c r="J396" s="167">
        <f t="shared" si="21"/>
        <v>3.3</v>
      </c>
      <c r="K396" s="171"/>
      <c r="L396" s="171">
        <v>3.3</v>
      </c>
      <c r="M396" s="171"/>
      <c r="N396" s="171"/>
      <c r="O396" s="171"/>
      <c r="P396" s="66">
        <f t="shared" si="19"/>
        <v>3.3</v>
      </c>
      <c r="Q396" s="167">
        <f t="shared" si="20"/>
        <v>1</v>
      </c>
      <c r="R396" s="168" t="s">
        <v>132</v>
      </c>
      <c r="S396" s="166"/>
      <c r="T396" s="166">
        <v>1</v>
      </c>
      <c r="U396" s="67"/>
    </row>
    <row r="397" spans="1:21" s="83" customFormat="1" ht="70">
      <c r="A397" s="161" t="s">
        <v>740</v>
      </c>
      <c r="B397" s="162"/>
      <c r="C397" s="156" t="s">
        <v>426</v>
      </c>
      <c r="D397" s="163">
        <v>401690227</v>
      </c>
      <c r="E397" s="163" t="s">
        <v>724</v>
      </c>
      <c r="F397" s="165" t="s">
        <v>22</v>
      </c>
      <c r="G397" s="166">
        <v>3.3</v>
      </c>
      <c r="H397" s="166"/>
      <c r="I397" s="166"/>
      <c r="J397" s="167">
        <f t="shared" si="21"/>
        <v>3.3</v>
      </c>
      <c r="K397" s="171"/>
      <c r="L397" s="171">
        <v>3.3</v>
      </c>
      <c r="M397" s="171"/>
      <c r="N397" s="171"/>
      <c r="O397" s="171"/>
      <c r="P397" s="66">
        <f t="shared" si="19"/>
        <v>3.3</v>
      </c>
      <c r="Q397" s="167">
        <f t="shared" si="20"/>
        <v>1</v>
      </c>
      <c r="R397" s="168" t="s">
        <v>132</v>
      </c>
      <c r="S397" s="166"/>
      <c r="T397" s="166">
        <v>1</v>
      </c>
      <c r="U397" s="67"/>
    </row>
    <row r="398" spans="1:21" s="83" customFormat="1" ht="70">
      <c r="A398" s="161" t="s">
        <v>740</v>
      </c>
      <c r="B398" s="162"/>
      <c r="C398" s="156" t="s">
        <v>428</v>
      </c>
      <c r="D398" s="163">
        <v>702420096</v>
      </c>
      <c r="E398" s="163" t="s">
        <v>724</v>
      </c>
      <c r="F398" s="165" t="s">
        <v>22</v>
      </c>
      <c r="G398" s="166">
        <v>3.3</v>
      </c>
      <c r="H398" s="166"/>
      <c r="I398" s="166"/>
      <c r="J398" s="167">
        <f t="shared" si="21"/>
        <v>3.3</v>
      </c>
      <c r="K398" s="171"/>
      <c r="L398" s="171">
        <v>3.3</v>
      </c>
      <c r="M398" s="171"/>
      <c r="N398" s="171"/>
      <c r="O398" s="171"/>
      <c r="P398" s="66">
        <f t="shared" si="19"/>
        <v>3.3</v>
      </c>
      <c r="Q398" s="167">
        <f t="shared" si="20"/>
        <v>1</v>
      </c>
      <c r="R398" s="168" t="s">
        <v>132</v>
      </c>
      <c r="S398" s="166">
        <v>1</v>
      </c>
      <c r="T398" s="166"/>
      <c r="U398" s="67"/>
    </row>
    <row r="399" spans="1:21" s="83" customFormat="1" ht="70">
      <c r="A399" s="161" t="s">
        <v>740</v>
      </c>
      <c r="B399" s="162"/>
      <c r="C399" s="156" t="s">
        <v>429</v>
      </c>
      <c r="D399" s="163">
        <v>602940585</v>
      </c>
      <c r="E399" s="163" t="s">
        <v>724</v>
      </c>
      <c r="F399" s="165" t="s">
        <v>22</v>
      </c>
      <c r="G399" s="166">
        <v>3.3</v>
      </c>
      <c r="H399" s="166"/>
      <c r="I399" s="166"/>
      <c r="J399" s="167">
        <f t="shared" si="21"/>
        <v>3.3</v>
      </c>
      <c r="K399" s="171"/>
      <c r="L399" s="171">
        <v>3.3</v>
      </c>
      <c r="M399" s="171"/>
      <c r="N399" s="171"/>
      <c r="O399" s="171"/>
      <c r="P399" s="66">
        <f t="shared" si="19"/>
        <v>3.3</v>
      </c>
      <c r="Q399" s="167">
        <f t="shared" si="20"/>
        <v>1</v>
      </c>
      <c r="R399" s="168" t="s">
        <v>132</v>
      </c>
      <c r="S399" s="166">
        <v>1</v>
      </c>
      <c r="T399" s="166"/>
      <c r="U399" s="67"/>
    </row>
    <row r="400" spans="1:21" s="83" customFormat="1" ht="70">
      <c r="A400" s="161" t="s">
        <v>740</v>
      </c>
      <c r="B400" s="162"/>
      <c r="C400" s="156" t="s">
        <v>430</v>
      </c>
      <c r="D400" s="163">
        <v>113140467</v>
      </c>
      <c r="E400" s="163" t="s">
        <v>724</v>
      </c>
      <c r="F400" s="165" t="s">
        <v>22</v>
      </c>
      <c r="G400" s="166">
        <v>3.3</v>
      </c>
      <c r="H400" s="166"/>
      <c r="I400" s="166"/>
      <c r="J400" s="167">
        <f t="shared" si="21"/>
        <v>3.3</v>
      </c>
      <c r="K400" s="171"/>
      <c r="L400" s="171">
        <v>3.3</v>
      </c>
      <c r="M400" s="171"/>
      <c r="N400" s="171"/>
      <c r="O400" s="171"/>
      <c r="P400" s="66">
        <f t="shared" si="19"/>
        <v>3.3</v>
      </c>
      <c r="Q400" s="167">
        <f t="shared" si="20"/>
        <v>1</v>
      </c>
      <c r="R400" s="168" t="s">
        <v>132</v>
      </c>
      <c r="S400" s="166">
        <v>1</v>
      </c>
      <c r="T400" s="166"/>
      <c r="U400" s="67"/>
    </row>
    <row r="401" spans="1:21" s="83" customFormat="1" ht="70">
      <c r="A401" s="161" t="s">
        <v>740</v>
      </c>
      <c r="B401" s="162"/>
      <c r="C401" s="156" t="s">
        <v>742</v>
      </c>
      <c r="D401" s="163">
        <v>304350109</v>
      </c>
      <c r="E401" s="163" t="s">
        <v>724</v>
      </c>
      <c r="F401" s="165" t="s">
        <v>22</v>
      </c>
      <c r="G401" s="166">
        <v>3.3</v>
      </c>
      <c r="H401" s="166"/>
      <c r="I401" s="166"/>
      <c r="J401" s="167">
        <f t="shared" si="21"/>
        <v>3.3</v>
      </c>
      <c r="K401" s="171"/>
      <c r="L401" s="171">
        <v>3.3</v>
      </c>
      <c r="M401" s="171"/>
      <c r="N401" s="171"/>
      <c r="O401" s="171"/>
      <c r="P401" s="66">
        <f t="shared" si="19"/>
        <v>3.3</v>
      </c>
      <c r="Q401" s="167">
        <f t="shared" si="20"/>
        <v>1</v>
      </c>
      <c r="R401" s="168" t="s">
        <v>72</v>
      </c>
      <c r="S401" s="166"/>
      <c r="T401" s="166">
        <v>1</v>
      </c>
      <c r="U401" s="67"/>
    </row>
    <row r="402" spans="1:21" s="83" customFormat="1" ht="28">
      <c r="A402" s="161" t="s">
        <v>813</v>
      </c>
      <c r="B402" s="162"/>
      <c r="C402" s="156" t="s">
        <v>743</v>
      </c>
      <c r="D402" s="163">
        <v>207410285</v>
      </c>
      <c r="E402" s="163" t="s">
        <v>744</v>
      </c>
      <c r="F402" s="165" t="s">
        <v>22</v>
      </c>
      <c r="G402" s="166">
        <v>1.3</v>
      </c>
      <c r="H402" s="166"/>
      <c r="I402" s="166"/>
      <c r="J402" s="167">
        <f t="shared" si="21"/>
        <v>1.3</v>
      </c>
      <c r="K402" s="171"/>
      <c r="L402" s="171">
        <v>1.3</v>
      </c>
      <c r="M402" s="171"/>
      <c r="N402" s="171"/>
      <c r="O402" s="171"/>
      <c r="P402" s="66">
        <f t="shared" si="19"/>
        <v>1.3</v>
      </c>
      <c r="Q402" s="167">
        <f t="shared" si="20"/>
        <v>1</v>
      </c>
      <c r="R402" s="168" t="s">
        <v>132</v>
      </c>
      <c r="S402" s="166">
        <v>1</v>
      </c>
      <c r="T402" s="166"/>
      <c r="U402" s="67"/>
    </row>
    <row r="403" spans="1:21" s="83" customFormat="1" ht="28">
      <c r="A403" s="161" t="s">
        <v>271</v>
      </c>
      <c r="B403" s="162"/>
      <c r="C403" s="156" t="s">
        <v>745</v>
      </c>
      <c r="D403" s="163">
        <v>113880049</v>
      </c>
      <c r="E403" s="163" t="s">
        <v>725</v>
      </c>
      <c r="F403" s="165" t="s">
        <v>22</v>
      </c>
      <c r="G403" s="166">
        <v>1</v>
      </c>
      <c r="H403" s="166"/>
      <c r="I403" s="166"/>
      <c r="J403" s="167">
        <f t="shared" si="21"/>
        <v>1</v>
      </c>
      <c r="K403" s="171"/>
      <c r="L403" s="171">
        <v>1</v>
      </c>
      <c r="M403" s="171"/>
      <c r="N403" s="171"/>
      <c r="O403" s="171"/>
      <c r="P403" s="66">
        <f t="shared" si="19"/>
        <v>1</v>
      </c>
      <c r="Q403" s="167">
        <f t="shared" si="20"/>
        <v>1</v>
      </c>
      <c r="R403" s="168" t="s">
        <v>132</v>
      </c>
      <c r="S403" s="166">
        <v>1</v>
      </c>
      <c r="T403" s="166"/>
      <c r="U403" s="67"/>
    </row>
    <row r="404" spans="1:21" s="83" customFormat="1" ht="28">
      <c r="A404" s="161" t="s">
        <v>271</v>
      </c>
      <c r="B404" s="162"/>
      <c r="C404" s="156" t="s">
        <v>409</v>
      </c>
      <c r="D404" s="163">
        <v>111820804</v>
      </c>
      <c r="E404" s="163" t="s">
        <v>725</v>
      </c>
      <c r="F404" s="165" t="s">
        <v>22</v>
      </c>
      <c r="G404" s="166">
        <v>1</v>
      </c>
      <c r="H404" s="166"/>
      <c r="I404" s="166"/>
      <c r="J404" s="167">
        <f t="shared" si="21"/>
        <v>1</v>
      </c>
      <c r="K404" s="171"/>
      <c r="L404" s="171">
        <v>1</v>
      </c>
      <c r="M404" s="171"/>
      <c r="N404" s="171"/>
      <c r="O404" s="171"/>
      <c r="P404" s="66">
        <f t="shared" si="19"/>
        <v>1</v>
      </c>
      <c r="Q404" s="167">
        <f t="shared" si="20"/>
        <v>1</v>
      </c>
      <c r="R404" s="168" t="s">
        <v>132</v>
      </c>
      <c r="S404" s="166"/>
      <c r="T404" s="166">
        <v>1</v>
      </c>
      <c r="U404" s="67"/>
    </row>
    <row r="405" spans="1:21" s="83" customFormat="1" ht="28">
      <c r="A405" s="161" t="s">
        <v>271</v>
      </c>
      <c r="B405" s="162"/>
      <c r="C405" s="156" t="s">
        <v>402</v>
      </c>
      <c r="D405" s="163">
        <v>401790665</v>
      </c>
      <c r="E405" s="163" t="s">
        <v>725</v>
      </c>
      <c r="F405" s="165" t="s">
        <v>22</v>
      </c>
      <c r="G405" s="166">
        <v>1</v>
      </c>
      <c r="H405" s="166"/>
      <c r="I405" s="166"/>
      <c r="J405" s="167">
        <f t="shared" si="21"/>
        <v>1</v>
      </c>
      <c r="K405" s="171"/>
      <c r="L405" s="171">
        <v>1</v>
      </c>
      <c r="M405" s="171"/>
      <c r="N405" s="171"/>
      <c r="O405" s="171"/>
      <c r="P405" s="66">
        <f t="shared" si="19"/>
        <v>1</v>
      </c>
      <c r="Q405" s="167">
        <f t="shared" si="20"/>
        <v>1</v>
      </c>
      <c r="R405" s="168" t="s">
        <v>132</v>
      </c>
      <c r="S405" s="166">
        <v>1</v>
      </c>
      <c r="T405" s="166"/>
      <c r="U405" s="67"/>
    </row>
    <row r="406" spans="1:21" s="83" customFormat="1" ht="28">
      <c r="A406" s="161" t="s">
        <v>271</v>
      </c>
      <c r="B406" s="162"/>
      <c r="C406" s="156" t="s">
        <v>405</v>
      </c>
      <c r="D406" s="163">
        <v>401670546</v>
      </c>
      <c r="E406" s="163" t="s">
        <v>725</v>
      </c>
      <c r="F406" s="165" t="s">
        <v>22</v>
      </c>
      <c r="G406" s="166">
        <v>1</v>
      </c>
      <c r="H406" s="166"/>
      <c r="I406" s="166"/>
      <c r="J406" s="167">
        <f t="shared" si="21"/>
        <v>1</v>
      </c>
      <c r="K406" s="171"/>
      <c r="L406" s="171">
        <v>1</v>
      </c>
      <c r="M406" s="171"/>
      <c r="N406" s="171"/>
      <c r="O406" s="171"/>
      <c r="P406" s="66">
        <f t="shared" si="19"/>
        <v>1</v>
      </c>
      <c r="Q406" s="167">
        <f t="shared" si="20"/>
        <v>1</v>
      </c>
      <c r="R406" s="168" t="s">
        <v>132</v>
      </c>
      <c r="S406" s="166"/>
      <c r="T406" s="166">
        <v>1</v>
      </c>
      <c r="U406" s="67"/>
    </row>
    <row r="407" spans="1:21" s="83" customFormat="1" ht="28">
      <c r="A407" s="161" t="s">
        <v>271</v>
      </c>
      <c r="B407" s="162"/>
      <c r="C407" s="156" t="s">
        <v>746</v>
      </c>
      <c r="D407" s="163">
        <v>114100110</v>
      </c>
      <c r="E407" s="163" t="s">
        <v>725</v>
      </c>
      <c r="F407" s="165" t="s">
        <v>22</v>
      </c>
      <c r="G407" s="166">
        <v>1</v>
      </c>
      <c r="H407" s="166"/>
      <c r="I407" s="166"/>
      <c r="J407" s="167">
        <f t="shared" si="21"/>
        <v>1</v>
      </c>
      <c r="K407" s="171"/>
      <c r="L407" s="171">
        <v>1</v>
      </c>
      <c r="M407" s="171"/>
      <c r="N407" s="171"/>
      <c r="O407" s="171"/>
      <c r="P407" s="66">
        <f t="shared" si="19"/>
        <v>1</v>
      </c>
      <c r="Q407" s="167">
        <f t="shared" si="20"/>
        <v>1</v>
      </c>
      <c r="R407" s="168" t="s">
        <v>132</v>
      </c>
      <c r="S407" s="166"/>
      <c r="T407" s="166">
        <v>1</v>
      </c>
      <c r="U407" s="67"/>
    </row>
    <row r="408" spans="1:21" s="83" customFormat="1" ht="28">
      <c r="A408" s="161" t="s">
        <v>271</v>
      </c>
      <c r="B408" s="162"/>
      <c r="C408" s="156" t="s">
        <v>747</v>
      </c>
      <c r="D408" s="163">
        <v>401690227</v>
      </c>
      <c r="E408" s="163" t="s">
        <v>725</v>
      </c>
      <c r="F408" s="165" t="s">
        <v>22</v>
      </c>
      <c r="G408" s="166">
        <v>1</v>
      </c>
      <c r="H408" s="166"/>
      <c r="I408" s="166"/>
      <c r="J408" s="167">
        <f t="shared" si="21"/>
        <v>1</v>
      </c>
      <c r="K408" s="171"/>
      <c r="L408" s="171">
        <v>1</v>
      </c>
      <c r="M408" s="171"/>
      <c r="N408" s="171"/>
      <c r="O408" s="171"/>
      <c r="P408" s="66">
        <f t="shared" si="19"/>
        <v>1</v>
      </c>
      <c r="Q408" s="167">
        <f t="shared" si="20"/>
        <v>1</v>
      </c>
      <c r="R408" s="168" t="s">
        <v>132</v>
      </c>
      <c r="S408" s="166"/>
      <c r="T408" s="166">
        <v>1</v>
      </c>
      <c r="U408" s="67"/>
    </row>
    <row r="409" spans="1:21" s="83" customFormat="1" ht="28">
      <c r="A409" s="161" t="s">
        <v>271</v>
      </c>
      <c r="B409" s="162"/>
      <c r="C409" s="156" t="s">
        <v>428</v>
      </c>
      <c r="D409" s="163">
        <v>702420096</v>
      </c>
      <c r="E409" s="163" t="s">
        <v>725</v>
      </c>
      <c r="F409" s="165" t="s">
        <v>22</v>
      </c>
      <c r="G409" s="166">
        <v>1</v>
      </c>
      <c r="H409" s="166"/>
      <c r="I409" s="166"/>
      <c r="J409" s="167">
        <f t="shared" si="21"/>
        <v>1</v>
      </c>
      <c r="K409" s="171"/>
      <c r="L409" s="171">
        <v>1</v>
      </c>
      <c r="M409" s="171"/>
      <c r="N409" s="171"/>
      <c r="O409" s="171"/>
      <c r="P409" s="66">
        <f t="shared" si="19"/>
        <v>1</v>
      </c>
      <c r="Q409" s="167">
        <f t="shared" si="20"/>
        <v>1</v>
      </c>
      <c r="R409" s="168" t="s">
        <v>132</v>
      </c>
      <c r="S409" s="166">
        <v>1</v>
      </c>
      <c r="T409" s="166"/>
      <c r="U409" s="67"/>
    </row>
    <row r="410" spans="1:21" s="83" customFormat="1" ht="28">
      <c r="A410" s="161" t="s">
        <v>271</v>
      </c>
      <c r="B410" s="162"/>
      <c r="C410" s="156" t="s">
        <v>429</v>
      </c>
      <c r="D410" s="163">
        <v>602940585</v>
      </c>
      <c r="E410" s="163" t="s">
        <v>725</v>
      </c>
      <c r="F410" s="165" t="s">
        <v>22</v>
      </c>
      <c r="G410" s="166">
        <v>1</v>
      </c>
      <c r="H410" s="166"/>
      <c r="I410" s="166"/>
      <c r="J410" s="167">
        <f t="shared" si="21"/>
        <v>1</v>
      </c>
      <c r="K410" s="171"/>
      <c r="L410" s="171">
        <v>1</v>
      </c>
      <c r="M410" s="171"/>
      <c r="N410" s="171"/>
      <c r="O410" s="171"/>
      <c r="P410" s="66">
        <f t="shared" si="19"/>
        <v>1</v>
      </c>
      <c r="Q410" s="167">
        <f t="shared" si="20"/>
        <v>1</v>
      </c>
      <c r="R410" s="168" t="s">
        <v>132</v>
      </c>
      <c r="S410" s="166">
        <v>1</v>
      </c>
      <c r="T410" s="166"/>
      <c r="U410" s="67"/>
    </row>
    <row r="411" spans="1:21" s="83" customFormat="1" ht="28">
      <c r="A411" s="161" t="s">
        <v>271</v>
      </c>
      <c r="B411" s="162"/>
      <c r="C411" s="156" t="s">
        <v>430</v>
      </c>
      <c r="D411" s="163">
        <v>113140467</v>
      </c>
      <c r="E411" s="163" t="s">
        <v>725</v>
      </c>
      <c r="F411" s="165" t="s">
        <v>22</v>
      </c>
      <c r="G411" s="166">
        <v>1</v>
      </c>
      <c r="H411" s="166"/>
      <c r="I411" s="166"/>
      <c r="J411" s="167">
        <f t="shared" si="21"/>
        <v>1</v>
      </c>
      <c r="K411" s="171"/>
      <c r="L411" s="171">
        <v>1</v>
      </c>
      <c r="M411" s="171"/>
      <c r="N411" s="171"/>
      <c r="O411" s="171"/>
      <c r="P411" s="66">
        <f t="shared" si="19"/>
        <v>1</v>
      </c>
      <c r="Q411" s="167">
        <f t="shared" si="20"/>
        <v>1</v>
      </c>
      <c r="R411" s="168" t="s">
        <v>132</v>
      </c>
      <c r="S411" s="166">
        <v>1</v>
      </c>
      <c r="T411" s="166"/>
      <c r="U411" s="67"/>
    </row>
    <row r="412" spans="1:21" s="83" customFormat="1" ht="28">
      <c r="A412" s="161" t="s">
        <v>271</v>
      </c>
      <c r="B412" s="162"/>
      <c r="C412" s="156" t="s">
        <v>748</v>
      </c>
      <c r="D412" s="163">
        <v>113620376</v>
      </c>
      <c r="E412" s="163" t="s">
        <v>725</v>
      </c>
      <c r="F412" s="165" t="s">
        <v>22</v>
      </c>
      <c r="G412" s="166">
        <v>1</v>
      </c>
      <c r="H412" s="166"/>
      <c r="I412" s="166"/>
      <c r="J412" s="167">
        <f t="shared" si="21"/>
        <v>1</v>
      </c>
      <c r="K412" s="171"/>
      <c r="L412" s="171">
        <v>1</v>
      </c>
      <c r="M412" s="171"/>
      <c r="N412" s="171"/>
      <c r="O412" s="171"/>
      <c r="P412" s="66">
        <f t="shared" si="19"/>
        <v>1</v>
      </c>
      <c r="Q412" s="167">
        <f t="shared" si="20"/>
        <v>1</v>
      </c>
      <c r="R412" s="168" t="s">
        <v>132</v>
      </c>
      <c r="S412" s="166"/>
      <c r="T412" s="166">
        <v>1</v>
      </c>
      <c r="U412" s="67"/>
    </row>
    <row r="413" spans="1:21" s="83" customFormat="1" ht="28">
      <c r="A413" s="161" t="s">
        <v>271</v>
      </c>
      <c r="B413" s="162"/>
      <c r="C413" s="156" t="s">
        <v>403</v>
      </c>
      <c r="D413" s="163">
        <v>206540441</v>
      </c>
      <c r="E413" s="163" t="s">
        <v>725</v>
      </c>
      <c r="F413" s="165" t="s">
        <v>22</v>
      </c>
      <c r="G413" s="166">
        <v>1</v>
      </c>
      <c r="H413" s="166"/>
      <c r="I413" s="166"/>
      <c r="J413" s="167">
        <f t="shared" si="21"/>
        <v>1</v>
      </c>
      <c r="K413" s="171"/>
      <c r="L413" s="171">
        <v>1</v>
      </c>
      <c r="M413" s="171"/>
      <c r="N413" s="171"/>
      <c r="O413" s="171"/>
      <c r="P413" s="66">
        <f t="shared" si="19"/>
        <v>1</v>
      </c>
      <c r="Q413" s="167">
        <f t="shared" si="20"/>
        <v>1</v>
      </c>
      <c r="R413" s="168" t="s">
        <v>132</v>
      </c>
      <c r="S413" s="166"/>
      <c r="T413" s="166">
        <v>1</v>
      </c>
      <c r="U413" s="67"/>
    </row>
    <row r="414" spans="1:21" s="83" customFormat="1" ht="28">
      <c r="A414" s="161" t="s">
        <v>271</v>
      </c>
      <c r="B414" s="162"/>
      <c r="C414" s="156" t="s">
        <v>749</v>
      </c>
      <c r="D414" s="163">
        <v>108770845</v>
      </c>
      <c r="E414" s="163" t="s">
        <v>725</v>
      </c>
      <c r="F414" s="165" t="s">
        <v>22</v>
      </c>
      <c r="G414" s="166">
        <v>1</v>
      </c>
      <c r="H414" s="166"/>
      <c r="I414" s="166"/>
      <c r="J414" s="167">
        <f t="shared" si="21"/>
        <v>1</v>
      </c>
      <c r="K414" s="171"/>
      <c r="L414" s="171">
        <v>1</v>
      </c>
      <c r="M414" s="171"/>
      <c r="N414" s="171"/>
      <c r="O414" s="171"/>
      <c r="P414" s="66">
        <f t="shared" si="19"/>
        <v>1</v>
      </c>
      <c r="Q414" s="167">
        <f t="shared" si="20"/>
        <v>1</v>
      </c>
      <c r="R414" s="168" t="s">
        <v>132</v>
      </c>
      <c r="S414" s="166">
        <v>1</v>
      </c>
      <c r="T414" s="166"/>
      <c r="U414" s="67"/>
    </row>
    <row r="415" spans="1:21" s="83" customFormat="1" ht="42">
      <c r="A415" s="161" t="s">
        <v>812</v>
      </c>
      <c r="B415" s="162"/>
      <c r="C415" s="156" t="s">
        <v>420</v>
      </c>
      <c r="D415" s="163">
        <v>204220387</v>
      </c>
      <c r="E415" s="163" t="s">
        <v>726</v>
      </c>
      <c r="F415" s="165" t="s">
        <v>22</v>
      </c>
      <c r="G415" s="166">
        <v>6</v>
      </c>
      <c r="H415" s="166"/>
      <c r="I415" s="166"/>
      <c r="J415" s="167">
        <f t="shared" si="21"/>
        <v>6</v>
      </c>
      <c r="K415" s="171"/>
      <c r="L415" s="171">
        <v>6</v>
      </c>
      <c r="M415" s="171"/>
      <c r="N415" s="171"/>
      <c r="O415" s="171"/>
      <c r="P415" s="66">
        <f t="shared" si="19"/>
        <v>6</v>
      </c>
      <c r="Q415" s="167">
        <f t="shared" si="20"/>
        <v>1</v>
      </c>
      <c r="R415" s="168" t="s">
        <v>72</v>
      </c>
      <c r="S415" s="166">
        <v>1</v>
      </c>
      <c r="T415" s="166"/>
      <c r="U415" s="67"/>
    </row>
    <row r="416" spans="1:21" s="83" customFormat="1" ht="42">
      <c r="A416" s="161" t="s">
        <v>812</v>
      </c>
      <c r="B416" s="162"/>
      <c r="C416" s="156" t="s">
        <v>239</v>
      </c>
      <c r="D416" s="163">
        <v>109290715</v>
      </c>
      <c r="E416" s="163" t="s">
        <v>726</v>
      </c>
      <c r="F416" s="165" t="s">
        <v>22</v>
      </c>
      <c r="G416" s="166">
        <v>6</v>
      </c>
      <c r="H416" s="166"/>
      <c r="I416" s="166"/>
      <c r="J416" s="167">
        <f t="shared" si="21"/>
        <v>6</v>
      </c>
      <c r="K416" s="171"/>
      <c r="L416" s="171">
        <v>6</v>
      </c>
      <c r="M416" s="171"/>
      <c r="N416" s="171"/>
      <c r="O416" s="171"/>
      <c r="P416" s="66">
        <f t="shared" si="19"/>
        <v>6</v>
      </c>
      <c r="Q416" s="167">
        <f t="shared" si="20"/>
        <v>1</v>
      </c>
      <c r="R416" s="168" t="s">
        <v>132</v>
      </c>
      <c r="S416" s="166"/>
      <c r="T416" s="166">
        <v>1</v>
      </c>
      <c r="U416" s="67"/>
    </row>
    <row r="417" spans="1:21" s="83" customFormat="1" ht="42">
      <c r="A417" s="161" t="s">
        <v>812</v>
      </c>
      <c r="B417" s="162"/>
      <c r="C417" s="156" t="s">
        <v>240</v>
      </c>
      <c r="D417" s="163">
        <v>303480557</v>
      </c>
      <c r="E417" s="163" t="s">
        <v>726</v>
      </c>
      <c r="F417" s="165" t="s">
        <v>22</v>
      </c>
      <c r="G417" s="166">
        <v>6</v>
      </c>
      <c r="H417" s="166"/>
      <c r="I417" s="166"/>
      <c r="J417" s="167">
        <f t="shared" si="21"/>
        <v>6</v>
      </c>
      <c r="K417" s="171"/>
      <c r="L417" s="171">
        <v>6</v>
      </c>
      <c r="M417" s="171"/>
      <c r="N417" s="171"/>
      <c r="O417" s="171"/>
      <c r="P417" s="66">
        <f t="shared" si="19"/>
        <v>6</v>
      </c>
      <c r="Q417" s="167">
        <f t="shared" si="20"/>
        <v>1</v>
      </c>
      <c r="R417" s="168" t="s">
        <v>132</v>
      </c>
      <c r="S417" s="166"/>
      <c r="T417" s="166">
        <v>1</v>
      </c>
      <c r="U417" s="67"/>
    </row>
    <row r="418" spans="1:21" s="83" customFormat="1" ht="42">
      <c r="A418" s="161" t="s">
        <v>812</v>
      </c>
      <c r="B418" s="162"/>
      <c r="C418" s="156" t="s">
        <v>750</v>
      </c>
      <c r="D418" s="163">
        <v>107420119</v>
      </c>
      <c r="E418" s="163" t="s">
        <v>726</v>
      </c>
      <c r="F418" s="165" t="s">
        <v>22</v>
      </c>
      <c r="G418" s="166">
        <v>6</v>
      </c>
      <c r="H418" s="166"/>
      <c r="I418" s="166"/>
      <c r="J418" s="167">
        <f t="shared" si="21"/>
        <v>6</v>
      </c>
      <c r="K418" s="171"/>
      <c r="L418" s="171">
        <v>6</v>
      </c>
      <c r="M418" s="171"/>
      <c r="N418" s="171"/>
      <c r="O418" s="171"/>
      <c r="P418" s="66">
        <f t="shared" si="19"/>
        <v>6</v>
      </c>
      <c r="Q418" s="167">
        <f t="shared" si="20"/>
        <v>1</v>
      </c>
      <c r="R418" s="168" t="s">
        <v>132</v>
      </c>
      <c r="S418" s="166"/>
      <c r="T418" s="166">
        <v>1</v>
      </c>
      <c r="U418" s="67"/>
    </row>
    <row r="419" spans="1:21" s="83" customFormat="1" ht="42">
      <c r="A419" s="161" t="s">
        <v>812</v>
      </c>
      <c r="B419" s="162"/>
      <c r="C419" s="156" t="s">
        <v>242</v>
      </c>
      <c r="D419" s="163">
        <v>110560133</v>
      </c>
      <c r="E419" s="163" t="s">
        <v>726</v>
      </c>
      <c r="F419" s="165" t="s">
        <v>22</v>
      </c>
      <c r="G419" s="166">
        <v>6</v>
      </c>
      <c r="H419" s="166"/>
      <c r="I419" s="166"/>
      <c r="J419" s="167">
        <f t="shared" si="21"/>
        <v>6</v>
      </c>
      <c r="K419" s="171"/>
      <c r="L419" s="171">
        <v>6</v>
      </c>
      <c r="M419" s="171"/>
      <c r="N419" s="171"/>
      <c r="O419" s="171"/>
      <c r="P419" s="66">
        <f t="shared" si="19"/>
        <v>6</v>
      </c>
      <c r="Q419" s="167">
        <f t="shared" si="20"/>
        <v>1</v>
      </c>
      <c r="R419" s="168" t="s">
        <v>132</v>
      </c>
      <c r="S419" s="166"/>
      <c r="T419" s="166">
        <v>1</v>
      </c>
      <c r="U419" s="67"/>
    </row>
    <row r="420" spans="1:21" s="83" customFormat="1" ht="42">
      <c r="A420" s="161" t="s">
        <v>812</v>
      </c>
      <c r="B420" s="162"/>
      <c r="C420" s="156" t="s">
        <v>421</v>
      </c>
      <c r="D420" s="163">
        <v>503630005</v>
      </c>
      <c r="E420" s="163" t="s">
        <v>726</v>
      </c>
      <c r="F420" s="165" t="s">
        <v>22</v>
      </c>
      <c r="G420" s="166">
        <v>6</v>
      </c>
      <c r="H420" s="166"/>
      <c r="I420" s="166"/>
      <c r="J420" s="167">
        <f t="shared" si="21"/>
        <v>6</v>
      </c>
      <c r="K420" s="171"/>
      <c r="L420" s="171">
        <v>6</v>
      </c>
      <c r="M420" s="171"/>
      <c r="N420" s="171"/>
      <c r="O420" s="171"/>
      <c r="P420" s="66">
        <f t="shared" si="19"/>
        <v>6</v>
      </c>
      <c r="Q420" s="167">
        <f t="shared" si="20"/>
        <v>1</v>
      </c>
      <c r="R420" s="168" t="s">
        <v>132</v>
      </c>
      <c r="S420" s="166"/>
      <c r="T420" s="166">
        <v>1</v>
      </c>
      <c r="U420" s="67"/>
    </row>
    <row r="421" spans="1:21" s="83" customFormat="1" ht="42">
      <c r="A421" s="161" t="s">
        <v>812</v>
      </c>
      <c r="B421" s="162"/>
      <c r="C421" s="156" t="s">
        <v>422</v>
      </c>
      <c r="D421" s="163">
        <v>107970787</v>
      </c>
      <c r="E421" s="163" t="s">
        <v>726</v>
      </c>
      <c r="F421" s="165" t="s">
        <v>22</v>
      </c>
      <c r="G421" s="166">
        <v>6</v>
      </c>
      <c r="H421" s="166"/>
      <c r="I421" s="166"/>
      <c r="J421" s="167">
        <f t="shared" si="21"/>
        <v>6</v>
      </c>
      <c r="K421" s="171"/>
      <c r="L421" s="171">
        <v>6</v>
      </c>
      <c r="M421" s="171"/>
      <c r="N421" s="171"/>
      <c r="O421" s="171"/>
      <c r="P421" s="66">
        <f t="shared" si="19"/>
        <v>6</v>
      </c>
      <c r="Q421" s="167">
        <f t="shared" si="20"/>
        <v>1</v>
      </c>
      <c r="R421" s="168" t="s">
        <v>72</v>
      </c>
      <c r="S421" s="166"/>
      <c r="T421" s="166">
        <v>1</v>
      </c>
      <c r="U421" s="67"/>
    </row>
    <row r="422" spans="1:21" s="83" customFormat="1" ht="56">
      <c r="A422" s="161" t="s">
        <v>812</v>
      </c>
      <c r="B422" s="162"/>
      <c r="C422" s="156" t="s">
        <v>420</v>
      </c>
      <c r="D422" s="163">
        <v>204220387</v>
      </c>
      <c r="E422" s="163" t="s">
        <v>751</v>
      </c>
      <c r="F422" s="165" t="s">
        <v>22</v>
      </c>
      <c r="G422" s="166">
        <v>6</v>
      </c>
      <c r="H422" s="166"/>
      <c r="I422" s="166"/>
      <c r="J422" s="167">
        <f t="shared" si="21"/>
        <v>6</v>
      </c>
      <c r="K422" s="171"/>
      <c r="L422" s="171">
        <v>6</v>
      </c>
      <c r="M422" s="171"/>
      <c r="N422" s="171"/>
      <c r="O422" s="171"/>
      <c r="P422" s="66">
        <f t="shared" si="19"/>
        <v>6</v>
      </c>
      <c r="Q422" s="167">
        <f t="shared" si="20"/>
        <v>1</v>
      </c>
      <c r="R422" s="168" t="s">
        <v>72</v>
      </c>
      <c r="S422" s="166">
        <v>1</v>
      </c>
      <c r="T422" s="166"/>
      <c r="U422" s="67"/>
    </row>
    <row r="423" spans="1:21" s="83" customFormat="1" ht="56">
      <c r="A423" s="161" t="s">
        <v>812</v>
      </c>
      <c r="B423" s="162"/>
      <c r="C423" s="156" t="s">
        <v>239</v>
      </c>
      <c r="D423" s="163">
        <v>109290715</v>
      </c>
      <c r="E423" s="163" t="s">
        <v>752</v>
      </c>
      <c r="F423" s="165" t="s">
        <v>22</v>
      </c>
      <c r="G423" s="166">
        <v>6</v>
      </c>
      <c r="H423" s="166"/>
      <c r="I423" s="166"/>
      <c r="J423" s="167">
        <f t="shared" si="21"/>
        <v>6</v>
      </c>
      <c r="K423" s="171"/>
      <c r="L423" s="171">
        <v>6</v>
      </c>
      <c r="M423" s="171"/>
      <c r="N423" s="171"/>
      <c r="O423" s="171"/>
      <c r="P423" s="66">
        <f t="shared" si="19"/>
        <v>6</v>
      </c>
      <c r="Q423" s="167">
        <f t="shared" si="20"/>
        <v>1</v>
      </c>
      <c r="R423" s="168" t="s">
        <v>132</v>
      </c>
      <c r="S423" s="166"/>
      <c r="T423" s="166">
        <v>1</v>
      </c>
      <c r="U423" s="67"/>
    </row>
    <row r="424" spans="1:21" s="83" customFormat="1" ht="56">
      <c r="A424" s="161" t="s">
        <v>812</v>
      </c>
      <c r="B424" s="162"/>
      <c r="C424" s="156" t="s">
        <v>240</v>
      </c>
      <c r="D424" s="163">
        <v>303480557</v>
      </c>
      <c r="E424" s="163" t="s">
        <v>753</v>
      </c>
      <c r="F424" s="165" t="s">
        <v>22</v>
      </c>
      <c r="G424" s="166">
        <v>6</v>
      </c>
      <c r="H424" s="166"/>
      <c r="I424" s="166"/>
      <c r="J424" s="167">
        <f t="shared" si="21"/>
        <v>6</v>
      </c>
      <c r="K424" s="171"/>
      <c r="L424" s="171">
        <v>6</v>
      </c>
      <c r="M424" s="171"/>
      <c r="N424" s="171"/>
      <c r="O424" s="171"/>
      <c r="P424" s="66">
        <f t="shared" si="19"/>
        <v>6</v>
      </c>
      <c r="Q424" s="167">
        <f t="shared" si="20"/>
        <v>1</v>
      </c>
      <c r="R424" s="168" t="s">
        <v>132</v>
      </c>
      <c r="S424" s="166"/>
      <c r="T424" s="166">
        <v>1</v>
      </c>
      <c r="U424" s="67"/>
    </row>
    <row r="425" spans="1:21" s="83" customFormat="1" ht="56">
      <c r="A425" s="161" t="s">
        <v>812</v>
      </c>
      <c r="B425" s="162"/>
      <c r="C425" s="156" t="s">
        <v>750</v>
      </c>
      <c r="D425" s="163">
        <v>107420119</v>
      </c>
      <c r="E425" s="163" t="s">
        <v>754</v>
      </c>
      <c r="F425" s="165" t="s">
        <v>22</v>
      </c>
      <c r="G425" s="166">
        <v>6</v>
      </c>
      <c r="H425" s="166"/>
      <c r="I425" s="166"/>
      <c r="J425" s="167">
        <f t="shared" si="21"/>
        <v>6</v>
      </c>
      <c r="K425" s="171"/>
      <c r="L425" s="171">
        <v>6</v>
      </c>
      <c r="M425" s="171"/>
      <c r="N425" s="171"/>
      <c r="O425" s="171"/>
      <c r="P425" s="66">
        <f t="shared" si="19"/>
        <v>6</v>
      </c>
      <c r="Q425" s="167">
        <f t="shared" si="20"/>
        <v>1</v>
      </c>
      <c r="R425" s="168" t="s">
        <v>132</v>
      </c>
      <c r="S425" s="166"/>
      <c r="T425" s="166">
        <v>1</v>
      </c>
      <c r="U425" s="67"/>
    </row>
    <row r="426" spans="1:21" s="83" customFormat="1" ht="56">
      <c r="A426" s="161" t="s">
        <v>812</v>
      </c>
      <c r="B426" s="162"/>
      <c r="C426" s="156" t="s">
        <v>242</v>
      </c>
      <c r="D426" s="163">
        <v>110560133</v>
      </c>
      <c r="E426" s="163" t="s">
        <v>755</v>
      </c>
      <c r="F426" s="165" t="s">
        <v>22</v>
      </c>
      <c r="G426" s="166">
        <v>6</v>
      </c>
      <c r="H426" s="166"/>
      <c r="I426" s="166"/>
      <c r="J426" s="167">
        <f t="shared" si="21"/>
        <v>6</v>
      </c>
      <c r="K426" s="171"/>
      <c r="L426" s="171">
        <v>6</v>
      </c>
      <c r="M426" s="171"/>
      <c r="N426" s="171"/>
      <c r="O426" s="171"/>
      <c r="P426" s="66">
        <f t="shared" si="19"/>
        <v>6</v>
      </c>
      <c r="Q426" s="167">
        <f t="shared" si="20"/>
        <v>1</v>
      </c>
      <c r="R426" s="168" t="s">
        <v>132</v>
      </c>
      <c r="S426" s="166"/>
      <c r="T426" s="166">
        <v>1</v>
      </c>
      <c r="U426" s="67"/>
    </row>
    <row r="427" spans="1:21" s="83" customFormat="1" ht="56">
      <c r="A427" s="161" t="s">
        <v>812</v>
      </c>
      <c r="B427" s="162"/>
      <c r="C427" s="156" t="s">
        <v>421</v>
      </c>
      <c r="D427" s="163">
        <v>503630005</v>
      </c>
      <c r="E427" s="163" t="s">
        <v>756</v>
      </c>
      <c r="F427" s="165" t="s">
        <v>22</v>
      </c>
      <c r="G427" s="166">
        <v>6</v>
      </c>
      <c r="H427" s="166"/>
      <c r="I427" s="166"/>
      <c r="J427" s="167">
        <f t="shared" si="21"/>
        <v>6</v>
      </c>
      <c r="K427" s="171"/>
      <c r="L427" s="171">
        <v>6</v>
      </c>
      <c r="M427" s="171"/>
      <c r="N427" s="171"/>
      <c r="O427" s="171"/>
      <c r="P427" s="66">
        <f t="shared" si="19"/>
        <v>6</v>
      </c>
      <c r="Q427" s="167">
        <f t="shared" si="20"/>
        <v>1</v>
      </c>
      <c r="R427" s="168" t="s">
        <v>132</v>
      </c>
      <c r="S427" s="166"/>
      <c r="T427" s="166">
        <v>1</v>
      </c>
      <c r="U427" s="67"/>
    </row>
    <row r="428" spans="1:21" s="83" customFormat="1" ht="56">
      <c r="A428" s="161" t="s">
        <v>812</v>
      </c>
      <c r="B428" s="162"/>
      <c r="C428" s="156" t="s">
        <v>422</v>
      </c>
      <c r="D428" s="163">
        <v>107970787</v>
      </c>
      <c r="E428" s="163" t="s">
        <v>757</v>
      </c>
      <c r="F428" s="165" t="s">
        <v>22</v>
      </c>
      <c r="G428" s="166">
        <v>6</v>
      </c>
      <c r="H428" s="166"/>
      <c r="I428" s="166"/>
      <c r="J428" s="167">
        <f t="shared" si="21"/>
        <v>6</v>
      </c>
      <c r="K428" s="171"/>
      <c r="L428" s="171">
        <v>6</v>
      </c>
      <c r="M428" s="171"/>
      <c r="N428" s="171"/>
      <c r="O428" s="171"/>
      <c r="P428" s="66">
        <f t="shared" si="19"/>
        <v>6</v>
      </c>
      <c r="Q428" s="167">
        <f t="shared" si="20"/>
        <v>1</v>
      </c>
      <c r="R428" s="168" t="s">
        <v>72</v>
      </c>
      <c r="S428" s="166"/>
      <c r="T428" s="166">
        <v>1</v>
      </c>
      <c r="U428" s="67"/>
    </row>
    <row r="429" spans="1:21" s="83" customFormat="1" ht="28">
      <c r="A429" s="161" t="s">
        <v>758</v>
      </c>
      <c r="B429" s="162"/>
      <c r="C429" s="156" t="s">
        <v>759</v>
      </c>
      <c r="D429" s="163">
        <v>206130538</v>
      </c>
      <c r="E429" s="163" t="s">
        <v>760</v>
      </c>
      <c r="F429" s="165" t="s">
        <v>22</v>
      </c>
      <c r="G429" s="166">
        <v>21</v>
      </c>
      <c r="H429" s="166"/>
      <c r="I429" s="166"/>
      <c r="J429" s="167">
        <f t="shared" si="21"/>
        <v>21</v>
      </c>
      <c r="K429" s="171"/>
      <c r="L429" s="171">
        <v>21</v>
      </c>
      <c r="M429" s="171"/>
      <c r="N429" s="171"/>
      <c r="O429" s="171"/>
      <c r="P429" s="66">
        <f t="shared" si="19"/>
        <v>21</v>
      </c>
      <c r="Q429" s="167">
        <f t="shared" si="20"/>
        <v>1</v>
      </c>
      <c r="R429" s="168" t="s">
        <v>132</v>
      </c>
      <c r="S429" s="166">
        <v>1</v>
      </c>
      <c r="T429" s="166"/>
      <c r="U429" s="67"/>
    </row>
    <row r="430" spans="1:21" s="83" customFormat="1" ht="28">
      <c r="A430" s="161" t="s">
        <v>271</v>
      </c>
      <c r="B430" s="162"/>
      <c r="C430" s="156" t="s">
        <v>761</v>
      </c>
      <c r="D430" s="163">
        <v>205040097</v>
      </c>
      <c r="E430" s="163" t="s">
        <v>762</v>
      </c>
      <c r="F430" s="165" t="s">
        <v>22</v>
      </c>
      <c r="G430" s="166">
        <v>1</v>
      </c>
      <c r="H430" s="166"/>
      <c r="I430" s="166"/>
      <c r="J430" s="167">
        <f t="shared" si="21"/>
        <v>1</v>
      </c>
      <c r="K430" s="171"/>
      <c r="L430" s="171">
        <v>1</v>
      </c>
      <c r="M430" s="171"/>
      <c r="N430" s="171"/>
      <c r="O430" s="171"/>
      <c r="P430" s="66">
        <f t="shared" si="19"/>
        <v>1</v>
      </c>
      <c r="Q430" s="167">
        <f t="shared" si="20"/>
        <v>1</v>
      </c>
      <c r="R430" s="168" t="s">
        <v>132</v>
      </c>
      <c r="S430" s="166">
        <v>1</v>
      </c>
      <c r="T430" s="166"/>
      <c r="U430" s="67"/>
    </row>
    <row r="431" spans="1:21" s="83" customFormat="1" ht="28">
      <c r="A431" s="161" t="s">
        <v>271</v>
      </c>
      <c r="B431" s="162"/>
      <c r="C431" s="156" t="s">
        <v>763</v>
      </c>
      <c r="D431" s="163" t="s">
        <v>764</v>
      </c>
      <c r="E431" s="163" t="s">
        <v>762</v>
      </c>
      <c r="F431" s="165" t="s">
        <v>22</v>
      </c>
      <c r="G431" s="166">
        <v>1</v>
      </c>
      <c r="H431" s="166"/>
      <c r="I431" s="166"/>
      <c r="J431" s="167">
        <f t="shared" si="21"/>
        <v>1</v>
      </c>
      <c r="K431" s="171"/>
      <c r="L431" s="171">
        <v>1</v>
      </c>
      <c r="M431" s="171"/>
      <c r="N431" s="171"/>
      <c r="O431" s="171"/>
      <c r="P431" s="66">
        <f t="shared" si="19"/>
        <v>1</v>
      </c>
      <c r="Q431" s="167">
        <f t="shared" si="20"/>
        <v>1</v>
      </c>
      <c r="R431" s="168" t="s">
        <v>132</v>
      </c>
      <c r="S431" s="166">
        <v>1</v>
      </c>
      <c r="T431" s="166"/>
      <c r="U431" s="67"/>
    </row>
    <row r="432" spans="1:21" s="83" customFormat="1" ht="28">
      <c r="A432" s="161" t="s">
        <v>271</v>
      </c>
      <c r="B432" s="162"/>
      <c r="C432" s="156" t="s">
        <v>765</v>
      </c>
      <c r="D432" s="163">
        <v>205900761</v>
      </c>
      <c r="E432" s="163" t="s">
        <v>762</v>
      </c>
      <c r="F432" s="165" t="s">
        <v>22</v>
      </c>
      <c r="G432" s="166">
        <v>1</v>
      </c>
      <c r="H432" s="166"/>
      <c r="I432" s="166"/>
      <c r="J432" s="167">
        <f t="shared" si="21"/>
        <v>1</v>
      </c>
      <c r="K432" s="171"/>
      <c r="L432" s="171">
        <v>1</v>
      </c>
      <c r="M432" s="171"/>
      <c r="N432" s="171"/>
      <c r="O432" s="171"/>
      <c r="P432" s="66">
        <f t="shared" si="19"/>
        <v>1</v>
      </c>
      <c r="Q432" s="167">
        <f t="shared" si="20"/>
        <v>1</v>
      </c>
      <c r="R432" s="168" t="s">
        <v>132</v>
      </c>
      <c r="S432" s="166"/>
      <c r="T432" s="166">
        <v>1</v>
      </c>
      <c r="U432" s="67"/>
    </row>
    <row r="433" spans="1:21" s="83" customFormat="1" ht="28">
      <c r="A433" s="161" t="s">
        <v>271</v>
      </c>
      <c r="B433" s="162"/>
      <c r="C433" s="156" t="s">
        <v>766</v>
      </c>
      <c r="D433" s="163">
        <v>112180471</v>
      </c>
      <c r="E433" s="163" t="s">
        <v>762</v>
      </c>
      <c r="F433" s="165" t="s">
        <v>22</v>
      </c>
      <c r="G433" s="166">
        <v>1</v>
      </c>
      <c r="H433" s="166"/>
      <c r="I433" s="166"/>
      <c r="J433" s="167">
        <f t="shared" si="21"/>
        <v>1</v>
      </c>
      <c r="K433" s="171"/>
      <c r="L433" s="171">
        <v>1</v>
      </c>
      <c r="M433" s="171"/>
      <c r="N433" s="171"/>
      <c r="O433" s="171"/>
      <c r="P433" s="66">
        <f t="shared" si="19"/>
        <v>1</v>
      </c>
      <c r="Q433" s="167">
        <f t="shared" si="20"/>
        <v>1</v>
      </c>
      <c r="R433" s="168" t="s">
        <v>132</v>
      </c>
      <c r="S433" s="166"/>
      <c r="T433" s="166">
        <v>1</v>
      </c>
      <c r="U433" s="67"/>
    </row>
    <row r="434" spans="1:21" s="83" customFormat="1" ht="28">
      <c r="A434" s="161" t="s">
        <v>271</v>
      </c>
      <c r="B434" s="162"/>
      <c r="C434" s="156" t="s">
        <v>424</v>
      </c>
      <c r="D434" s="163">
        <v>107380502</v>
      </c>
      <c r="E434" s="163" t="s">
        <v>762</v>
      </c>
      <c r="F434" s="165" t="s">
        <v>22</v>
      </c>
      <c r="G434" s="166">
        <v>1</v>
      </c>
      <c r="H434" s="166"/>
      <c r="I434" s="166"/>
      <c r="J434" s="167">
        <f t="shared" si="21"/>
        <v>1</v>
      </c>
      <c r="K434" s="171"/>
      <c r="L434" s="171">
        <v>1</v>
      </c>
      <c r="M434" s="171"/>
      <c r="N434" s="171"/>
      <c r="O434" s="171"/>
      <c r="P434" s="66">
        <f t="shared" si="19"/>
        <v>1</v>
      </c>
      <c r="Q434" s="167">
        <f t="shared" si="20"/>
        <v>1</v>
      </c>
      <c r="R434" s="168" t="s">
        <v>132</v>
      </c>
      <c r="S434" s="166"/>
      <c r="T434" s="166">
        <v>1</v>
      </c>
      <c r="U434" s="67"/>
    </row>
    <row r="435" spans="1:21" s="83" customFormat="1" ht="28">
      <c r="A435" s="161" t="s">
        <v>271</v>
      </c>
      <c r="B435" s="162"/>
      <c r="C435" s="156" t="s">
        <v>767</v>
      </c>
      <c r="D435" s="163">
        <v>106610302</v>
      </c>
      <c r="E435" s="163" t="s">
        <v>762</v>
      </c>
      <c r="F435" s="165" t="s">
        <v>22</v>
      </c>
      <c r="G435" s="166">
        <v>1</v>
      </c>
      <c r="H435" s="166"/>
      <c r="I435" s="166"/>
      <c r="J435" s="167">
        <f t="shared" si="21"/>
        <v>1</v>
      </c>
      <c r="K435" s="171"/>
      <c r="L435" s="171">
        <v>1</v>
      </c>
      <c r="M435" s="171"/>
      <c r="N435" s="171"/>
      <c r="O435" s="171"/>
      <c r="P435" s="66">
        <f t="shared" si="19"/>
        <v>1</v>
      </c>
      <c r="Q435" s="167">
        <f t="shared" si="20"/>
        <v>1</v>
      </c>
      <c r="R435" s="168" t="s">
        <v>132</v>
      </c>
      <c r="S435" s="166"/>
      <c r="T435" s="166">
        <v>1</v>
      </c>
      <c r="U435" s="67"/>
    </row>
    <row r="436" spans="1:21" s="83" customFormat="1" ht="28">
      <c r="A436" s="161" t="s">
        <v>271</v>
      </c>
      <c r="B436" s="162"/>
      <c r="C436" s="156" t="s">
        <v>401</v>
      </c>
      <c r="D436" s="163">
        <v>800650900</v>
      </c>
      <c r="E436" s="163" t="s">
        <v>762</v>
      </c>
      <c r="F436" s="165" t="s">
        <v>22</v>
      </c>
      <c r="G436" s="166">
        <v>1</v>
      </c>
      <c r="H436" s="166"/>
      <c r="I436" s="166"/>
      <c r="J436" s="167">
        <f t="shared" si="21"/>
        <v>1</v>
      </c>
      <c r="K436" s="171"/>
      <c r="L436" s="171">
        <v>1</v>
      </c>
      <c r="M436" s="171"/>
      <c r="N436" s="171"/>
      <c r="O436" s="171"/>
      <c r="P436" s="66">
        <f t="shared" si="19"/>
        <v>1</v>
      </c>
      <c r="Q436" s="167">
        <f t="shared" si="20"/>
        <v>1</v>
      </c>
      <c r="R436" s="168" t="s">
        <v>132</v>
      </c>
      <c r="S436" s="166"/>
      <c r="T436" s="166">
        <v>1</v>
      </c>
      <c r="U436" s="67"/>
    </row>
    <row r="437" spans="1:21" s="83" customFormat="1" ht="28">
      <c r="A437" s="161" t="s">
        <v>271</v>
      </c>
      <c r="B437" s="162"/>
      <c r="C437" s="156" t="s">
        <v>768</v>
      </c>
      <c r="D437" s="163">
        <v>401420480</v>
      </c>
      <c r="E437" s="163" t="s">
        <v>762</v>
      </c>
      <c r="F437" s="165" t="s">
        <v>22</v>
      </c>
      <c r="G437" s="166">
        <v>1</v>
      </c>
      <c r="H437" s="166"/>
      <c r="I437" s="166"/>
      <c r="J437" s="167">
        <f t="shared" si="21"/>
        <v>1</v>
      </c>
      <c r="K437" s="171"/>
      <c r="L437" s="171">
        <v>1</v>
      </c>
      <c r="M437" s="171"/>
      <c r="N437" s="171"/>
      <c r="O437" s="171"/>
      <c r="P437" s="66">
        <f t="shared" si="19"/>
        <v>1</v>
      </c>
      <c r="Q437" s="167">
        <f t="shared" si="20"/>
        <v>1</v>
      </c>
      <c r="R437" s="168" t="s">
        <v>132</v>
      </c>
      <c r="S437" s="166">
        <v>1</v>
      </c>
      <c r="T437" s="166"/>
      <c r="U437" s="67"/>
    </row>
    <row r="438" spans="1:21" s="83" customFormat="1" ht="28">
      <c r="A438" s="161" t="s">
        <v>271</v>
      </c>
      <c r="B438" s="162"/>
      <c r="C438" s="156" t="s">
        <v>769</v>
      </c>
      <c r="D438" s="163" t="s">
        <v>770</v>
      </c>
      <c r="E438" s="163" t="s">
        <v>762</v>
      </c>
      <c r="F438" s="165" t="s">
        <v>22</v>
      </c>
      <c r="G438" s="166">
        <v>1</v>
      </c>
      <c r="H438" s="166"/>
      <c r="I438" s="166"/>
      <c r="J438" s="167">
        <f t="shared" si="21"/>
        <v>1</v>
      </c>
      <c r="K438" s="171"/>
      <c r="L438" s="171">
        <v>1</v>
      </c>
      <c r="M438" s="171"/>
      <c r="N438" s="171"/>
      <c r="O438" s="171"/>
      <c r="P438" s="66">
        <f t="shared" si="19"/>
        <v>1</v>
      </c>
      <c r="Q438" s="167">
        <f t="shared" si="20"/>
        <v>1</v>
      </c>
      <c r="R438" s="168" t="s">
        <v>132</v>
      </c>
      <c r="S438" s="166">
        <v>1</v>
      </c>
      <c r="T438" s="166"/>
      <c r="U438" s="67"/>
    </row>
    <row r="439" spans="1:21" s="83" customFormat="1" ht="42">
      <c r="A439" s="161" t="s">
        <v>48</v>
      </c>
      <c r="B439" s="162"/>
      <c r="C439" s="156" t="s">
        <v>771</v>
      </c>
      <c r="D439" s="163">
        <v>880860359</v>
      </c>
      <c r="E439" s="163" t="s">
        <v>772</v>
      </c>
      <c r="F439" s="165" t="s">
        <v>22</v>
      </c>
      <c r="G439" s="166">
        <v>5</v>
      </c>
      <c r="H439" s="166"/>
      <c r="I439" s="166"/>
      <c r="J439" s="167">
        <f t="shared" si="21"/>
        <v>5</v>
      </c>
      <c r="K439" s="171"/>
      <c r="L439" s="171">
        <v>5</v>
      </c>
      <c r="M439" s="171"/>
      <c r="N439" s="171"/>
      <c r="O439" s="171"/>
      <c r="P439" s="66">
        <f t="shared" si="19"/>
        <v>5</v>
      </c>
      <c r="Q439" s="167">
        <f t="shared" si="20"/>
        <v>1</v>
      </c>
      <c r="R439" s="168" t="s">
        <v>132</v>
      </c>
      <c r="S439" s="166"/>
      <c r="T439" s="166">
        <v>1</v>
      </c>
      <c r="U439" s="67"/>
    </row>
    <row r="440" spans="1:21" s="83" customFormat="1" ht="56">
      <c r="A440" s="161" t="s">
        <v>773</v>
      </c>
      <c r="B440" s="162"/>
      <c r="C440" s="156" t="s">
        <v>774</v>
      </c>
      <c r="D440" s="163">
        <v>304210622</v>
      </c>
      <c r="E440" s="163" t="s">
        <v>775</v>
      </c>
      <c r="F440" s="165" t="s">
        <v>22</v>
      </c>
      <c r="G440" s="166">
        <v>25</v>
      </c>
      <c r="H440" s="166"/>
      <c r="I440" s="166"/>
      <c r="J440" s="167">
        <f t="shared" si="21"/>
        <v>25</v>
      </c>
      <c r="K440" s="171"/>
      <c r="L440" s="171">
        <v>25</v>
      </c>
      <c r="M440" s="171"/>
      <c r="N440" s="171"/>
      <c r="O440" s="171"/>
      <c r="P440" s="66">
        <f t="shared" si="19"/>
        <v>25</v>
      </c>
      <c r="Q440" s="167">
        <f t="shared" si="20"/>
        <v>1</v>
      </c>
      <c r="R440" s="168" t="s">
        <v>132</v>
      </c>
      <c r="S440" s="166"/>
      <c r="T440" s="166">
        <v>1</v>
      </c>
      <c r="U440" s="67"/>
    </row>
    <row r="441" spans="1:21" s="83" customFormat="1" ht="56">
      <c r="A441" s="161" t="s">
        <v>773</v>
      </c>
      <c r="B441" s="162"/>
      <c r="C441" s="156" t="s">
        <v>776</v>
      </c>
      <c r="D441" s="163">
        <v>111060534</v>
      </c>
      <c r="E441" s="163" t="s">
        <v>775</v>
      </c>
      <c r="F441" s="165" t="s">
        <v>22</v>
      </c>
      <c r="G441" s="166">
        <v>25</v>
      </c>
      <c r="H441" s="166"/>
      <c r="I441" s="166"/>
      <c r="J441" s="167">
        <f t="shared" si="21"/>
        <v>25</v>
      </c>
      <c r="K441" s="171"/>
      <c r="L441" s="171">
        <v>25</v>
      </c>
      <c r="M441" s="171"/>
      <c r="N441" s="171"/>
      <c r="O441" s="171"/>
      <c r="P441" s="66">
        <f t="shared" si="19"/>
        <v>25</v>
      </c>
      <c r="Q441" s="167">
        <f t="shared" si="20"/>
        <v>1</v>
      </c>
      <c r="R441" s="168" t="s">
        <v>132</v>
      </c>
      <c r="S441" s="166">
        <v>1</v>
      </c>
      <c r="T441" s="166"/>
      <c r="U441" s="67"/>
    </row>
    <row r="442" spans="1:21" s="83" customFormat="1" ht="56">
      <c r="A442" s="161" t="s">
        <v>773</v>
      </c>
      <c r="B442" s="162"/>
      <c r="C442" s="156" t="s">
        <v>777</v>
      </c>
      <c r="D442" s="163">
        <v>603090342</v>
      </c>
      <c r="E442" s="163" t="s">
        <v>775</v>
      </c>
      <c r="F442" s="165" t="s">
        <v>22</v>
      </c>
      <c r="G442" s="166">
        <v>25</v>
      </c>
      <c r="H442" s="166"/>
      <c r="I442" s="166"/>
      <c r="J442" s="167">
        <f t="shared" si="21"/>
        <v>25</v>
      </c>
      <c r="K442" s="171"/>
      <c r="L442" s="171">
        <v>25</v>
      </c>
      <c r="M442" s="171"/>
      <c r="N442" s="171"/>
      <c r="O442" s="171"/>
      <c r="P442" s="66">
        <f t="shared" si="19"/>
        <v>25</v>
      </c>
      <c r="Q442" s="167">
        <f t="shared" si="20"/>
        <v>1</v>
      </c>
      <c r="R442" s="168" t="s">
        <v>73</v>
      </c>
      <c r="S442" s="166"/>
      <c r="T442" s="166">
        <v>1</v>
      </c>
      <c r="U442" s="67"/>
    </row>
    <row r="443" spans="1:21" s="83" customFormat="1" ht="42">
      <c r="A443" s="161" t="s">
        <v>271</v>
      </c>
      <c r="B443" s="162"/>
      <c r="C443" s="156" t="s">
        <v>219</v>
      </c>
      <c r="D443" s="163">
        <v>205040097</v>
      </c>
      <c r="E443" s="163" t="s">
        <v>728</v>
      </c>
      <c r="F443" s="165" t="s">
        <v>22</v>
      </c>
      <c r="G443" s="166">
        <v>1</v>
      </c>
      <c r="H443" s="166"/>
      <c r="I443" s="166"/>
      <c r="J443" s="167">
        <f t="shared" si="21"/>
        <v>1</v>
      </c>
      <c r="K443" s="171"/>
      <c r="L443" s="171">
        <v>1</v>
      </c>
      <c r="M443" s="171"/>
      <c r="N443" s="171"/>
      <c r="O443" s="171"/>
      <c r="P443" s="66">
        <f t="shared" si="19"/>
        <v>1</v>
      </c>
      <c r="Q443" s="167">
        <f t="shared" si="20"/>
        <v>1</v>
      </c>
      <c r="R443" s="168" t="s">
        <v>132</v>
      </c>
      <c r="S443" s="166">
        <v>1</v>
      </c>
      <c r="T443" s="166"/>
      <c r="U443" s="67"/>
    </row>
    <row r="444" spans="1:21" s="83" customFormat="1" ht="42">
      <c r="A444" s="161" t="s">
        <v>271</v>
      </c>
      <c r="B444" s="162"/>
      <c r="C444" s="156" t="s">
        <v>218</v>
      </c>
      <c r="D444" s="163">
        <v>109279126</v>
      </c>
      <c r="E444" s="163" t="s">
        <v>728</v>
      </c>
      <c r="F444" s="165" t="s">
        <v>22</v>
      </c>
      <c r="G444" s="166">
        <v>1</v>
      </c>
      <c r="H444" s="166"/>
      <c r="I444" s="166"/>
      <c r="J444" s="167">
        <f t="shared" si="21"/>
        <v>1</v>
      </c>
      <c r="K444" s="171"/>
      <c r="L444" s="171">
        <v>1</v>
      </c>
      <c r="M444" s="171"/>
      <c r="N444" s="171"/>
      <c r="O444" s="171"/>
      <c r="P444" s="66">
        <f t="shared" si="19"/>
        <v>1</v>
      </c>
      <c r="Q444" s="167">
        <f t="shared" si="20"/>
        <v>1</v>
      </c>
      <c r="R444" s="168" t="s">
        <v>132</v>
      </c>
      <c r="S444" s="166">
        <v>1</v>
      </c>
      <c r="T444" s="166"/>
      <c r="U444" s="67"/>
    </row>
    <row r="445" spans="1:21" s="83" customFormat="1" ht="42">
      <c r="A445" s="161" t="s">
        <v>271</v>
      </c>
      <c r="B445" s="162"/>
      <c r="C445" s="156" t="s">
        <v>398</v>
      </c>
      <c r="D445" s="163">
        <v>205900761</v>
      </c>
      <c r="E445" s="163" t="s">
        <v>728</v>
      </c>
      <c r="F445" s="165" t="s">
        <v>22</v>
      </c>
      <c r="G445" s="166">
        <v>1</v>
      </c>
      <c r="H445" s="166"/>
      <c r="I445" s="166"/>
      <c r="J445" s="167">
        <f t="shared" si="21"/>
        <v>1</v>
      </c>
      <c r="K445" s="171"/>
      <c r="L445" s="171">
        <v>1</v>
      </c>
      <c r="M445" s="171"/>
      <c r="N445" s="171"/>
      <c r="O445" s="171"/>
      <c r="P445" s="66">
        <f t="shared" si="19"/>
        <v>1</v>
      </c>
      <c r="Q445" s="167">
        <f t="shared" si="20"/>
        <v>1</v>
      </c>
      <c r="R445" s="168" t="s">
        <v>132</v>
      </c>
      <c r="S445" s="166"/>
      <c r="T445" s="166">
        <v>1</v>
      </c>
      <c r="U445" s="67"/>
    </row>
    <row r="446" spans="1:21" s="83" customFormat="1" ht="42">
      <c r="A446" s="161" t="s">
        <v>271</v>
      </c>
      <c r="B446" s="162"/>
      <c r="C446" s="156" t="s">
        <v>223</v>
      </c>
      <c r="D446" s="163">
        <v>112180471</v>
      </c>
      <c r="E446" s="163" t="s">
        <v>728</v>
      </c>
      <c r="F446" s="165" t="s">
        <v>22</v>
      </c>
      <c r="G446" s="166">
        <v>1</v>
      </c>
      <c r="H446" s="166"/>
      <c r="I446" s="166"/>
      <c r="J446" s="167">
        <f t="shared" si="21"/>
        <v>1</v>
      </c>
      <c r="K446" s="171"/>
      <c r="L446" s="171">
        <v>1</v>
      </c>
      <c r="M446" s="171"/>
      <c r="N446" s="171"/>
      <c r="O446" s="171"/>
      <c r="P446" s="66">
        <f t="shared" si="19"/>
        <v>1</v>
      </c>
      <c r="Q446" s="167">
        <f t="shared" si="20"/>
        <v>1</v>
      </c>
      <c r="R446" s="168" t="s">
        <v>132</v>
      </c>
      <c r="S446" s="166"/>
      <c r="T446" s="166">
        <v>1</v>
      </c>
      <c r="U446" s="67"/>
    </row>
    <row r="447" spans="1:21" s="83" customFormat="1" ht="42">
      <c r="A447" s="161" t="s">
        <v>271</v>
      </c>
      <c r="B447" s="162"/>
      <c r="C447" s="156" t="s">
        <v>778</v>
      </c>
      <c r="D447" s="163">
        <v>107380502</v>
      </c>
      <c r="E447" s="163" t="s">
        <v>728</v>
      </c>
      <c r="F447" s="165" t="s">
        <v>22</v>
      </c>
      <c r="G447" s="166">
        <v>1</v>
      </c>
      <c r="H447" s="166"/>
      <c r="I447" s="166"/>
      <c r="J447" s="167">
        <f t="shared" si="21"/>
        <v>1</v>
      </c>
      <c r="K447" s="171"/>
      <c r="L447" s="171">
        <v>1</v>
      </c>
      <c r="M447" s="171"/>
      <c r="N447" s="171"/>
      <c r="O447" s="171"/>
      <c r="P447" s="66">
        <f t="shared" si="19"/>
        <v>1</v>
      </c>
      <c r="Q447" s="167">
        <f t="shared" si="20"/>
        <v>1</v>
      </c>
      <c r="R447" s="168" t="s">
        <v>132</v>
      </c>
      <c r="S447" s="166"/>
      <c r="T447" s="166">
        <v>1</v>
      </c>
      <c r="U447" s="67"/>
    </row>
    <row r="448" spans="1:21" s="83" customFormat="1" ht="42">
      <c r="A448" s="161" t="s">
        <v>271</v>
      </c>
      <c r="B448" s="162"/>
      <c r="C448" s="156" t="s">
        <v>221</v>
      </c>
      <c r="D448" s="163">
        <v>106610302</v>
      </c>
      <c r="E448" s="163" t="s">
        <v>728</v>
      </c>
      <c r="F448" s="165" t="s">
        <v>22</v>
      </c>
      <c r="G448" s="166">
        <v>1</v>
      </c>
      <c r="H448" s="166"/>
      <c r="I448" s="166"/>
      <c r="J448" s="167">
        <f t="shared" si="21"/>
        <v>1</v>
      </c>
      <c r="K448" s="171"/>
      <c r="L448" s="171">
        <v>1</v>
      </c>
      <c r="M448" s="171"/>
      <c r="N448" s="171"/>
      <c r="O448" s="171"/>
      <c r="P448" s="66">
        <f t="shared" si="19"/>
        <v>1</v>
      </c>
      <c r="Q448" s="167">
        <f t="shared" si="20"/>
        <v>1</v>
      </c>
      <c r="R448" s="168" t="s">
        <v>132</v>
      </c>
      <c r="S448" s="166"/>
      <c r="T448" s="166">
        <v>1</v>
      </c>
      <c r="U448" s="67"/>
    </row>
    <row r="449" spans="1:21" s="83" customFormat="1" ht="42">
      <c r="A449" s="161" t="s">
        <v>271</v>
      </c>
      <c r="B449" s="162"/>
      <c r="C449" s="156" t="s">
        <v>222</v>
      </c>
      <c r="D449" s="163">
        <v>800650900</v>
      </c>
      <c r="E449" s="163" t="s">
        <v>728</v>
      </c>
      <c r="F449" s="165" t="s">
        <v>22</v>
      </c>
      <c r="G449" s="166">
        <v>1</v>
      </c>
      <c r="H449" s="166"/>
      <c r="I449" s="166"/>
      <c r="J449" s="167">
        <f t="shared" si="21"/>
        <v>1</v>
      </c>
      <c r="K449" s="171"/>
      <c r="L449" s="171">
        <v>1</v>
      </c>
      <c r="M449" s="171"/>
      <c r="N449" s="171"/>
      <c r="O449" s="171"/>
      <c r="P449" s="66">
        <f t="shared" si="19"/>
        <v>1</v>
      </c>
      <c r="Q449" s="167">
        <f t="shared" si="20"/>
        <v>1</v>
      </c>
      <c r="R449" s="168" t="s">
        <v>132</v>
      </c>
      <c r="S449" s="166"/>
      <c r="T449" s="166">
        <v>1</v>
      </c>
      <c r="U449" s="67"/>
    </row>
    <row r="450" spans="1:21" s="83" customFormat="1" ht="42">
      <c r="A450" s="161" t="s">
        <v>271</v>
      </c>
      <c r="B450" s="162"/>
      <c r="C450" s="156" t="s">
        <v>425</v>
      </c>
      <c r="D450" s="163">
        <v>113880049</v>
      </c>
      <c r="E450" s="163" t="s">
        <v>728</v>
      </c>
      <c r="F450" s="165" t="s">
        <v>22</v>
      </c>
      <c r="G450" s="166">
        <v>1</v>
      </c>
      <c r="H450" s="166"/>
      <c r="I450" s="166"/>
      <c r="J450" s="167">
        <f t="shared" si="21"/>
        <v>1</v>
      </c>
      <c r="K450" s="171"/>
      <c r="L450" s="171">
        <v>1</v>
      </c>
      <c r="M450" s="171"/>
      <c r="N450" s="171"/>
      <c r="O450" s="171"/>
      <c r="P450" s="66">
        <f t="shared" si="19"/>
        <v>1</v>
      </c>
      <c r="Q450" s="167">
        <f t="shared" si="20"/>
        <v>1</v>
      </c>
      <c r="R450" s="168" t="s">
        <v>132</v>
      </c>
      <c r="S450" s="166">
        <v>1</v>
      </c>
      <c r="T450" s="166"/>
      <c r="U450" s="67"/>
    </row>
    <row r="451" spans="1:21" s="83" customFormat="1" ht="42">
      <c r="A451" s="161" t="s">
        <v>271</v>
      </c>
      <c r="B451" s="162"/>
      <c r="C451" s="156" t="s">
        <v>409</v>
      </c>
      <c r="D451" s="163">
        <v>111820804</v>
      </c>
      <c r="E451" s="163" t="s">
        <v>728</v>
      </c>
      <c r="F451" s="165" t="s">
        <v>22</v>
      </c>
      <c r="G451" s="166">
        <v>1</v>
      </c>
      <c r="H451" s="166"/>
      <c r="I451" s="166"/>
      <c r="J451" s="167">
        <f t="shared" si="21"/>
        <v>1</v>
      </c>
      <c r="K451" s="171"/>
      <c r="L451" s="171">
        <v>1</v>
      </c>
      <c r="M451" s="171"/>
      <c r="N451" s="171"/>
      <c r="O451" s="171"/>
      <c r="P451" s="66">
        <f t="shared" si="19"/>
        <v>1</v>
      </c>
      <c r="Q451" s="167">
        <f t="shared" si="20"/>
        <v>1</v>
      </c>
      <c r="R451" s="168" t="s">
        <v>132</v>
      </c>
      <c r="S451" s="166"/>
      <c r="T451" s="166">
        <v>1</v>
      </c>
      <c r="U451" s="67"/>
    </row>
    <row r="452" spans="1:21" s="83" customFormat="1" ht="42">
      <c r="A452" s="161" t="s">
        <v>271</v>
      </c>
      <c r="B452" s="162"/>
      <c r="C452" s="156" t="s">
        <v>779</v>
      </c>
      <c r="D452" s="163">
        <v>401790665</v>
      </c>
      <c r="E452" s="163" t="s">
        <v>728</v>
      </c>
      <c r="F452" s="165" t="s">
        <v>22</v>
      </c>
      <c r="G452" s="166">
        <v>1</v>
      </c>
      <c r="H452" s="166"/>
      <c r="I452" s="166"/>
      <c r="J452" s="167">
        <f t="shared" si="21"/>
        <v>1</v>
      </c>
      <c r="K452" s="171"/>
      <c r="L452" s="171">
        <v>1</v>
      </c>
      <c r="M452" s="171"/>
      <c r="N452" s="171"/>
      <c r="O452" s="171"/>
      <c r="P452" s="66">
        <f t="shared" si="19"/>
        <v>1</v>
      </c>
      <c r="Q452" s="167">
        <f t="shared" si="20"/>
        <v>1</v>
      </c>
      <c r="R452" s="168" t="s">
        <v>132</v>
      </c>
      <c r="S452" s="166">
        <v>1</v>
      </c>
      <c r="T452" s="166"/>
      <c r="U452" s="67"/>
    </row>
    <row r="453" spans="1:21" s="83" customFormat="1" ht="42">
      <c r="A453" s="161" t="s">
        <v>271</v>
      </c>
      <c r="B453" s="162"/>
      <c r="C453" s="156" t="s">
        <v>405</v>
      </c>
      <c r="D453" s="163">
        <v>401670546</v>
      </c>
      <c r="E453" s="163" t="s">
        <v>728</v>
      </c>
      <c r="F453" s="165" t="s">
        <v>22</v>
      </c>
      <c r="G453" s="166">
        <v>1</v>
      </c>
      <c r="H453" s="166"/>
      <c r="I453" s="166"/>
      <c r="J453" s="167">
        <f t="shared" si="21"/>
        <v>1</v>
      </c>
      <c r="K453" s="171"/>
      <c r="L453" s="171">
        <v>1</v>
      </c>
      <c r="M453" s="171"/>
      <c r="N453" s="171"/>
      <c r="O453" s="171"/>
      <c r="P453" s="66">
        <f t="shared" si="19"/>
        <v>1</v>
      </c>
      <c r="Q453" s="167">
        <f t="shared" si="20"/>
        <v>1</v>
      </c>
      <c r="R453" s="168" t="s">
        <v>132</v>
      </c>
      <c r="S453" s="166"/>
      <c r="T453" s="166">
        <v>1</v>
      </c>
      <c r="U453" s="67"/>
    </row>
    <row r="454" spans="1:21" s="83" customFormat="1" ht="42">
      <c r="A454" s="161" t="s">
        <v>271</v>
      </c>
      <c r="B454" s="162"/>
      <c r="C454" s="156" t="s">
        <v>741</v>
      </c>
      <c r="D454" s="163">
        <v>114100110</v>
      </c>
      <c r="E454" s="163" t="s">
        <v>728</v>
      </c>
      <c r="F454" s="165" t="s">
        <v>22</v>
      </c>
      <c r="G454" s="166">
        <v>1</v>
      </c>
      <c r="H454" s="166"/>
      <c r="I454" s="166"/>
      <c r="J454" s="167">
        <f t="shared" si="21"/>
        <v>1</v>
      </c>
      <c r="K454" s="171"/>
      <c r="L454" s="171">
        <v>1</v>
      </c>
      <c r="M454" s="171"/>
      <c r="N454" s="171"/>
      <c r="O454" s="171"/>
      <c r="P454" s="66">
        <f t="shared" si="19"/>
        <v>1</v>
      </c>
      <c r="Q454" s="167">
        <f t="shared" si="20"/>
        <v>1</v>
      </c>
      <c r="R454" s="168" t="s">
        <v>132</v>
      </c>
      <c r="S454" s="166"/>
      <c r="T454" s="166">
        <v>1</v>
      </c>
      <c r="U454" s="67"/>
    </row>
    <row r="455" spans="1:21" s="83" customFormat="1" ht="42">
      <c r="A455" s="161" t="s">
        <v>271</v>
      </c>
      <c r="B455" s="162"/>
      <c r="C455" s="156" t="s">
        <v>403</v>
      </c>
      <c r="D455" s="163">
        <v>206540441</v>
      </c>
      <c r="E455" s="163" t="s">
        <v>728</v>
      </c>
      <c r="F455" s="165" t="s">
        <v>22</v>
      </c>
      <c r="G455" s="166">
        <v>1</v>
      </c>
      <c r="H455" s="166"/>
      <c r="I455" s="166"/>
      <c r="J455" s="167">
        <f t="shared" si="21"/>
        <v>1</v>
      </c>
      <c r="K455" s="171"/>
      <c r="L455" s="171">
        <v>1</v>
      </c>
      <c r="M455" s="171"/>
      <c r="N455" s="171"/>
      <c r="O455" s="171"/>
      <c r="P455" s="66">
        <f t="shared" si="19"/>
        <v>1</v>
      </c>
      <c r="Q455" s="167">
        <f t="shared" si="20"/>
        <v>1</v>
      </c>
      <c r="R455" s="168" t="s">
        <v>132</v>
      </c>
      <c r="S455" s="166"/>
      <c r="T455" s="166">
        <v>1</v>
      </c>
      <c r="U455" s="67"/>
    </row>
    <row r="456" spans="1:21" s="83" customFormat="1" ht="42">
      <c r="A456" s="161" t="s">
        <v>271</v>
      </c>
      <c r="B456" s="162"/>
      <c r="C456" s="156" t="s">
        <v>426</v>
      </c>
      <c r="D456" s="163">
        <v>401690227</v>
      </c>
      <c r="E456" s="163" t="s">
        <v>728</v>
      </c>
      <c r="F456" s="165" t="s">
        <v>22</v>
      </c>
      <c r="G456" s="166">
        <v>1</v>
      </c>
      <c r="H456" s="166"/>
      <c r="I456" s="166"/>
      <c r="J456" s="167">
        <f t="shared" si="21"/>
        <v>1</v>
      </c>
      <c r="K456" s="171"/>
      <c r="L456" s="171">
        <v>1</v>
      </c>
      <c r="M456" s="171"/>
      <c r="N456" s="171"/>
      <c r="O456" s="171"/>
      <c r="P456" s="66">
        <f t="shared" si="19"/>
        <v>1</v>
      </c>
      <c r="Q456" s="167">
        <f t="shared" si="20"/>
        <v>1</v>
      </c>
      <c r="R456" s="168" t="s">
        <v>132</v>
      </c>
      <c r="S456" s="166"/>
      <c r="T456" s="166">
        <v>1</v>
      </c>
      <c r="U456" s="67"/>
    </row>
    <row r="457" spans="1:21" s="83" customFormat="1" ht="42">
      <c r="A457" s="161" t="s">
        <v>271</v>
      </c>
      <c r="B457" s="162"/>
      <c r="C457" s="156" t="s">
        <v>428</v>
      </c>
      <c r="D457" s="163">
        <v>702420096</v>
      </c>
      <c r="E457" s="163" t="s">
        <v>728</v>
      </c>
      <c r="F457" s="165" t="s">
        <v>22</v>
      </c>
      <c r="G457" s="166">
        <v>1</v>
      </c>
      <c r="H457" s="166"/>
      <c r="I457" s="166"/>
      <c r="J457" s="167">
        <f t="shared" si="21"/>
        <v>1</v>
      </c>
      <c r="K457" s="171"/>
      <c r="L457" s="171">
        <v>1</v>
      </c>
      <c r="M457" s="171"/>
      <c r="N457" s="171"/>
      <c r="O457" s="171"/>
      <c r="P457" s="66">
        <f t="shared" ref="P457:P520" si="22">IF(SUM(K457:O457)=SUM(G457:I457),J457,"VERIFIQUE DATOS INCORRECTOS")</f>
        <v>1</v>
      </c>
      <c r="Q457" s="167">
        <f t="shared" ref="Q457:Q520" si="23">SUM(S457:U457)</f>
        <v>1</v>
      </c>
      <c r="R457" s="168" t="s">
        <v>132</v>
      </c>
      <c r="S457" s="166">
        <v>1</v>
      </c>
      <c r="T457" s="166"/>
      <c r="U457" s="67"/>
    </row>
    <row r="458" spans="1:21" s="83" customFormat="1" ht="42">
      <c r="A458" s="161" t="s">
        <v>271</v>
      </c>
      <c r="B458" s="162"/>
      <c r="C458" s="156" t="s">
        <v>429</v>
      </c>
      <c r="D458" s="163">
        <v>602940585</v>
      </c>
      <c r="E458" s="163" t="s">
        <v>728</v>
      </c>
      <c r="F458" s="165" t="s">
        <v>22</v>
      </c>
      <c r="G458" s="166">
        <v>1</v>
      </c>
      <c r="H458" s="166"/>
      <c r="I458" s="166"/>
      <c r="J458" s="167">
        <f t="shared" ref="J458:J521" si="24">SUM(G458:I458)</f>
        <v>1</v>
      </c>
      <c r="K458" s="171"/>
      <c r="L458" s="171">
        <v>1</v>
      </c>
      <c r="M458" s="171"/>
      <c r="N458" s="171"/>
      <c r="O458" s="171"/>
      <c r="P458" s="66">
        <f t="shared" si="22"/>
        <v>1</v>
      </c>
      <c r="Q458" s="167">
        <f t="shared" si="23"/>
        <v>1</v>
      </c>
      <c r="R458" s="168" t="s">
        <v>132</v>
      </c>
      <c r="S458" s="166">
        <v>1</v>
      </c>
      <c r="T458" s="166"/>
      <c r="U458" s="67"/>
    </row>
    <row r="459" spans="1:21" s="83" customFormat="1" ht="42">
      <c r="A459" s="161" t="s">
        <v>271</v>
      </c>
      <c r="B459" s="162"/>
      <c r="C459" s="156" t="s">
        <v>430</v>
      </c>
      <c r="D459" s="163">
        <v>113140467</v>
      </c>
      <c r="E459" s="163" t="s">
        <v>728</v>
      </c>
      <c r="F459" s="165" t="s">
        <v>22</v>
      </c>
      <c r="G459" s="166">
        <v>1</v>
      </c>
      <c r="H459" s="166"/>
      <c r="I459" s="166"/>
      <c r="J459" s="167">
        <f t="shared" si="24"/>
        <v>1</v>
      </c>
      <c r="K459" s="171"/>
      <c r="L459" s="171">
        <v>1</v>
      </c>
      <c r="M459" s="171"/>
      <c r="N459" s="171"/>
      <c r="O459" s="171"/>
      <c r="P459" s="66">
        <f t="shared" si="22"/>
        <v>1</v>
      </c>
      <c r="Q459" s="167">
        <f t="shared" si="23"/>
        <v>1</v>
      </c>
      <c r="R459" s="168" t="s">
        <v>132</v>
      </c>
      <c r="S459" s="166">
        <v>1</v>
      </c>
      <c r="T459" s="166"/>
      <c r="U459" s="67"/>
    </row>
    <row r="460" spans="1:21" s="83" customFormat="1" ht="42">
      <c r="A460" s="161" t="s">
        <v>271</v>
      </c>
      <c r="B460" s="162"/>
      <c r="C460" s="156" t="s">
        <v>406</v>
      </c>
      <c r="D460" s="163">
        <v>113620376</v>
      </c>
      <c r="E460" s="163" t="s">
        <v>728</v>
      </c>
      <c r="F460" s="165" t="s">
        <v>22</v>
      </c>
      <c r="G460" s="166">
        <v>1</v>
      </c>
      <c r="H460" s="166"/>
      <c r="I460" s="166"/>
      <c r="J460" s="167">
        <f t="shared" si="24"/>
        <v>1</v>
      </c>
      <c r="K460" s="171"/>
      <c r="L460" s="171">
        <v>1</v>
      </c>
      <c r="M460" s="171"/>
      <c r="N460" s="171"/>
      <c r="O460" s="171"/>
      <c r="P460" s="66">
        <f t="shared" si="22"/>
        <v>1</v>
      </c>
      <c r="Q460" s="167">
        <f t="shared" si="23"/>
        <v>1</v>
      </c>
      <c r="R460" s="168" t="s">
        <v>132</v>
      </c>
      <c r="S460" s="166"/>
      <c r="T460" s="166">
        <v>1</v>
      </c>
      <c r="U460" s="67"/>
    </row>
    <row r="461" spans="1:21" s="83" customFormat="1" ht="42">
      <c r="A461" s="161" t="s">
        <v>271</v>
      </c>
      <c r="B461" s="162"/>
      <c r="C461" s="156" t="s">
        <v>780</v>
      </c>
      <c r="D461" s="163">
        <v>108770845</v>
      </c>
      <c r="E461" s="163" t="s">
        <v>728</v>
      </c>
      <c r="F461" s="165" t="s">
        <v>22</v>
      </c>
      <c r="G461" s="166">
        <v>1</v>
      </c>
      <c r="H461" s="166"/>
      <c r="I461" s="166"/>
      <c r="J461" s="167">
        <f t="shared" si="24"/>
        <v>1</v>
      </c>
      <c r="K461" s="171"/>
      <c r="L461" s="171">
        <v>1</v>
      </c>
      <c r="M461" s="171"/>
      <c r="N461" s="171"/>
      <c r="O461" s="171"/>
      <c r="P461" s="66">
        <f t="shared" si="22"/>
        <v>1</v>
      </c>
      <c r="Q461" s="167">
        <f t="shared" si="23"/>
        <v>1</v>
      </c>
      <c r="R461" s="168" t="s">
        <v>132</v>
      </c>
      <c r="S461" s="166">
        <v>1</v>
      </c>
      <c r="T461" s="166"/>
      <c r="U461" s="67"/>
    </row>
    <row r="462" spans="1:21" s="83" customFormat="1" ht="42">
      <c r="A462" s="161" t="s">
        <v>271</v>
      </c>
      <c r="B462" s="162"/>
      <c r="C462" s="156" t="s">
        <v>781</v>
      </c>
      <c r="D462" s="163">
        <v>110140320</v>
      </c>
      <c r="E462" s="163" t="s">
        <v>728</v>
      </c>
      <c r="F462" s="165" t="s">
        <v>22</v>
      </c>
      <c r="G462" s="166">
        <v>1</v>
      </c>
      <c r="H462" s="166"/>
      <c r="I462" s="166"/>
      <c r="J462" s="167">
        <f t="shared" si="24"/>
        <v>1</v>
      </c>
      <c r="K462" s="171"/>
      <c r="L462" s="171">
        <v>1</v>
      </c>
      <c r="M462" s="171"/>
      <c r="N462" s="171"/>
      <c r="O462" s="171"/>
      <c r="P462" s="66">
        <f t="shared" si="22"/>
        <v>1</v>
      </c>
      <c r="Q462" s="167">
        <f t="shared" si="23"/>
        <v>1</v>
      </c>
      <c r="R462" s="168" t="s">
        <v>132</v>
      </c>
      <c r="S462" s="166">
        <v>1</v>
      </c>
      <c r="T462" s="166"/>
      <c r="U462" s="67"/>
    </row>
    <row r="463" spans="1:21" s="83" customFormat="1" ht="28">
      <c r="A463" s="161" t="s">
        <v>782</v>
      </c>
      <c r="B463" s="162"/>
      <c r="C463" s="156" t="s">
        <v>425</v>
      </c>
      <c r="D463" s="163">
        <v>113880049</v>
      </c>
      <c r="E463" s="163" t="s">
        <v>729</v>
      </c>
      <c r="F463" s="165" t="s">
        <v>22</v>
      </c>
      <c r="G463" s="166">
        <v>3</v>
      </c>
      <c r="H463" s="166"/>
      <c r="I463" s="166"/>
      <c r="J463" s="167">
        <f t="shared" si="24"/>
        <v>3</v>
      </c>
      <c r="K463" s="171"/>
      <c r="L463" s="171">
        <v>3</v>
      </c>
      <c r="M463" s="171"/>
      <c r="N463" s="171"/>
      <c r="O463" s="171"/>
      <c r="P463" s="66">
        <f t="shared" si="22"/>
        <v>3</v>
      </c>
      <c r="Q463" s="167">
        <f t="shared" si="23"/>
        <v>1</v>
      </c>
      <c r="R463" s="168" t="s">
        <v>132</v>
      </c>
      <c r="S463" s="166">
        <v>1</v>
      </c>
      <c r="T463" s="166"/>
      <c r="U463" s="67"/>
    </row>
    <row r="464" spans="1:21" s="83" customFormat="1" ht="28">
      <c r="A464" s="161" t="s">
        <v>782</v>
      </c>
      <c r="B464" s="162"/>
      <c r="C464" s="156" t="s">
        <v>409</v>
      </c>
      <c r="D464" s="163">
        <v>111820804</v>
      </c>
      <c r="E464" s="163" t="s">
        <v>729</v>
      </c>
      <c r="F464" s="165" t="s">
        <v>22</v>
      </c>
      <c r="G464" s="166">
        <v>3</v>
      </c>
      <c r="H464" s="166"/>
      <c r="I464" s="166"/>
      <c r="J464" s="167">
        <f t="shared" si="24"/>
        <v>3</v>
      </c>
      <c r="K464" s="171"/>
      <c r="L464" s="171">
        <v>3</v>
      </c>
      <c r="M464" s="171"/>
      <c r="N464" s="171"/>
      <c r="O464" s="171"/>
      <c r="P464" s="66">
        <f t="shared" si="22"/>
        <v>3</v>
      </c>
      <c r="Q464" s="167">
        <f t="shared" si="23"/>
        <v>1</v>
      </c>
      <c r="R464" s="168" t="s">
        <v>132</v>
      </c>
      <c r="S464" s="166"/>
      <c r="T464" s="166">
        <v>1</v>
      </c>
      <c r="U464" s="67"/>
    </row>
    <row r="465" spans="1:21" s="83" customFormat="1" ht="28">
      <c r="A465" s="161" t="s">
        <v>782</v>
      </c>
      <c r="B465" s="162"/>
      <c r="C465" s="156" t="s">
        <v>779</v>
      </c>
      <c r="D465" s="163">
        <v>401790665</v>
      </c>
      <c r="E465" s="163" t="s">
        <v>729</v>
      </c>
      <c r="F465" s="165" t="s">
        <v>22</v>
      </c>
      <c r="G465" s="166">
        <v>3</v>
      </c>
      <c r="H465" s="166"/>
      <c r="I465" s="166"/>
      <c r="J465" s="167">
        <f t="shared" si="24"/>
        <v>3</v>
      </c>
      <c r="K465" s="171"/>
      <c r="L465" s="171">
        <v>3</v>
      </c>
      <c r="M465" s="171"/>
      <c r="N465" s="171"/>
      <c r="O465" s="171"/>
      <c r="P465" s="66">
        <f t="shared" si="22"/>
        <v>3</v>
      </c>
      <c r="Q465" s="167">
        <f t="shared" si="23"/>
        <v>1</v>
      </c>
      <c r="R465" s="168" t="s">
        <v>132</v>
      </c>
      <c r="S465" s="166">
        <v>1</v>
      </c>
      <c r="T465" s="166"/>
      <c r="U465" s="67"/>
    </row>
    <row r="466" spans="1:21" s="83" customFormat="1" ht="28">
      <c r="A466" s="161" t="s">
        <v>782</v>
      </c>
      <c r="B466" s="162"/>
      <c r="C466" s="156" t="s">
        <v>428</v>
      </c>
      <c r="D466" s="163">
        <v>702420096</v>
      </c>
      <c r="E466" s="163" t="s">
        <v>729</v>
      </c>
      <c r="F466" s="165" t="s">
        <v>22</v>
      </c>
      <c r="G466" s="166">
        <v>3</v>
      </c>
      <c r="H466" s="166"/>
      <c r="I466" s="166"/>
      <c r="J466" s="167">
        <f t="shared" si="24"/>
        <v>3</v>
      </c>
      <c r="K466" s="171"/>
      <c r="L466" s="171">
        <v>3</v>
      </c>
      <c r="M466" s="171"/>
      <c r="N466" s="171"/>
      <c r="O466" s="171"/>
      <c r="P466" s="66">
        <f t="shared" si="22"/>
        <v>3</v>
      </c>
      <c r="Q466" s="167">
        <f t="shared" si="23"/>
        <v>1</v>
      </c>
      <c r="R466" s="168" t="s">
        <v>132</v>
      </c>
      <c r="S466" s="166">
        <v>1</v>
      </c>
      <c r="T466" s="166"/>
      <c r="U466" s="67"/>
    </row>
    <row r="467" spans="1:21" s="83" customFormat="1" ht="28">
      <c r="A467" s="161" t="s">
        <v>782</v>
      </c>
      <c r="B467" s="162"/>
      <c r="C467" s="156" t="s">
        <v>406</v>
      </c>
      <c r="D467" s="163">
        <v>113620376</v>
      </c>
      <c r="E467" s="163" t="s">
        <v>729</v>
      </c>
      <c r="F467" s="165" t="s">
        <v>22</v>
      </c>
      <c r="G467" s="166">
        <v>3</v>
      </c>
      <c r="H467" s="166"/>
      <c r="I467" s="166"/>
      <c r="J467" s="167">
        <f t="shared" si="24"/>
        <v>3</v>
      </c>
      <c r="K467" s="171"/>
      <c r="L467" s="171">
        <v>3</v>
      </c>
      <c r="M467" s="171"/>
      <c r="N467" s="171"/>
      <c r="O467" s="171"/>
      <c r="P467" s="66">
        <f t="shared" si="22"/>
        <v>3</v>
      </c>
      <c r="Q467" s="167">
        <f t="shared" si="23"/>
        <v>1</v>
      </c>
      <c r="R467" s="168" t="s">
        <v>132</v>
      </c>
      <c r="S467" s="166"/>
      <c r="T467" s="166">
        <v>1</v>
      </c>
      <c r="U467" s="67"/>
    </row>
    <row r="468" spans="1:21" s="83" customFormat="1" ht="28">
      <c r="A468" s="161" t="s">
        <v>782</v>
      </c>
      <c r="B468" s="162"/>
      <c r="C468" s="156" t="s">
        <v>405</v>
      </c>
      <c r="D468" s="163">
        <v>401670546</v>
      </c>
      <c r="E468" s="163" t="s">
        <v>729</v>
      </c>
      <c r="F468" s="165" t="s">
        <v>22</v>
      </c>
      <c r="G468" s="166">
        <v>3</v>
      </c>
      <c r="H468" s="166"/>
      <c r="I468" s="166"/>
      <c r="J468" s="167">
        <f t="shared" si="24"/>
        <v>3</v>
      </c>
      <c r="K468" s="171"/>
      <c r="L468" s="171">
        <v>3</v>
      </c>
      <c r="M468" s="171"/>
      <c r="N468" s="171"/>
      <c r="O468" s="171"/>
      <c r="P468" s="66">
        <f t="shared" si="22"/>
        <v>3</v>
      </c>
      <c r="Q468" s="167">
        <f t="shared" si="23"/>
        <v>1</v>
      </c>
      <c r="R468" s="168" t="s">
        <v>132</v>
      </c>
      <c r="S468" s="166"/>
      <c r="T468" s="166">
        <v>1</v>
      </c>
      <c r="U468" s="67"/>
    </row>
    <row r="469" spans="1:21" s="83" customFormat="1" ht="28">
      <c r="A469" s="161" t="s">
        <v>782</v>
      </c>
      <c r="B469" s="162"/>
      <c r="C469" s="156" t="s">
        <v>429</v>
      </c>
      <c r="D469" s="163">
        <v>602940585</v>
      </c>
      <c r="E469" s="163" t="s">
        <v>729</v>
      </c>
      <c r="F469" s="165" t="s">
        <v>22</v>
      </c>
      <c r="G469" s="166">
        <v>3</v>
      </c>
      <c r="H469" s="166"/>
      <c r="I469" s="166"/>
      <c r="J469" s="167">
        <f t="shared" si="24"/>
        <v>3</v>
      </c>
      <c r="K469" s="171"/>
      <c r="L469" s="171">
        <v>3</v>
      </c>
      <c r="M469" s="171"/>
      <c r="N469" s="171"/>
      <c r="O469" s="171"/>
      <c r="P469" s="66">
        <f t="shared" si="22"/>
        <v>3</v>
      </c>
      <c r="Q469" s="167">
        <f t="shared" si="23"/>
        <v>1</v>
      </c>
      <c r="R469" s="168" t="s">
        <v>132</v>
      </c>
      <c r="S469" s="166">
        <v>1</v>
      </c>
      <c r="T469" s="166"/>
      <c r="U469" s="67"/>
    </row>
    <row r="470" spans="1:21" s="83" customFormat="1" ht="28">
      <c r="A470" s="161" t="s">
        <v>782</v>
      </c>
      <c r="B470" s="162"/>
      <c r="C470" s="156" t="s">
        <v>783</v>
      </c>
      <c r="D470" s="163">
        <v>113140467</v>
      </c>
      <c r="E470" s="163" t="s">
        <v>729</v>
      </c>
      <c r="F470" s="165" t="s">
        <v>22</v>
      </c>
      <c r="G470" s="166">
        <v>3</v>
      </c>
      <c r="H470" s="166"/>
      <c r="I470" s="166"/>
      <c r="J470" s="167">
        <f t="shared" si="24"/>
        <v>3</v>
      </c>
      <c r="K470" s="171"/>
      <c r="L470" s="171">
        <v>3</v>
      </c>
      <c r="M470" s="171"/>
      <c r="N470" s="171"/>
      <c r="O470" s="171"/>
      <c r="P470" s="66">
        <f t="shared" si="22"/>
        <v>3</v>
      </c>
      <c r="Q470" s="167">
        <f t="shared" si="23"/>
        <v>1</v>
      </c>
      <c r="R470" s="168" t="s">
        <v>132</v>
      </c>
      <c r="S470" s="166">
        <v>1</v>
      </c>
      <c r="T470" s="166"/>
      <c r="U470" s="67"/>
    </row>
    <row r="471" spans="1:21" s="83" customFormat="1" ht="28">
      <c r="A471" s="161" t="s">
        <v>782</v>
      </c>
      <c r="B471" s="162"/>
      <c r="C471" s="156" t="s">
        <v>431</v>
      </c>
      <c r="D471" s="163">
        <v>108770845</v>
      </c>
      <c r="E471" s="163" t="s">
        <v>729</v>
      </c>
      <c r="F471" s="165" t="s">
        <v>22</v>
      </c>
      <c r="G471" s="166">
        <v>3</v>
      </c>
      <c r="H471" s="166"/>
      <c r="I471" s="166"/>
      <c r="J471" s="167">
        <f t="shared" si="24"/>
        <v>3</v>
      </c>
      <c r="K471" s="171"/>
      <c r="L471" s="171">
        <v>3</v>
      </c>
      <c r="M471" s="171"/>
      <c r="N471" s="171"/>
      <c r="O471" s="171"/>
      <c r="P471" s="66">
        <f t="shared" si="22"/>
        <v>3</v>
      </c>
      <c r="Q471" s="167">
        <f t="shared" si="23"/>
        <v>1</v>
      </c>
      <c r="R471" s="168" t="s">
        <v>132</v>
      </c>
      <c r="S471" s="166">
        <v>1</v>
      </c>
      <c r="T471" s="166"/>
      <c r="U471" s="67"/>
    </row>
    <row r="472" spans="1:21" s="83" customFormat="1" ht="28">
      <c r="A472" s="161" t="s">
        <v>782</v>
      </c>
      <c r="B472" s="162"/>
      <c r="C472" s="156" t="s">
        <v>741</v>
      </c>
      <c r="D472" s="163" t="s">
        <v>784</v>
      </c>
      <c r="E472" s="163" t="s">
        <v>729</v>
      </c>
      <c r="F472" s="165" t="s">
        <v>22</v>
      </c>
      <c r="G472" s="166">
        <v>3</v>
      </c>
      <c r="H472" s="166"/>
      <c r="I472" s="166"/>
      <c r="J472" s="167">
        <f t="shared" si="24"/>
        <v>3</v>
      </c>
      <c r="K472" s="171"/>
      <c r="L472" s="171">
        <v>3</v>
      </c>
      <c r="M472" s="171"/>
      <c r="N472" s="171"/>
      <c r="O472" s="171"/>
      <c r="P472" s="66">
        <f t="shared" si="22"/>
        <v>3</v>
      </c>
      <c r="Q472" s="167">
        <f t="shared" si="23"/>
        <v>1</v>
      </c>
      <c r="R472" s="168" t="s">
        <v>132</v>
      </c>
      <c r="S472" s="166"/>
      <c r="T472" s="166">
        <v>1</v>
      </c>
      <c r="U472" s="67"/>
    </row>
    <row r="473" spans="1:21" s="83" customFormat="1" ht="28">
      <c r="A473" s="161" t="s">
        <v>782</v>
      </c>
      <c r="B473" s="162"/>
      <c r="C473" s="156" t="s">
        <v>781</v>
      </c>
      <c r="D473" s="163">
        <v>110140320</v>
      </c>
      <c r="E473" s="163" t="s">
        <v>729</v>
      </c>
      <c r="F473" s="165" t="s">
        <v>22</v>
      </c>
      <c r="G473" s="166">
        <v>3</v>
      </c>
      <c r="H473" s="166"/>
      <c r="I473" s="166"/>
      <c r="J473" s="167">
        <f t="shared" si="24"/>
        <v>3</v>
      </c>
      <c r="K473" s="171"/>
      <c r="L473" s="171">
        <v>3</v>
      </c>
      <c r="M473" s="171"/>
      <c r="N473" s="171"/>
      <c r="O473" s="171"/>
      <c r="P473" s="66">
        <f t="shared" si="22"/>
        <v>3</v>
      </c>
      <c r="Q473" s="167">
        <f t="shared" si="23"/>
        <v>1</v>
      </c>
      <c r="R473" s="168" t="s">
        <v>132</v>
      </c>
      <c r="S473" s="166">
        <v>1</v>
      </c>
      <c r="T473" s="166"/>
      <c r="U473" s="67"/>
    </row>
    <row r="474" spans="1:21" s="83" customFormat="1" ht="28">
      <c r="A474" s="161" t="s">
        <v>782</v>
      </c>
      <c r="B474" s="162"/>
      <c r="C474" s="156" t="s">
        <v>403</v>
      </c>
      <c r="D474" s="163">
        <v>206540441</v>
      </c>
      <c r="E474" s="163" t="s">
        <v>729</v>
      </c>
      <c r="F474" s="165" t="s">
        <v>22</v>
      </c>
      <c r="G474" s="166">
        <v>3</v>
      </c>
      <c r="H474" s="166"/>
      <c r="I474" s="166"/>
      <c r="J474" s="167">
        <f t="shared" si="24"/>
        <v>3</v>
      </c>
      <c r="K474" s="171"/>
      <c r="L474" s="171">
        <v>3</v>
      </c>
      <c r="M474" s="171"/>
      <c r="N474" s="171"/>
      <c r="O474" s="171"/>
      <c r="P474" s="66">
        <f t="shared" si="22"/>
        <v>3</v>
      </c>
      <c r="Q474" s="167">
        <f t="shared" si="23"/>
        <v>1</v>
      </c>
      <c r="R474" s="168" t="s">
        <v>132</v>
      </c>
      <c r="S474" s="166"/>
      <c r="T474" s="166">
        <v>1</v>
      </c>
      <c r="U474" s="67"/>
    </row>
    <row r="475" spans="1:21" s="83" customFormat="1" ht="28">
      <c r="A475" s="161" t="s">
        <v>782</v>
      </c>
      <c r="B475" s="162"/>
      <c r="C475" s="156" t="s">
        <v>407</v>
      </c>
      <c r="D475" s="163">
        <v>401690227</v>
      </c>
      <c r="E475" s="163" t="s">
        <v>729</v>
      </c>
      <c r="F475" s="165" t="s">
        <v>22</v>
      </c>
      <c r="G475" s="166">
        <v>3</v>
      </c>
      <c r="H475" s="166"/>
      <c r="I475" s="166"/>
      <c r="J475" s="167">
        <f t="shared" si="24"/>
        <v>3</v>
      </c>
      <c r="K475" s="171"/>
      <c r="L475" s="171">
        <v>3</v>
      </c>
      <c r="M475" s="171"/>
      <c r="N475" s="171"/>
      <c r="O475" s="171"/>
      <c r="P475" s="66">
        <f t="shared" si="22"/>
        <v>3</v>
      </c>
      <c r="Q475" s="167">
        <f t="shared" si="23"/>
        <v>1</v>
      </c>
      <c r="R475" s="168" t="s">
        <v>132</v>
      </c>
      <c r="S475" s="166"/>
      <c r="T475" s="166">
        <v>1</v>
      </c>
      <c r="U475" s="67"/>
    </row>
    <row r="476" spans="1:21" s="83" customFormat="1" ht="28">
      <c r="A476" s="161" t="s">
        <v>785</v>
      </c>
      <c r="B476" s="162"/>
      <c r="C476" s="156" t="s">
        <v>786</v>
      </c>
      <c r="D476" s="163">
        <v>503470983</v>
      </c>
      <c r="E476" s="163" t="s">
        <v>787</v>
      </c>
      <c r="F476" s="165" t="s">
        <v>22</v>
      </c>
      <c r="G476" s="166">
        <v>16</v>
      </c>
      <c r="H476" s="166"/>
      <c r="I476" s="166"/>
      <c r="J476" s="167">
        <f t="shared" si="24"/>
        <v>16</v>
      </c>
      <c r="K476" s="171"/>
      <c r="L476" s="171">
        <v>16</v>
      </c>
      <c r="M476" s="171"/>
      <c r="N476" s="171"/>
      <c r="O476" s="171"/>
      <c r="P476" s="66">
        <f t="shared" si="22"/>
        <v>16</v>
      </c>
      <c r="Q476" s="167">
        <f t="shared" si="23"/>
        <v>1</v>
      </c>
      <c r="R476" s="168" t="s">
        <v>132</v>
      </c>
      <c r="S476" s="166"/>
      <c r="T476" s="166">
        <v>1</v>
      </c>
      <c r="U476" s="67"/>
    </row>
    <row r="477" spans="1:21" s="83" customFormat="1" ht="42">
      <c r="A477" s="161" t="s">
        <v>812</v>
      </c>
      <c r="B477" s="162"/>
      <c r="C477" s="156" t="s">
        <v>420</v>
      </c>
      <c r="D477" s="163">
        <v>204220387</v>
      </c>
      <c r="E477" s="163" t="s">
        <v>730</v>
      </c>
      <c r="F477" s="165" t="s">
        <v>22</v>
      </c>
      <c r="G477" s="166">
        <v>3.3</v>
      </c>
      <c r="H477" s="166"/>
      <c r="I477" s="166"/>
      <c r="J477" s="167">
        <f t="shared" si="24"/>
        <v>3.3</v>
      </c>
      <c r="K477" s="171"/>
      <c r="L477" s="171">
        <v>3.3</v>
      </c>
      <c r="M477" s="171"/>
      <c r="N477" s="171"/>
      <c r="O477" s="171"/>
      <c r="P477" s="66">
        <f t="shared" si="22"/>
        <v>3.3</v>
      </c>
      <c r="Q477" s="167">
        <f t="shared" si="23"/>
        <v>1</v>
      </c>
      <c r="R477" s="168" t="s">
        <v>72</v>
      </c>
      <c r="S477" s="166">
        <v>1</v>
      </c>
      <c r="T477" s="166"/>
      <c r="U477" s="67"/>
    </row>
    <row r="478" spans="1:21" s="83" customFormat="1" ht="42">
      <c r="A478" s="161" t="s">
        <v>812</v>
      </c>
      <c r="B478" s="162"/>
      <c r="C478" s="156" t="s">
        <v>788</v>
      </c>
      <c r="D478" s="163">
        <v>109290715</v>
      </c>
      <c r="E478" s="163" t="s">
        <v>730</v>
      </c>
      <c r="F478" s="165" t="s">
        <v>22</v>
      </c>
      <c r="G478" s="166">
        <v>3.3</v>
      </c>
      <c r="H478" s="166"/>
      <c r="I478" s="166"/>
      <c r="J478" s="167">
        <f t="shared" si="24"/>
        <v>3.3</v>
      </c>
      <c r="K478" s="171"/>
      <c r="L478" s="171">
        <v>3.3</v>
      </c>
      <c r="M478" s="171"/>
      <c r="N478" s="171"/>
      <c r="O478" s="171"/>
      <c r="P478" s="66">
        <f t="shared" si="22"/>
        <v>3.3</v>
      </c>
      <c r="Q478" s="167">
        <f t="shared" si="23"/>
        <v>1</v>
      </c>
      <c r="R478" s="168" t="s">
        <v>132</v>
      </c>
      <c r="S478" s="166"/>
      <c r="T478" s="166">
        <v>1</v>
      </c>
      <c r="U478" s="67"/>
    </row>
    <row r="479" spans="1:21" s="83" customFormat="1" ht="42">
      <c r="A479" s="161" t="s">
        <v>812</v>
      </c>
      <c r="B479" s="162"/>
      <c r="C479" s="156" t="s">
        <v>789</v>
      </c>
      <c r="D479" s="163">
        <v>303480557</v>
      </c>
      <c r="E479" s="163" t="s">
        <v>730</v>
      </c>
      <c r="F479" s="165" t="s">
        <v>22</v>
      </c>
      <c r="G479" s="166">
        <v>3.3</v>
      </c>
      <c r="H479" s="166"/>
      <c r="I479" s="166"/>
      <c r="J479" s="167">
        <f t="shared" si="24"/>
        <v>3.3</v>
      </c>
      <c r="K479" s="171"/>
      <c r="L479" s="171">
        <v>3.3</v>
      </c>
      <c r="M479" s="171"/>
      <c r="N479" s="171"/>
      <c r="O479" s="171"/>
      <c r="P479" s="66">
        <f t="shared" si="22"/>
        <v>3.3</v>
      </c>
      <c r="Q479" s="167">
        <f t="shared" si="23"/>
        <v>1</v>
      </c>
      <c r="R479" s="168" t="s">
        <v>132</v>
      </c>
      <c r="S479" s="166"/>
      <c r="T479" s="166">
        <v>1</v>
      </c>
      <c r="U479" s="67"/>
    </row>
    <row r="480" spans="1:21" s="83" customFormat="1" ht="42">
      <c r="A480" s="161" t="s">
        <v>812</v>
      </c>
      <c r="B480" s="162"/>
      <c r="C480" s="156" t="s">
        <v>790</v>
      </c>
      <c r="D480" s="163">
        <v>107420119</v>
      </c>
      <c r="E480" s="163" t="s">
        <v>730</v>
      </c>
      <c r="F480" s="165" t="s">
        <v>22</v>
      </c>
      <c r="G480" s="166">
        <v>3.3</v>
      </c>
      <c r="H480" s="166"/>
      <c r="I480" s="166"/>
      <c r="J480" s="167">
        <f t="shared" si="24"/>
        <v>3.3</v>
      </c>
      <c r="K480" s="171"/>
      <c r="L480" s="171">
        <v>3.3</v>
      </c>
      <c r="M480" s="171"/>
      <c r="N480" s="171"/>
      <c r="O480" s="171"/>
      <c r="P480" s="66">
        <f t="shared" si="22"/>
        <v>3.3</v>
      </c>
      <c r="Q480" s="167">
        <f t="shared" si="23"/>
        <v>1</v>
      </c>
      <c r="R480" s="168" t="s">
        <v>132</v>
      </c>
      <c r="S480" s="166"/>
      <c r="T480" s="166">
        <v>1</v>
      </c>
      <c r="U480" s="67"/>
    </row>
    <row r="481" spans="1:21" s="83" customFormat="1" ht="42">
      <c r="A481" s="161" t="s">
        <v>812</v>
      </c>
      <c r="B481" s="162"/>
      <c r="C481" s="156" t="s">
        <v>791</v>
      </c>
      <c r="D481" s="163">
        <v>110560133</v>
      </c>
      <c r="E481" s="163" t="s">
        <v>730</v>
      </c>
      <c r="F481" s="165" t="s">
        <v>22</v>
      </c>
      <c r="G481" s="166">
        <v>3.3</v>
      </c>
      <c r="H481" s="166"/>
      <c r="I481" s="166"/>
      <c r="J481" s="167">
        <f t="shared" si="24"/>
        <v>3.3</v>
      </c>
      <c r="K481" s="171"/>
      <c r="L481" s="171">
        <v>3.3</v>
      </c>
      <c r="M481" s="171"/>
      <c r="N481" s="171"/>
      <c r="O481" s="171"/>
      <c r="P481" s="66">
        <f t="shared" si="22"/>
        <v>3.3</v>
      </c>
      <c r="Q481" s="167">
        <f t="shared" si="23"/>
        <v>1</v>
      </c>
      <c r="R481" s="168" t="s">
        <v>132</v>
      </c>
      <c r="S481" s="166"/>
      <c r="T481" s="166">
        <v>1</v>
      </c>
      <c r="U481" s="67"/>
    </row>
    <row r="482" spans="1:21" s="83" customFormat="1" ht="42">
      <c r="A482" s="161" t="s">
        <v>812</v>
      </c>
      <c r="B482" s="162"/>
      <c r="C482" s="156" t="s">
        <v>421</v>
      </c>
      <c r="D482" s="163">
        <v>503630005</v>
      </c>
      <c r="E482" s="163" t="s">
        <v>730</v>
      </c>
      <c r="F482" s="165" t="s">
        <v>22</v>
      </c>
      <c r="G482" s="166">
        <v>3.3</v>
      </c>
      <c r="H482" s="166"/>
      <c r="I482" s="166"/>
      <c r="J482" s="167">
        <f t="shared" si="24"/>
        <v>3.3</v>
      </c>
      <c r="K482" s="171"/>
      <c r="L482" s="171">
        <v>3.3</v>
      </c>
      <c r="M482" s="171"/>
      <c r="N482" s="171"/>
      <c r="O482" s="171"/>
      <c r="P482" s="66">
        <f t="shared" si="22"/>
        <v>3.3</v>
      </c>
      <c r="Q482" s="167">
        <f t="shared" si="23"/>
        <v>1</v>
      </c>
      <c r="R482" s="168" t="s">
        <v>132</v>
      </c>
      <c r="S482" s="166"/>
      <c r="T482" s="166">
        <v>1</v>
      </c>
      <c r="U482" s="67"/>
    </row>
    <row r="483" spans="1:21" s="83" customFormat="1" ht="42">
      <c r="A483" s="161" t="s">
        <v>812</v>
      </c>
      <c r="B483" s="162"/>
      <c r="C483" s="156" t="s">
        <v>422</v>
      </c>
      <c r="D483" s="163">
        <v>107970787</v>
      </c>
      <c r="E483" s="163" t="s">
        <v>730</v>
      </c>
      <c r="F483" s="165" t="s">
        <v>22</v>
      </c>
      <c r="G483" s="166">
        <v>3.3</v>
      </c>
      <c r="H483" s="166"/>
      <c r="I483" s="166"/>
      <c r="J483" s="167">
        <f t="shared" si="24"/>
        <v>3.3</v>
      </c>
      <c r="K483" s="171"/>
      <c r="L483" s="171">
        <v>3.3</v>
      </c>
      <c r="M483" s="171"/>
      <c r="N483" s="171"/>
      <c r="O483" s="171"/>
      <c r="P483" s="66">
        <f t="shared" si="22"/>
        <v>3.3</v>
      </c>
      <c r="Q483" s="167">
        <f t="shared" si="23"/>
        <v>1</v>
      </c>
      <c r="R483" s="168" t="s">
        <v>72</v>
      </c>
      <c r="S483" s="166"/>
      <c r="T483" s="166">
        <v>1</v>
      </c>
      <c r="U483" s="67"/>
    </row>
    <row r="484" spans="1:21" s="83" customFormat="1" ht="70">
      <c r="A484" s="161" t="s">
        <v>812</v>
      </c>
      <c r="B484" s="162"/>
      <c r="C484" s="156" t="s">
        <v>420</v>
      </c>
      <c r="D484" s="163">
        <v>204220387</v>
      </c>
      <c r="E484" s="163" t="s">
        <v>792</v>
      </c>
      <c r="F484" s="165" t="s">
        <v>22</v>
      </c>
      <c r="G484" s="166">
        <v>3.3</v>
      </c>
      <c r="H484" s="166"/>
      <c r="I484" s="166"/>
      <c r="J484" s="167">
        <f t="shared" si="24"/>
        <v>3.3</v>
      </c>
      <c r="K484" s="171"/>
      <c r="L484" s="171">
        <v>3.3</v>
      </c>
      <c r="M484" s="171"/>
      <c r="N484" s="171"/>
      <c r="O484" s="171"/>
      <c r="P484" s="66">
        <f t="shared" si="22"/>
        <v>3.3</v>
      </c>
      <c r="Q484" s="167">
        <f t="shared" si="23"/>
        <v>1</v>
      </c>
      <c r="R484" s="168" t="s">
        <v>72</v>
      </c>
      <c r="S484" s="166">
        <v>1</v>
      </c>
      <c r="T484" s="166"/>
      <c r="U484" s="67"/>
    </row>
    <row r="485" spans="1:21" s="83" customFormat="1" ht="70">
      <c r="A485" s="161" t="s">
        <v>812</v>
      </c>
      <c r="B485" s="162"/>
      <c r="C485" s="156" t="s">
        <v>788</v>
      </c>
      <c r="D485" s="163">
        <v>109290715</v>
      </c>
      <c r="E485" s="163" t="s">
        <v>792</v>
      </c>
      <c r="F485" s="165" t="s">
        <v>22</v>
      </c>
      <c r="G485" s="166">
        <v>3.3</v>
      </c>
      <c r="H485" s="166"/>
      <c r="I485" s="166"/>
      <c r="J485" s="167">
        <f t="shared" si="24"/>
        <v>3.3</v>
      </c>
      <c r="K485" s="171"/>
      <c r="L485" s="171">
        <v>3.3</v>
      </c>
      <c r="M485" s="171"/>
      <c r="N485" s="171"/>
      <c r="O485" s="171"/>
      <c r="P485" s="66">
        <f t="shared" si="22"/>
        <v>3.3</v>
      </c>
      <c r="Q485" s="167">
        <f t="shared" si="23"/>
        <v>1</v>
      </c>
      <c r="R485" s="168" t="s">
        <v>132</v>
      </c>
      <c r="S485" s="166"/>
      <c r="T485" s="166">
        <v>1</v>
      </c>
      <c r="U485" s="67"/>
    </row>
    <row r="486" spans="1:21" s="83" customFormat="1" ht="70">
      <c r="A486" s="161" t="s">
        <v>812</v>
      </c>
      <c r="B486" s="162"/>
      <c r="C486" s="156" t="s">
        <v>789</v>
      </c>
      <c r="D486" s="163">
        <v>303480557</v>
      </c>
      <c r="E486" s="163" t="s">
        <v>792</v>
      </c>
      <c r="F486" s="165" t="s">
        <v>22</v>
      </c>
      <c r="G486" s="166">
        <v>3.3</v>
      </c>
      <c r="H486" s="166"/>
      <c r="I486" s="166"/>
      <c r="J486" s="167">
        <f t="shared" si="24"/>
        <v>3.3</v>
      </c>
      <c r="K486" s="171"/>
      <c r="L486" s="171">
        <v>3.3</v>
      </c>
      <c r="M486" s="171"/>
      <c r="N486" s="171"/>
      <c r="O486" s="171"/>
      <c r="P486" s="66">
        <f t="shared" si="22"/>
        <v>3.3</v>
      </c>
      <c r="Q486" s="167">
        <f t="shared" si="23"/>
        <v>1</v>
      </c>
      <c r="R486" s="168" t="s">
        <v>132</v>
      </c>
      <c r="S486" s="166"/>
      <c r="T486" s="166">
        <v>1</v>
      </c>
      <c r="U486" s="67"/>
    </row>
    <row r="487" spans="1:21" s="83" customFormat="1" ht="70">
      <c r="A487" s="161" t="s">
        <v>812</v>
      </c>
      <c r="B487" s="162"/>
      <c r="C487" s="156" t="s">
        <v>790</v>
      </c>
      <c r="D487" s="163">
        <v>107420119</v>
      </c>
      <c r="E487" s="163" t="s">
        <v>792</v>
      </c>
      <c r="F487" s="165" t="s">
        <v>22</v>
      </c>
      <c r="G487" s="166">
        <v>3.3</v>
      </c>
      <c r="H487" s="166"/>
      <c r="I487" s="166"/>
      <c r="J487" s="167">
        <f t="shared" si="24"/>
        <v>3.3</v>
      </c>
      <c r="K487" s="171"/>
      <c r="L487" s="171">
        <v>3.3</v>
      </c>
      <c r="M487" s="171"/>
      <c r="N487" s="171"/>
      <c r="O487" s="171"/>
      <c r="P487" s="66">
        <f t="shared" si="22"/>
        <v>3.3</v>
      </c>
      <c r="Q487" s="167">
        <f t="shared" si="23"/>
        <v>1</v>
      </c>
      <c r="R487" s="168" t="s">
        <v>132</v>
      </c>
      <c r="S487" s="166"/>
      <c r="T487" s="166">
        <v>1</v>
      </c>
      <c r="U487" s="67"/>
    </row>
    <row r="488" spans="1:21" s="83" customFormat="1" ht="70">
      <c r="A488" s="161" t="s">
        <v>812</v>
      </c>
      <c r="B488" s="162"/>
      <c r="C488" s="156" t="s">
        <v>791</v>
      </c>
      <c r="D488" s="163">
        <v>110560133</v>
      </c>
      <c r="E488" s="163" t="s">
        <v>792</v>
      </c>
      <c r="F488" s="165" t="s">
        <v>22</v>
      </c>
      <c r="G488" s="166">
        <v>3.3</v>
      </c>
      <c r="H488" s="166"/>
      <c r="I488" s="166"/>
      <c r="J488" s="167">
        <f t="shared" si="24"/>
        <v>3.3</v>
      </c>
      <c r="K488" s="171"/>
      <c r="L488" s="171">
        <v>3.3</v>
      </c>
      <c r="M488" s="171"/>
      <c r="N488" s="171"/>
      <c r="O488" s="171"/>
      <c r="P488" s="66">
        <f t="shared" si="22"/>
        <v>3.3</v>
      </c>
      <c r="Q488" s="167">
        <f t="shared" si="23"/>
        <v>1</v>
      </c>
      <c r="R488" s="168" t="s">
        <v>132</v>
      </c>
      <c r="S488" s="166"/>
      <c r="T488" s="166">
        <v>1</v>
      </c>
      <c r="U488" s="67"/>
    </row>
    <row r="489" spans="1:21" s="83" customFormat="1" ht="70">
      <c r="A489" s="161" t="s">
        <v>812</v>
      </c>
      <c r="B489" s="162"/>
      <c r="C489" s="156" t="s">
        <v>421</v>
      </c>
      <c r="D489" s="163">
        <v>503630005</v>
      </c>
      <c r="E489" s="163" t="s">
        <v>792</v>
      </c>
      <c r="F489" s="165" t="s">
        <v>22</v>
      </c>
      <c r="G489" s="166">
        <v>3.3</v>
      </c>
      <c r="H489" s="166"/>
      <c r="I489" s="166"/>
      <c r="J489" s="167">
        <f t="shared" si="24"/>
        <v>3.3</v>
      </c>
      <c r="K489" s="171"/>
      <c r="L489" s="171">
        <v>3.3</v>
      </c>
      <c r="M489" s="171"/>
      <c r="N489" s="171"/>
      <c r="O489" s="171"/>
      <c r="P489" s="66">
        <f t="shared" si="22"/>
        <v>3.3</v>
      </c>
      <c r="Q489" s="167">
        <f t="shared" si="23"/>
        <v>1</v>
      </c>
      <c r="R489" s="168" t="s">
        <v>132</v>
      </c>
      <c r="S489" s="166"/>
      <c r="T489" s="166">
        <v>1</v>
      </c>
      <c r="U489" s="67"/>
    </row>
    <row r="490" spans="1:21" s="83" customFormat="1" ht="70">
      <c r="A490" s="161" t="s">
        <v>812</v>
      </c>
      <c r="B490" s="162"/>
      <c r="C490" s="156" t="s">
        <v>422</v>
      </c>
      <c r="D490" s="163">
        <v>107970787</v>
      </c>
      <c r="E490" s="163" t="s">
        <v>792</v>
      </c>
      <c r="F490" s="165" t="s">
        <v>22</v>
      </c>
      <c r="G490" s="166">
        <v>3.3</v>
      </c>
      <c r="H490" s="166"/>
      <c r="I490" s="166"/>
      <c r="J490" s="167">
        <f t="shared" si="24"/>
        <v>3.3</v>
      </c>
      <c r="K490" s="171"/>
      <c r="L490" s="171">
        <v>3.3</v>
      </c>
      <c r="M490" s="171"/>
      <c r="N490" s="171"/>
      <c r="O490" s="171"/>
      <c r="P490" s="66">
        <f t="shared" si="22"/>
        <v>3.3</v>
      </c>
      <c r="Q490" s="167">
        <f t="shared" si="23"/>
        <v>1</v>
      </c>
      <c r="R490" s="168" t="s">
        <v>72</v>
      </c>
      <c r="S490" s="166"/>
      <c r="T490" s="166">
        <v>1</v>
      </c>
      <c r="U490" s="67"/>
    </row>
    <row r="491" spans="1:21" s="83" customFormat="1" ht="28">
      <c r="A491" s="161" t="s">
        <v>758</v>
      </c>
      <c r="B491" s="162"/>
      <c r="C491" s="156" t="s">
        <v>793</v>
      </c>
      <c r="D491" s="163">
        <v>113140209</v>
      </c>
      <c r="E491" s="163" t="s">
        <v>794</v>
      </c>
      <c r="F491" s="165" t="s">
        <v>22</v>
      </c>
      <c r="G491" s="166">
        <v>24</v>
      </c>
      <c r="H491" s="166"/>
      <c r="I491" s="166"/>
      <c r="J491" s="167">
        <f t="shared" si="24"/>
        <v>24</v>
      </c>
      <c r="K491" s="171"/>
      <c r="L491" s="171">
        <v>24</v>
      </c>
      <c r="M491" s="171"/>
      <c r="N491" s="171"/>
      <c r="O491" s="171"/>
      <c r="P491" s="66">
        <f t="shared" si="22"/>
        <v>24</v>
      </c>
      <c r="Q491" s="167">
        <f t="shared" si="23"/>
        <v>1</v>
      </c>
      <c r="R491" s="168" t="s">
        <v>132</v>
      </c>
      <c r="S491" s="166"/>
      <c r="T491" s="166">
        <v>1</v>
      </c>
      <c r="U491" s="67"/>
    </row>
    <row r="492" spans="1:21" s="83" customFormat="1" ht="42">
      <c r="A492" s="161" t="s">
        <v>795</v>
      </c>
      <c r="B492" s="162"/>
      <c r="C492" s="156" t="s">
        <v>796</v>
      </c>
      <c r="D492" s="163">
        <v>205040097</v>
      </c>
      <c r="E492" s="163" t="s">
        <v>797</v>
      </c>
      <c r="F492" s="165" t="s">
        <v>22</v>
      </c>
      <c r="G492" s="166">
        <v>1</v>
      </c>
      <c r="H492" s="166"/>
      <c r="I492" s="166"/>
      <c r="J492" s="167">
        <f t="shared" si="24"/>
        <v>1</v>
      </c>
      <c r="K492" s="171"/>
      <c r="L492" s="171">
        <v>1</v>
      </c>
      <c r="M492" s="171"/>
      <c r="N492" s="171"/>
      <c r="O492" s="171"/>
      <c r="P492" s="66">
        <f t="shared" si="22"/>
        <v>1</v>
      </c>
      <c r="Q492" s="167">
        <f t="shared" si="23"/>
        <v>1</v>
      </c>
      <c r="R492" s="168" t="s">
        <v>132</v>
      </c>
      <c r="S492" s="166">
        <v>1</v>
      </c>
      <c r="T492" s="166"/>
      <c r="U492" s="67"/>
    </row>
    <row r="493" spans="1:21" s="83" customFormat="1" ht="42">
      <c r="A493" s="161" t="s">
        <v>795</v>
      </c>
      <c r="B493" s="162"/>
      <c r="C493" s="156" t="s">
        <v>763</v>
      </c>
      <c r="D493" s="163">
        <v>109270126</v>
      </c>
      <c r="E493" s="163" t="s">
        <v>797</v>
      </c>
      <c r="F493" s="165" t="s">
        <v>22</v>
      </c>
      <c r="G493" s="166">
        <v>1</v>
      </c>
      <c r="H493" s="166"/>
      <c r="I493" s="166"/>
      <c r="J493" s="167">
        <f t="shared" si="24"/>
        <v>1</v>
      </c>
      <c r="K493" s="171"/>
      <c r="L493" s="171">
        <v>1</v>
      </c>
      <c r="M493" s="171"/>
      <c r="N493" s="171"/>
      <c r="O493" s="171"/>
      <c r="P493" s="66">
        <f t="shared" si="22"/>
        <v>1</v>
      </c>
      <c r="Q493" s="167">
        <f t="shared" si="23"/>
        <v>1</v>
      </c>
      <c r="R493" s="168" t="s">
        <v>132</v>
      </c>
      <c r="S493" s="166">
        <v>1</v>
      </c>
      <c r="T493" s="166"/>
      <c r="U493" s="67"/>
    </row>
    <row r="494" spans="1:21" s="83" customFormat="1" ht="42">
      <c r="A494" s="161" t="s">
        <v>795</v>
      </c>
      <c r="B494" s="162"/>
      <c r="C494" s="156" t="s">
        <v>765</v>
      </c>
      <c r="D494" s="163">
        <v>205900761</v>
      </c>
      <c r="E494" s="163" t="s">
        <v>797</v>
      </c>
      <c r="F494" s="165" t="s">
        <v>22</v>
      </c>
      <c r="G494" s="166">
        <v>1</v>
      </c>
      <c r="H494" s="166"/>
      <c r="I494" s="166"/>
      <c r="J494" s="167">
        <f t="shared" si="24"/>
        <v>1</v>
      </c>
      <c r="K494" s="171"/>
      <c r="L494" s="171">
        <v>1</v>
      </c>
      <c r="M494" s="171"/>
      <c r="N494" s="171"/>
      <c r="O494" s="171"/>
      <c r="P494" s="66">
        <f t="shared" si="22"/>
        <v>1</v>
      </c>
      <c r="Q494" s="167">
        <f t="shared" si="23"/>
        <v>1</v>
      </c>
      <c r="R494" s="168" t="s">
        <v>132</v>
      </c>
      <c r="S494" s="166"/>
      <c r="T494" s="166">
        <v>1</v>
      </c>
      <c r="U494" s="67"/>
    </row>
    <row r="495" spans="1:21" s="83" customFormat="1" ht="42">
      <c r="A495" s="161" t="s">
        <v>795</v>
      </c>
      <c r="B495" s="162"/>
      <c r="C495" s="156" t="s">
        <v>798</v>
      </c>
      <c r="D495" s="163" t="s">
        <v>799</v>
      </c>
      <c r="E495" s="163" t="s">
        <v>797</v>
      </c>
      <c r="F495" s="165" t="s">
        <v>22</v>
      </c>
      <c r="G495" s="166">
        <v>1</v>
      </c>
      <c r="H495" s="166"/>
      <c r="I495" s="166"/>
      <c r="J495" s="167">
        <f t="shared" si="24"/>
        <v>1</v>
      </c>
      <c r="K495" s="171"/>
      <c r="L495" s="171">
        <v>1</v>
      </c>
      <c r="M495" s="171"/>
      <c r="N495" s="171"/>
      <c r="O495" s="171"/>
      <c r="P495" s="66">
        <f t="shared" si="22"/>
        <v>1</v>
      </c>
      <c r="Q495" s="167">
        <f t="shared" si="23"/>
        <v>1</v>
      </c>
      <c r="R495" s="168" t="s">
        <v>132</v>
      </c>
      <c r="S495" s="166"/>
      <c r="T495" s="166">
        <v>1</v>
      </c>
      <c r="U495" s="67"/>
    </row>
    <row r="496" spans="1:21" s="83" customFormat="1" ht="42">
      <c r="A496" s="161" t="s">
        <v>795</v>
      </c>
      <c r="B496" s="162"/>
      <c r="C496" s="156" t="s">
        <v>424</v>
      </c>
      <c r="D496" s="163">
        <v>107380502</v>
      </c>
      <c r="E496" s="163" t="s">
        <v>797</v>
      </c>
      <c r="F496" s="165" t="s">
        <v>22</v>
      </c>
      <c r="G496" s="166">
        <v>1</v>
      </c>
      <c r="H496" s="166"/>
      <c r="I496" s="166"/>
      <c r="J496" s="167">
        <f t="shared" si="24"/>
        <v>1</v>
      </c>
      <c r="K496" s="171"/>
      <c r="L496" s="171">
        <v>1</v>
      </c>
      <c r="M496" s="171"/>
      <c r="N496" s="171"/>
      <c r="O496" s="171"/>
      <c r="P496" s="66">
        <f t="shared" si="22"/>
        <v>1</v>
      </c>
      <c r="Q496" s="167">
        <f t="shared" si="23"/>
        <v>1</v>
      </c>
      <c r="R496" s="168" t="s">
        <v>132</v>
      </c>
      <c r="S496" s="166"/>
      <c r="T496" s="166">
        <v>1</v>
      </c>
      <c r="U496" s="67"/>
    </row>
    <row r="497" spans="1:21" s="83" customFormat="1" ht="42">
      <c r="A497" s="161" t="s">
        <v>795</v>
      </c>
      <c r="B497" s="162"/>
      <c r="C497" s="156" t="s">
        <v>767</v>
      </c>
      <c r="D497" s="163">
        <v>106610302</v>
      </c>
      <c r="E497" s="163" t="s">
        <v>797</v>
      </c>
      <c r="F497" s="165" t="s">
        <v>22</v>
      </c>
      <c r="G497" s="166">
        <v>1</v>
      </c>
      <c r="H497" s="166"/>
      <c r="I497" s="166"/>
      <c r="J497" s="167">
        <f t="shared" si="24"/>
        <v>1</v>
      </c>
      <c r="K497" s="171"/>
      <c r="L497" s="171">
        <v>1</v>
      </c>
      <c r="M497" s="171"/>
      <c r="N497" s="171"/>
      <c r="O497" s="171"/>
      <c r="P497" s="66">
        <f t="shared" si="22"/>
        <v>1</v>
      </c>
      <c r="Q497" s="167">
        <f t="shared" si="23"/>
        <v>1</v>
      </c>
      <c r="R497" s="168" t="s">
        <v>132</v>
      </c>
      <c r="S497" s="166"/>
      <c r="T497" s="166">
        <v>1</v>
      </c>
      <c r="U497" s="67"/>
    </row>
    <row r="498" spans="1:21" s="83" customFormat="1" ht="42">
      <c r="A498" s="161" t="s">
        <v>795</v>
      </c>
      <c r="B498" s="162"/>
      <c r="C498" s="156" t="s">
        <v>800</v>
      </c>
      <c r="D498" s="163" t="s">
        <v>801</v>
      </c>
      <c r="E498" s="163" t="s">
        <v>797</v>
      </c>
      <c r="F498" s="165" t="s">
        <v>22</v>
      </c>
      <c r="G498" s="166">
        <v>1</v>
      </c>
      <c r="H498" s="166"/>
      <c r="I498" s="166"/>
      <c r="J498" s="167">
        <f t="shared" si="24"/>
        <v>1</v>
      </c>
      <c r="K498" s="171"/>
      <c r="L498" s="171">
        <v>1</v>
      </c>
      <c r="M498" s="171"/>
      <c r="N498" s="171"/>
      <c r="O498" s="171"/>
      <c r="P498" s="66">
        <f t="shared" si="22"/>
        <v>1</v>
      </c>
      <c r="Q498" s="167">
        <f t="shared" si="23"/>
        <v>1</v>
      </c>
      <c r="R498" s="168" t="s">
        <v>132</v>
      </c>
      <c r="S498" s="166"/>
      <c r="T498" s="166">
        <v>1</v>
      </c>
      <c r="U498" s="67"/>
    </row>
    <row r="499" spans="1:21" s="83" customFormat="1" ht="42">
      <c r="A499" s="161" t="s">
        <v>271</v>
      </c>
      <c r="B499" s="162"/>
      <c r="C499" s="156" t="s">
        <v>802</v>
      </c>
      <c r="D499" s="163">
        <v>113880049</v>
      </c>
      <c r="E499" s="163" t="s">
        <v>797</v>
      </c>
      <c r="F499" s="165" t="s">
        <v>22</v>
      </c>
      <c r="G499" s="166">
        <v>1</v>
      </c>
      <c r="H499" s="166"/>
      <c r="I499" s="166"/>
      <c r="J499" s="167">
        <f t="shared" si="24"/>
        <v>1</v>
      </c>
      <c r="K499" s="171"/>
      <c r="L499" s="171">
        <v>1</v>
      </c>
      <c r="M499" s="171"/>
      <c r="N499" s="171"/>
      <c r="O499" s="171"/>
      <c r="P499" s="66">
        <f t="shared" si="22"/>
        <v>1</v>
      </c>
      <c r="Q499" s="167">
        <f t="shared" si="23"/>
        <v>1</v>
      </c>
      <c r="R499" s="168" t="s">
        <v>132</v>
      </c>
      <c r="S499" s="166">
        <v>1</v>
      </c>
      <c r="T499" s="166"/>
      <c r="U499" s="67"/>
    </row>
    <row r="500" spans="1:21" s="83" customFormat="1" ht="42">
      <c r="A500" s="161" t="s">
        <v>271</v>
      </c>
      <c r="B500" s="162"/>
      <c r="C500" s="156" t="s">
        <v>229</v>
      </c>
      <c r="D500" s="163">
        <v>111820804</v>
      </c>
      <c r="E500" s="163" t="s">
        <v>797</v>
      </c>
      <c r="F500" s="165" t="s">
        <v>22</v>
      </c>
      <c r="G500" s="166">
        <v>1</v>
      </c>
      <c r="H500" s="166"/>
      <c r="I500" s="166"/>
      <c r="J500" s="167">
        <f t="shared" si="24"/>
        <v>1</v>
      </c>
      <c r="K500" s="171"/>
      <c r="L500" s="171">
        <v>1</v>
      </c>
      <c r="M500" s="171"/>
      <c r="N500" s="171"/>
      <c r="O500" s="171"/>
      <c r="P500" s="66">
        <f t="shared" si="22"/>
        <v>1</v>
      </c>
      <c r="Q500" s="167">
        <f t="shared" si="23"/>
        <v>1</v>
      </c>
      <c r="R500" s="168" t="s">
        <v>132</v>
      </c>
      <c r="S500" s="166"/>
      <c r="T500" s="166">
        <v>1</v>
      </c>
      <c r="U500" s="67"/>
    </row>
    <row r="501" spans="1:21" s="83" customFormat="1" ht="42">
      <c r="A501" s="161" t="s">
        <v>271</v>
      </c>
      <c r="B501" s="162"/>
      <c r="C501" s="156" t="s">
        <v>803</v>
      </c>
      <c r="D501" s="163">
        <v>501790665</v>
      </c>
      <c r="E501" s="163" t="s">
        <v>797</v>
      </c>
      <c r="F501" s="165" t="s">
        <v>22</v>
      </c>
      <c r="G501" s="166">
        <v>1</v>
      </c>
      <c r="H501" s="166"/>
      <c r="I501" s="166"/>
      <c r="J501" s="167">
        <f t="shared" si="24"/>
        <v>1</v>
      </c>
      <c r="K501" s="171"/>
      <c r="L501" s="171">
        <v>1</v>
      </c>
      <c r="M501" s="171"/>
      <c r="N501" s="171"/>
      <c r="O501" s="171"/>
      <c r="P501" s="66">
        <f t="shared" si="22"/>
        <v>1</v>
      </c>
      <c r="Q501" s="167">
        <f t="shared" si="23"/>
        <v>1</v>
      </c>
      <c r="R501" s="168" t="s">
        <v>132</v>
      </c>
      <c r="S501" s="166">
        <v>1</v>
      </c>
      <c r="T501" s="166"/>
      <c r="U501" s="67"/>
    </row>
    <row r="502" spans="1:21" s="83" customFormat="1" ht="42">
      <c r="A502" s="161" t="s">
        <v>271</v>
      </c>
      <c r="B502" s="162"/>
      <c r="C502" s="156" t="s">
        <v>428</v>
      </c>
      <c r="D502" s="163">
        <v>702420096</v>
      </c>
      <c r="E502" s="163" t="s">
        <v>797</v>
      </c>
      <c r="F502" s="165" t="s">
        <v>22</v>
      </c>
      <c r="G502" s="166">
        <v>1</v>
      </c>
      <c r="H502" s="166"/>
      <c r="I502" s="166"/>
      <c r="J502" s="167">
        <f t="shared" si="24"/>
        <v>1</v>
      </c>
      <c r="K502" s="171"/>
      <c r="L502" s="171">
        <v>1</v>
      </c>
      <c r="M502" s="171"/>
      <c r="N502" s="171"/>
      <c r="O502" s="171"/>
      <c r="P502" s="66">
        <f t="shared" si="22"/>
        <v>1</v>
      </c>
      <c r="Q502" s="167">
        <f t="shared" si="23"/>
        <v>1</v>
      </c>
      <c r="R502" s="168" t="s">
        <v>132</v>
      </c>
      <c r="S502" s="166">
        <v>1</v>
      </c>
      <c r="T502" s="166"/>
      <c r="U502" s="67"/>
    </row>
    <row r="503" spans="1:21" s="83" customFormat="1" ht="42">
      <c r="A503" s="161" t="s">
        <v>271</v>
      </c>
      <c r="B503" s="162"/>
      <c r="C503" s="156" t="s">
        <v>406</v>
      </c>
      <c r="D503" s="163">
        <v>113620376</v>
      </c>
      <c r="E503" s="163" t="s">
        <v>797</v>
      </c>
      <c r="F503" s="165" t="s">
        <v>22</v>
      </c>
      <c r="G503" s="166">
        <v>1</v>
      </c>
      <c r="H503" s="166"/>
      <c r="I503" s="166"/>
      <c r="J503" s="167">
        <f t="shared" si="24"/>
        <v>1</v>
      </c>
      <c r="K503" s="171"/>
      <c r="L503" s="171">
        <v>1</v>
      </c>
      <c r="M503" s="171"/>
      <c r="N503" s="171"/>
      <c r="O503" s="171"/>
      <c r="P503" s="66">
        <f t="shared" si="22"/>
        <v>1</v>
      </c>
      <c r="Q503" s="167">
        <f t="shared" si="23"/>
        <v>1</v>
      </c>
      <c r="R503" s="168" t="s">
        <v>132</v>
      </c>
      <c r="S503" s="166"/>
      <c r="T503" s="166">
        <v>1</v>
      </c>
      <c r="U503" s="67"/>
    </row>
    <row r="504" spans="1:21" s="83" customFormat="1" ht="42">
      <c r="A504" s="161" t="s">
        <v>271</v>
      </c>
      <c r="B504" s="162"/>
      <c r="C504" s="156" t="s">
        <v>405</v>
      </c>
      <c r="D504" s="163">
        <v>401670546</v>
      </c>
      <c r="E504" s="163" t="s">
        <v>797</v>
      </c>
      <c r="F504" s="165" t="s">
        <v>22</v>
      </c>
      <c r="G504" s="166">
        <v>1</v>
      </c>
      <c r="H504" s="166"/>
      <c r="I504" s="166"/>
      <c r="J504" s="167">
        <f t="shared" si="24"/>
        <v>1</v>
      </c>
      <c r="K504" s="171"/>
      <c r="L504" s="171">
        <v>1</v>
      </c>
      <c r="M504" s="171"/>
      <c r="N504" s="171"/>
      <c r="O504" s="171"/>
      <c r="P504" s="66">
        <f t="shared" si="22"/>
        <v>1</v>
      </c>
      <c r="Q504" s="167">
        <f t="shared" si="23"/>
        <v>1</v>
      </c>
      <c r="R504" s="168" t="s">
        <v>132</v>
      </c>
      <c r="S504" s="166"/>
      <c r="T504" s="166">
        <v>1</v>
      </c>
      <c r="U504" s="67"/>
    </row>
    <row r="505" spans="1:21" s="83" customFormat="1" ht="42">
      <c r="A505" s="161" t="s">
        <v>271</v>
      </c>
      <c r="B505" s="162"/>
      <c r="C505" s="156" t="s">
        <v>429</v>
      </c>
      <c r="D505" s="163">
        <v>602940585</v>
      </c>
      <c r="E505" s="163" t="s">
        <v>797</v>
      </c>
      <c r="F505" s="165" t="s">
        <v>22</v>
      </c>
      <c r="G505" s="166">
        <v>1</v>
      </c>
      <c r="H505" s="166"/>
      <c r="I505" s="166"/>
      <c r="J505" s="167">
        <f t="shared" si="24"/>
        <v>1</v>
      </c>
      <c r="K505" s="171"/>
      <c r="L505" s="171">
        <v>1</v>
      </c>
      <c r="M505" s="171"/>
      <c r="N505" s="171"/>
      <c r="O505" s="171"/>
      <c r="P505" s="66">
        <f t="shared" si="22"/>
        <v>1</v>
      </c>
      <c r="Q505" s="167">
        <f t="shared" si="23"/>
        <v>1</v>
      </c>
      <c r="R505" s="168" t="s">
        <v>132</v>
      </c>
      <c r="S505" s="166">
        <v>1</v>
      </c>
      <c r="T505" s="166"/>
      <c r="U505" s="67"/>
    </row>
    <row r="506" spans="1:21" s="83" customFormat="1" ht="42">
      <c r="A506" s="161" t="s">
        <v>271</v>
      </c>
      <c r="B506" s="162"/>
      <c r="C506" s="156" t="s">
        <v>804</v>
      </c>
      <c r="D506" s="163">
        <v>113140467</v>
      </c>
      <c r="E506" s="163" t="s">
        <v>797</v>
      </c>
      <c r="F506" s="165" t="s">
        <v>22</v>
      </c>
      <c r="G506" s="166">
        <v>1</v>
      </c>
      <c r="H506" s="166"/>
      <c r="I506" s="166"/>
      <c r="J506" s="167">
        <f t="shared" si="24"/>
        <v>1</v>
      </c>
      <c r="K506" s="171"/>
      <c r="L506" s="171">
        <v>1</v>
      </c>
      <c r="M506" s="171"/>
      <c r="N506" s="171"/>
      <c r="O506" s="171"/>
      <c r="P506" s="66">
        <f t="shared" si="22"/>
        <v>1</v>
      </c>
      <c r="Q506" s="167">
        <f t="shared" si="23"/>
        <v>1</v>
      </c>
      <c r="R506" s="168" t="s">
        <v>132</v>
      </c>
      <c r="S506" s="166">
        <v>1</v>
      </c>
      <c r="T506" s="166"/>
      <c r="U506" s="67"/>
    </row>
    <row r="507" spans="1:21" s="83" customFormat="1" ht="42">
      <c r="A507" s="161" t="s">
        <v>271</v>
      </c>
      <c r="B507" s="162"/>
      <c r="C507" s="156" t="s">
        <v>749</v>
      </c>
      <c r="D507" s="163">
        <v>108770845</v>
      </c>
      <c r="E507" s="163" t="s">
        <v>797</v>
      </c>
      <c r="F507" s="165" t="s">
        <v>22</v>
      </c>
      <c r="G507" s="166">
        <v>1</v>
      </c>
      <c r="H507" s="166"/>
      <c r="I507" s="166"/>
      <c r="J507" s="167">
        <f t="shared" si="24"/>
        <v>1</v>
      </c>
      <c r="K507" s="171"/>
      <c r="L507" s="171">
        <v>1</v>
      </c>
      <c r="M507" s="171"/>
      <c r="N507" s="171"/>
      <c r="O507" s="171"/>
      <c r="P507" s="66">
        <f t="shared" si="22"/>
        <v>1</v>
      </c>
      <c r="Q507" s="167">
        <f t="shared" si="23"/>
        <v>1</v>
      </c>
      <c r="R507" s="168" t="s">
        <v>132</v>
      </c>
      <c r="S507" s="166">
        <v>1</v>
      </c>
      <c r="T507" s="166"/>
      <c r="U507" s="67"/>
    </row>
    <row r="508" spans="1:21" s="83" customFormat="1" ht="42">
      <c r="A508" s="161" t="s">
        <v>271</v>
      </c>
      <c r="B508" s="162"/>
      <c r="C508" s="156" t="s">
        <v>741</v>
      </c>
      <c r="D508" s="163">
        <v>119870520</v>
      </c>
      <c r="E508" s="163" t="s">
        <v>797</v>
      </c>
      <c r="F508" s="165" t="s">
        <v>22</v>
      </c>
      <c r="G508" s="166">
        <v>1</v>
      </c>
      <c r="H508" s="166"/>
      <c r="I508" s="166"/>
      <c r="J508" s="167">
        <f t="shared" si="24"/>
        <v>1</v>
      </c>
      <c r="K508" s="171"/>
      <c r="L508" s="171">
        <v>1</v>
      </c>
      <c r="M508" s="171"/>
      <c r="N508" s="171"/>
      <c r="O508" s="171"/>
      <c r="P508" s="66">
        <f t="shared" si="22"/>
        <v>1</v>
      </c>
      <c r="Q508" s="167">
        <f t="shared" si="23"/>
        <v>1</v>
      </c>
      <c r="R508" s="168" t="s">
        <v>132</v>
      </c>
      <c r="S508" s="166"/>
      <c r="T508" s="166">
        <v>1</v>
      </c>
      <c r="U508" s="67"/>
    </row>
    <row r="509" spans="1:21" s="83" customFormat="1" ht="42">
      <c r="A509" s="161" t="s">
        <v>271</v>
      </c>
      <c r="B509" s="162"/>
      <c r="C509" s="156" t="s">
        <v>805</v>
      </c>
      <c r="D509" s="163">
        <v>401870818</v>
      </c>
      <c r="E509" s="163" t="s">
        <v>797</v>
      </c>
      <c r="F509" s="165" t="s">
        <v>22</v>
      </c>
      <c r="G509" s="166">
        <v>1</v>
      </c>
      <c r="H509" s="166"/>
      <c r="I509" s="166"/>
      <c r="J509" s="167">
        <f t="shared" si="24"/>
        <v>1</v>
      </c>
      <c r="K509" s="171"/>
      <c r="L509" s="171">
        <v>1</v>
      </c>
      <c r="M509" s="171"/>
      <c r="N509" s="171"/>
      <c r="O509" s="171"/>
      <c r="P509" s="66">
        <f t="shared" si="22"/>
        <v>1</v>
      </c>
      <c r="Q509" s="167">
        <f t="shared" si="23"/>
        <v>1</v>
      </c>
      <c r="R509" s="168" t="s">
        <v>132</v>
      </c>
      <c r="S509" s="166"/>
      <c r="T509" s="166">
        <v>1</v>
      </c>
      <c r="U509" s="67"/>
    </row>
    <row r="510" spans="1:21" s="83" customFormat="1" ht="42">
      <c r="A510" s="161" t="s">
        <v>271</v>
      </c>
      <c r="B510" s="162"/>
      <c r="C510" s="156" t="s">
        <v>403</v>
      </c>
      <c r="D510" s="163">
        <v>206540441</v>
      </c>
      <c r="E510" s="163" t="s">
        <v>797</v>
      </c>
      <c r="F510" s="165" t="s">
        <v>22</v>
      </c>
      <c r="G510" s="166">
        <v>1</v>
      </c>
      <c r="H510" s="166"/>
      <c r="I510" s="166"/>
      <c r="J510" s="167">
        <f t="shared" si="24"/>
        <v>1</v>
      </c>
      <c r="K510" s="171"/>
      <c r="L510" s="171">
        <v>1</v>
      </c>
      <c r="M510" s="171"/>
      <c r="N510" s="171"/>
      <c r="O510" s="171"/>
      <c r="P510" s="66">
        <f t="shared" si="22"/>
        <v>1</v>
      </c>
      <c r="Q510" s="167">
        <f t="shared" si="23"/>
        <v>1</v>
      </c>
      <c r="R510" s="168" t="s">
        <v>132</v>
      </c>
      <c r="S510" s="166"/>
      <c r="T510" s="166">
        <v>1</v>
      </c>
      <c r="U510" s="67"/>
    </row>
    <row r="511" spans="1:21" s="83" customFormat="1" ht="42">
      <c r="A511" s="161" t="s">
        <v>271</v>
      </c>
      <c r="B511" s="162"/>
      <c r="C511" s="156" t="s">
        <v>407</v>
      </c>
      <c r="D511" s="163">
        <v>401690227</v>
      </c>
      <c r="E511" s="163" t="s">
        <v>797</v>
      </c>
      <c r="F511" s="165" t="s">
        <v>22</v>
      </c>
      <c r="G511" s="166">
        <v>1</v>
      </c>
      <c r="H511" s="166"/>
      <c r="I511" s="166"/>
      <c r="J511" s="167">
        <f t="shared" si="24"/>
        <v>1</v>
      </c>
      <c r="K511" s="171"/>
      <c r="L511" s="171">
        <v>1</v>
      </c>
      <c r="M511" s="171"/>
      <c r="N511" s="171"/>
      <c r="O511" s="171"/>
      <c r="P511" s="66">
        <f t="shared" si="22"/>
        <v>1</v>
      </c>
      <c r="Q511" s="167">
        <f t="shared" si="23"/>
        <v>1</v>
      </c>
      <c r="R511" s="168" t="s">
        <v>132</v>
      </c>
      <c r="S511" s="166"/>
      <c r="T511" s="166">
        <v>1</v>
      </c>
      <c r="U511" s="67"/>
    </row>
    <row r="512" spans="1:21" s="83" customFormat="1" ht="84">
      <c r="A512" s="161" t="s">
        <v>812</v>
      </c>
      <c r="B512" s="162"/>
      <c r="C512" s="156" t="s">
        <v>806</v>
      </c>
      <c r="D512" s="163">
        <v>204220387</v>
      </c>
      <c r="E512" s="163" t="s">
        <v>735</v>
      </c>
      <c r="F512" s="165" t="s">
        <v>22</v>
      </c>
      <c r="G512" s="166">
        <v>3.3</v>
      </c>
      <c r="H512" s="166"/>
      <c r="I512" s="166"/>
      <c r="J512" s="167">
        <f t="shared" si="24"/>
        <v>3.3</v>
      </c>
      <c r="K512" s="171"/>
      <c r="L512" s="171">
        <v>3.3</v>
      </c>
      <c r="M512" s="171"/>
      <c r="N512" s="171"/>
      <c r="O512" s="171"/>
      <c r="P512" s="66">
        <f t="shared" si="22"/>
        <v>3.3</v>
      </c>
      <c r="Q512" s="167">
        <f t="shared" si="23"/>
        <v>1</v>
      </c>
      <c r="R512" s="168" t="s">
        <v>72</v>
      </c>
      <c r="S512" s="166">
        <v>1</v>
      </c>
      <c r="T512" s="166"/>
      <c r="U512" s="67"/>
    </row>
    <row r="513" spans="1:21" s="83" customFormat="1" ht="84">
      <c r="A513" s="161" t="s">
        <v>812</v>
      </c>
      <c r="B513" s="162"/>
      <c r="C513" s="156" t="s">
        <v>239</v>
      </c>
      <c r="D513" s="163">
        <v>109290715</v>
      </c>
      <c r="E513" s="163" t="s">
        <v>735</v>
      </c>
      <c r="F513" s="165" t="s">
        <v>22</v>
      </c>
      <c r="G513" s="166">
        <v>3.3</v>
      </c>
      <c r="H513" s="166"/>
      <c r="I513" s="166"/>
      <c r="J513" s="167">
        <f t="shared" si="24"/>
        <v>3.3</v>
      </c>
      <c r="K513" s="171"/>
      <c r="L513" s="171">
        <v>3.3</v>
      </c>
      <c r="M513" s="171"/>
      <c r="N513" s="171"/>
      <c r="O513" s="171"/>
      <c r="P513" s="66">
        <f t="shared" si="22"/>
        <v>3.3</v>
      </c>
      <c r="Q513" s="167">
        <f t="shared" si="23"/>
        <v>1</v>
      </c>
      <c r="R513" s="168" t="s">
        <v>132</v>
      </c>
      <c r="S513" s="166"/>
      <c r="T513" s="166">
        <v>1</v>
      </c>
      <c r="U513" s="67"/>
    </row>
    <row r="514" spans="1:21" s="83" customFormat="1" ht="84">
      <c r="A514" s="161" t="s">
        <v>812</v>
      </c>
      <c r="B514" s="162"/>
      <c r="C514" s="156" t="s">
        <v>240</v>
      </c>
      <c r="D514" s="163">
        <v>303480557</v>
      </c>
      <c r="E514" s="163" t="s">
        <v>735</v>
      </c>
      <c r="F514" s="165" t="s">
        <v>22</v>
      </c>
      <c r="G514" s="166">
        <v>3.3</v>
      </c>
      <c r="H514" s="166"/>
      <c r="I514" s="166"/>
      <c r="J514" s="167">
        <f t="shared" si="24"/>
        <v>3.3</v>
      </c>
      <c r="K514" s="171"/>
      <c r="L514" s="171">
        <v>3.3</v>
      </c>
      <c r="M514" s="171"/>
      <c r="N514" s="171"/>
      <c r="O514" s="171"/>
      <c r="P514" s="66">
        <f t="shared" si="22"/>
        <v>3.3</v>
      </c>
      <c r="Q514" s="167">
        <f t="shared" si="23"/>
        <v>1</v>
      </c>
      <c r="R514" s="168" t="s">
        <v>132</v>
      </c>
      <c r="S514" s="166"/>
      <c r="T514" s="166">
        <v>1</v>
      </c>
      <c r="U514" s="67"/>
    </row>
    <row r="515" spans="1:21" s="83" customFormat="1" ht="84">
      <c r="A515" s="161" t="s">
        <v>812</v>
      </c>
      <c r="B515" s="162"/>
      <c r="C515" s="156" t="s">
        <v>807</v>
      </c>
      <c r="D515" s="163">
        <v>107420119</v>
      </c>
      <c r="E515" s="163" t="s">
        <v>735</v>
      </c>
      <c r="F515" s="165" t="s">
        <v>22</v>
      </c>
      <c r="G515" s="166">
        <v>3.3</v>
      </c>
      <c r="H515" s="166"/>
      <c r="I515" s="166"/>
      <c r="J515" s="167">
        <f t="shared" si="24"/>
        <v>3.3</v>
      </c>
      <c r="K515" s="171"/>
      <c r="L515" s="171">
        <v>3.3</v>
      </c>
      <c r="M515" s="171"/>
      <c r="N515" s="171"/>
      <c r="O515" s="171"/>
      <c r="P515" s="66">
        <f t="shared" si="22"/>
        <v>3.3</v>
      </c>
      <c r="Q515" s="167">
        <f t="shared" si="23"/>
        <v>1</v>
      </c>
      <c r="R515" s="168" t="s">
        <v>132</v>
      </c>
      <c r="S515" s="166"/>
      <c r="T515" s="166">
        <v>1</v>
      </c>
      <c r="U515" s="67"/>
    </row>
    <row r="516" spans="1:21" s="83" customFormat="1" ht="84">
      <c r="A516" s="161" t="s">
        <v>812</v>
      </c>
      <c r="B516" s="162"/>
      <c r="C516" s="156" t="s">
        <v>808</v>
      </c>
      <c r="D516" s="163">
        <v>110560133</v>
      </c>
      <c r="E516" s="163" t="s">
        <v>735</v>
      </c>
      <c r="F516" s="165" t="s">
        <v>22</v>
      </c>
      <c r="G516" s="166">
        <v>3.3</v>
      </c>
      <c r="H516" s="166"/>
      <c r="I516" s="166"/>
      <c r="J516" s="167">
        <f t="shared" si="24"/>
        <v>3.3</v>
      </c>
      <c r="K516" s="171"/>
      <c r="L516" s="171">
        <v>3.3</v>
      </c>
      <c r="M516" s="171"/>
      <c r="N516" s="171"/>
      <c r="O516" s="171"/>
      <c r="P516" s="66">
        <f t="shared" si="22"/>
        <v>3.3</v>
      </c>
      <c r="Q516" s="167">
        <f t="shared" si="23"/>
        <v>1</v>
      </c>
      <c r="R516" s="168" t="s">
        <v>132</v>
      </c>
      <c r="S516" s="166"/>
      <c r="T516" s="166">
        <v>1</v>
      </c>
      <c r="U516" s="67"/>
    </row>
    <row r="517" spans="1:21" s="83" customFormat="1" ht="84">
      <c r="A517" s="161" t="s">
        <v>812</v>
      </c>
      <c r="B517" s="162"/>
      <c r="C517" s="156" t="s">
        <v>809</v>
      </c>
      <c r="D517" s="163">
        <v>503630005</v>
      </c>
      <c r="E517" s="163" t="s">
        <v>735</v>
      </c>
      <c r="F517" s="165" t="s">
        <v>22</v>
      </c>
      <c r="G517" s="166">
        <v>3.3</v>
      </c>
      <c r="H517" s="166"/>
      <c r="I517" s="166"/>
      <c r="J517" s="167">
        <f t="shared" si="24"/>
        <v>3.3</v>
      </c>
      <c r="K517" s="171"/>
      <c r="L517" s="171">
        <v>3.3</v>
      </c>
      <c r="M517" s="171"/>
      <c r="N517" s="171"/>
      <c r="O517" s="171"/>
      <c r="P517" s="66">
        <f t="shared" si="22"/>
        <v>3.3</v>
      </c>
      <c r="Q517" s="167">
        <f t="shared" si="23"/>
        <v>1</v>
      </c>
      <c r="R517" s="168" t="s">
        <v>132</v>
      </c>
      <c r="S517" s="166"/>
      <c r="T517" s="166">
        <v>1</v>
      </c>
      <c r="U517" s="67"/>
    </row>
    <row r="518" spans="1:21" s="83" customFormat="1" ht="84">
      <c r="A518" s="161" t="s">
        <v>812</v>
      </c>
      <c r="B518" s="162"/>
      <c r="C518" s="156" t="s">
        <v>433</v>
      </c>
      <c r="D518" s="163">
        <v>107970787</v>
      </c>
      <c r="E518" s="163" t="s">
        <v>735</v>
      </c>
      <c r="F518" s="165" t="s">
        <v>22</v>
      </c>
      <c r="G518" s="166">
        <v>3.3</v>
      </c>
      <c r="H518" s="166"/>
      <c r="I518" s="166"/>
      <c r="J518" s="167">
        <f t="shared" si="24"/>
        <v>3.3</v>
      </c>
      <c r="K518" s="171"/>
      <c r="L518" s="171">
        <v>3.3</v>
      </c>
      <c r="M518" s="171"/>
      <c r="N518" s="171"/>
      <c r="O518" s="171"/>
      <c r="P518" s="66">
        <f t="shared" si="22"/>
        <v>3.3</v>
      </c>
      <c r="Q518" s="167">
        <f t="shared" si="23"/>
        <v>1</v>
      </c>
      <c r="R518" s="168" t="s">
        <v>72</v>
      </c>
      <c r="S518" s="166"/>
      <c r="T518" s="166">
        <v>1</v>
      </c>
      <c r="U518" s="67"/>
    </row>
    <row r="519" spans="1:21" s="83" customFormat="1" ht="56">
      <c r="A519" s="161" t="s">
        <v>812</v>
      </c>
      <c r="B519" s="162"/>
      <c r="C519" s="156" t="s">
        <v>806</v>
      </c>
      <c r="D519" s="163">
        <v>204220387</v>
      </c>
      <c r="E519" s="163" t="s">
        <v>736</v>
      </c>
      <c r="F519" s="165" t="s">
        <v>22</v>
      </c>
      <c r="G519" s="166">
        <v>3.3</v>
      </c>
      <c r="H519" s="166"/>
      <c r="I519" s="166"/>
      <c r="J519" s="167">
        <f t="shared" si="24"/>
        <v>3.3</v>
      </c>
      <c r="K519" s="171"/>
      <c r="L519" s="171">
        <v>3.3</v>
      </c>
      <c r="M519" s="171"/>
      <c r="N519" s="171"/>
      <c r="O519" s="171"/>
      <c r="P519" s="66">
        <f t="shared" si="22"/>
        <v>3.3</v>
      </c>
      <c r="Q519" s="167">
        <f t="shared" si="23"/>
        <v>1</v>
      </c>
      <c r="R519" s="168" t="s">
        <v>72</v>
      </c>
      <c r="S519" s="166">
        <v>1</v>
      </c>
      <c r="T519" s="166"/>
      <c r="U519" s="67"/>
    </row>
    <row r="520" spans="1:21" s="83" customFormat="1" ht="56">
      <c r="A520" s="161" t="s">
        <v>812</v>
      </c>
      <c r="B520" s="162"/>
      <c r="C520" s="156" t="s">
        <v>239</v>
      </c>
      <c r="D520" s="163">
        <v>109290715</v>
      </c>
      <c r="E520" s="163" t="s">
        <v>736</v>
      </c>
      <c r="F520" s="165" t="s">
        <v>22</v>
      </c>
      <c r="G520" s="166">
        <v>3.3</v>
      </c>
      <c r="H520" s="166"/>
      <c r="I520" s="166"/>
      <c r="J520" s="167">
        <f t="shared" si="24"/>
        <v>3.3</v>
      </c>
      <c r="K520" s="171"/>
      <c r="L520" s="171">
        <v>3.3</v>
      </c>
      <c r="M520" s="171"/>
      <c r="N520" s="171"/>
      <c r="O520" s="171"/>
      <c r="P520" s="66">
        <f t="shared" si="22"/>
        <v>3.3</v>
      </c>
      <c r="Q520" s="167">
        <f t="shared" si="23"/>
        <v>1</v>
      </c>
      <c r="R520" s="168" t="s">
        <v>132</v>
      </c>
      <c r="S520" s="166"/>
      <c r="T520" s="166">
        <v>1</v>
      </c>
      <c r="U520" s="67"/>
    </row>
    <row r="521" spans="1:21" s="83" customFormat="1" ht="56">
      <c r="A521" s="161" t="s">
        <v>812</v>
      </c>
      <c r="B521" s="162"/>
      <c r="C521" s="156" t="s">
        <v>240</v>
      </c>
      <c r="D521" s="163">
        <v>303480557</v>
      </c>
      <c r="E521" s="163" t="s">
        <v>736</v>
      </c>
      <c r="F521" s="165" t="s">
        <v>22</v>
      </c>
      <c r="G521" s="166">
        <v>3.3</v>
      </c>
      <c r="H521" s="166"/>
      <c r="I521" s="166"/>
      <c r="J521" s="167">
        <f t="shared" si="24"/>
        <v>3.3</v>
      </c>
      <c r="K521" s="171"/>
      <c r="L521" s="171">
        <v>3.3</v>
      </c>
      <c r="M521" s="171"/>
      <c r="N521" s="171"/>
      <c r="O521" s="171"/>
      <c r="P521" s="66">
        <f t="shared" ref="P521:P526" si="25">IF(SUM(K521:O521)=SUM(G521:I521),J521,"VERIFIQUE DATOS INCORRECTOS")</f>
        <v>3.3</v>
      </c>
      <c r="Q521" s="167">
        <f t="shared" ref="Q521:Q526" si="26">SUM(S521:U521)</f>
        <v>1</v>
      </c>
      <c r="R521" s="168" t="s">
        <v>132</v>
      </c>
      <c r="S521" s="166"/>
      <c r="T521" s="166">
        <v>1</v>
      </c>
      <c r="U521" s="67"/>
    </row>
    <row r="522" spans="1:21" s="83" customFormat="1" ht="56">
      <c r="A522" s="161" t="s">
        <v>812</v>
      </c>
      <c r="B522" s="162"/>
      <c r="C522" s="156" t="s">
        <v>807</v>
      </c>
      <c r="D522" s="163">
        <v>107420119</v>
      </c>
      <c r="E522" s="163" t="s">
        <v>736</v>
      </c>
      <c r="F522" s="165" t="s">
        <v>22</v>
      </c>
      <c r="G522" s="166">
        <v>3.3</v>
      </c>
      <c r="H522" s="166"/>
      <c r="I522" s="166"/>
      <c r="J522" s="167">
        <f t="shared" ref="J522:J600" si="27">SUM(G522:I522)</f>
        <v>3.3</v>
      </c>
      <c r="K522" s="171"/>
      <c r="L522" s="171">
        <v>3.3</v>
      </c>
      <c r="M522" s="171"/>
      <c r="N522" s="171"/>
      <c r="O522" s="171"/>
      <c r="P522" s="66">
        <f t="shared" si="25"/>
        <v>3.3</v>
      </c>
      <c r="Q522" s="167">
        <f t="shared" si="26"/>
        <v>1</v>
      </c>
      <c r="R522" s="168" t="s">
        <v>132</v>
      </c>
      <c r="S522" s="166"/>
      <c r="T522" s="166">
        <v>1</v>
      </c>
      <c r="U522" s="67"/>
    </row>
    <row r="523" spans="1:21" s="83" customFormat="1" ht="56">
      <c r="A523" s="161" t="s">
        <v>812</v>
      </c>
      <c r="B523" s="162"/>
      <c r="C523" s="156" t="s">
        <v>808</v>
      </c>
      <c r="D523" s="163">
        <v>110560133</v>
      </c>
      <c r="E523" s="163" t="s">
        <v>736</v>
      </c>
      <c r="F523" s="165" t="s">
        <v>22</v>
      </c>
      <c r="G523" s="166">
        <v>3.3</v>
      </c>
      <c r="H523" s="166"/>
      <c r="I523" s="166"/>
      <c r="J523" s="167">
        <f t="shared" si="27"/>
        <v>3.3</v>
      </c>
      <c r="K523" s="171"/>
      <c r="L523" s="171">
        <v>3.3</v>
      </c>
      <c r="M523" s="171"/>
      <c r="N523" s="171"/>
      <c r="O523" s="171"/>
      <c r="P523" s="66">
        <f t="shared" si="25"/>
        <v>3.3</v>
      </c>
      <c r="Q523" s="167">
        <f t="shared" si="26"/>
        <v>1</v>
      </c>
      <c r="R523" s="168" t="s">
        <v>132</v>
      </c>
      <c r="S523" s="166"/>
      <c r="T523" s="166">
        <v>1</v>
      </c>
      <c r="U523" s="67"/>
    </row>
    <row r="524" spans="1:21" s="83" customFormat="1" ht="56">
      <c r="A524" s="161" t="s">
        <v>812</v>
      </c>
      <c r="B524" s="162"/>
      <c r="C524" s="156" t="s">
        <v>809</v>
      </c>
      <c r="D524" s="163">
        <v>503630005</v>
      </c>
      <c r="E524" s="163" t="s">
        <v>736</v>
      </c>
      <c r="F524" s="165" t="s">
        <v>22</v>
      </c>
      <c r="G524" s="166">
        <v>3.3</v>
      </c>
      <c r="H524" s="166"/>
      <c r="I524" s="166"/>
      <c r="J524" s="167">
        <f t="shared" si="27"/>
        <v>3.3</v>
      </c>
      <c r="K524" s="171"/>
      <c r="L524" s="171">
        <v>3.3</v>
      </c>
      <c r="M524" s="171"/>
      <c r="N524" s="171"/>
      <c r="O524" s="171"/>
      <c r="P524" s="66">
        <f t="shared" si="25"/>
        <v>3.3</v>
      </c>
      <c r="Q524" s="167">
        <f t="shared" si="26"/>
        <v>1</v>
      </c>
      <c r="R524" s="168" t="s">
        <v>132</v>
      </c>
      <c r="S524" s="166"/>
      <c r="T524" s="166">
        <v>1</v>
      </c>
      <c r="U524" s="67"/>
    </row>
    <row r="525" spans="1:21" s="83" customFormat="1" ht="56">
      <c r="A525" s="161" t="s">
        <v>812</v>
      </c>
      <c r="B525" s="162"/>
      <c r="C525" s="156" t="s">
        <v>433</v>
      </c>
      <c r="D525" s="163">
        <v>107970787</v>
      </c>
      <c r="E525" s="163" t="s">
        <v>736</v>
      </c>
      <c r="F525" s="165" t="s">
        <v>22</v>
      </c>
      <c r="G525" s="166">
        <v>3.3</v>
      </c>
      <c r="H525" s="166"/>
      <c r="I525" s="166"/>
      <c r="J525" s="167">
        <f t="shared" si="27"/>
        <v>3.3</v>
      </c>
      <c r="K525" s="171"/>
      <c r="L525" s="171">
        <v>3.3</v>
      </c>
      <c r="M525" s="171"/>
      <c r="N525" s="171"/>
      <c r="O525" s="171"/>
      <c r="P525" s="66">
        <f t="shared" si="25"/>
        <v>3.3</v>
      </c>
      <c r="Q525" s="167">
        <f t="shared" si="26"/>
        <v>1</v>
      </c>
      <c r="R525" s="168" t="s">
        <v>72</v>
      </c>
      <c r="S525" s="166"/>
      <c r="T525" s="166">
        <v>1</v>
      </c>
      <c r="U525" s="67"/>
    </row>
    <row r="526" spans="1:21" s="83" customFormat="1" ht="28">
      <c r="A526" s="161" t="s">
        <v>620</v>
      </c>
      <c r="B526" s="162"/>
      <c r="C526" s="156" t="s">
        <v>254</v>
      </c>
      <c r="D526" s="163">
        <v>207430800</v>
      </c>
      <c r="E526" s="163" t="s">
        <v>831</v>
      </c>
      <c r="F526" s="165" t="s">
        <v>23</v>
      </c>
      <c r="G526" s="166"/>
      <c r="H526" s="166">
        <v>84</v>
      </c>
      <c r="I526" s="166"/>
      <c r="J526" s="167">
        <f t="shared" si="27"/>
        <v>84</v>
      </c>
      <c r="K526" s="171"/>
      <c r="L526" s="171">
        <v>84</v>
      </c>
      <c r="M526" s="171"/>
      <c r="N526" s="171"/>
      <c r="O526" s="171"/>
      <c r="P526" s="66">
        <f t="shared" si="25"/>
        <v>84</v>
      </c>
      <c r="Q526" s="167">
        <f t="shared" si="26"/>
        <v>1</v>
      </c>
      <c r="R526" s="168" t="s">
        <v>132</v>
      </c>
      <c r="S526" s="166">
        <v>1</v>
      </c>
      <c r="T526" s="166"/>
      <c r="U526" s="67"/>
    </row>
    <row r="527" spans="1:21" s="83" customFormat="1" ht="28">
      <c r="A527" s="161" t="s">
        <v>620</v>
      </c>
      <c r="B527" s="162"/>
      <c r="C527" s="156" t="s">
        <v>261</v>
      </c>
      <c r="D527" s="163">
        <v>112320169</v>
      </c>
      <c r="E527" s="163" t="s">
        <v>831</v>
      </c>
      <c r="F527" s="165" t="s">
        <v>23</v>
      </c>
      <c r="G527" s="166"/>
      <c r="H527" s="166">
        <v>84</v>
      </c>
      <c r="I527" s="166"/>
      <c r="J527" s="167">
        <f t="shared" si="27"/>
        <v>84</v>
      </c>
      <c r="K527" s="171"/>
      <c r="L527" s="171">
        <v>84</v>
      </c>
      <c r="M527" s="171"/>
      <c r="N527" s="171"/>
      <c r="O527" s="171"/>
      <c r="P527" s="66">
        <f t="shared" ref="P527:P590" si="28">IF(SUM(K527:O527)=SUM(G527:I527),J527,"VERIFIQUE DATOS INCORRECTOS")</f>
        <v>84</v>
      </c>
      <c r="Q527" s="167">
        <f t="shared" ref="Q527:Q590" si="29">SUM(S527:U527)</f>
        <v>1</v>
      </c>
      <c r="R527" s="168" t="s">
        <v>132</v>
      </c>
      <c r="S527" s="166"/>
      <c r="T527" s="166">
        <v>1</v>
      </c>
      <c r="U527" s="67"/>
    </row>
    <row r="528" spans="1:21" s="83" customFormat="1" ht="42">
      <c r="A528" s="161" t="s">
        <v>840</v>
      </c>
      <c r="B528" s="162"/>
      <c r="C528" s="156" t="s">
        <v>841</v>
      </c>
      <c r="D528" s="163">
        <v>115270695</v>
      </c>
      <c r="E528" s="163" t="s">
        <v>842</v>
      </c>
      <c r="F528" s="165" t="s">
        <v>23</v>
      </c>
      <c r="G528" s="166"/>
      <c r="H528" s="166"/>
      <c r="I528" s="166">
        <v>12</v>
      </c>
      <c r="J528" s="167">
        <f t="shared" si="27"/>
        <v>12</v>
      </c>
      <c r="K528" s="171"/>
      <c r="L528" s="171">
        <v>12</v>
      </c>
      <c r="M528" s="171"/>
      <c r="N528" s="171"/>
      <c r="O528" s="171"/>
      <c r="P528" s="66">
        <f t="shared" si="28"/>
        <v>12</v>
      </c>
      <c r="Q528" s="167">
        <f t="shared" si="29"/>
        <v>1</v>
      </c>
      <c r="R528" s="168" t="s">
        <v>132</v>
      </c>
      <c r="S528" s="166"/>
      <c r="T528" s="166">
        <v>1</v>
      </c>
      <c r="U528" s="67"/>
    </row>
    <row r="529" spans="1:21" s="83" customFormat="1" ht="28">
      <c r="A529" s="161" t="s">
        <v>843</v>
      </c>
      <c r="B529" s="162"/>
      <c r="C529" s="156" t="s">
        <v>844</v>
      </c>
      <c r="D529" s="163">
        <v>116030444</v>
      </c>
      <c r="E529" s="163" t="s">
        <v>834</v>
      </c>
      <c r="F529" s="165" t="s">
        <v>23</v>
      </c>
      <c r="G529" s="166">
        <v>4</v>
      </c>
      <c r="H529" s="166"/>
      <c r="I529" s="166"/>
      <c r="J529" s="167">
        <f t="shared" si="27"/>
        <v>4</v>
      </c>
      <c r="K529" s="171"/>
      <c r="L529" s="171">
        <v>4</v>
      </c>
      <c r="M529" s="171"/>
      <c r="N529" s="171"/>
      <c r="O529" s="171"/>
      <c r="P529" s="66">
        <f t="shared" si="28"/>
        <v>4</v>
      </c>
      <c r="Q529" s="167">
        <f t="shared" si="29"/>
        <v>1</v>
      </c>
      <c r="R529" s="168" t="s">
        <v>71</v>
      </c>
      <c r="S529" s="166"/>
      <c r="T529" s="166">
        <v>1</v>
      </c>
      <c r="U529" s="67"/>
    </row>
    <row r="530" spans="1:21" s="83" customFormat="1" ht="28">
      <c r="A530" s="161" t="s">
        <v>843</v>
      </c>
      <c r="B530" s="162"/>
      <c r="C530" s="156" t="s">
        <v>246</v>
      </c>
      <c r="D530" s="163">
        <v>206060885</v>
      </c>
      <c r="E530" s="163" t="s">
        <v>834</v>
      </c>
      <c r="F530" s="165" t="s">
        <v>23</v>
      </c>
      <c r="G530" s="166">
        <v>4</v>
      </c>
      <c r="H530" s="166"/>
      <c r="I530" s="166"/>
      <c r="J530" s="167">
        <f t="shared" si="27"/>
        <v>4</v>
      </c>
      <c r="K530" s="171"/>
      <c r="L530" s="171">
        <v>4</v>
      </c>
      <c r="M530" s="171"/>
      <c r="N530" s="171"/>
      <c r="O530" s="171"/>
      <c r="P530" s="66">
        <f t="shared" si="28"/>
        <v>4</v>
      </c>
      <c r="Q530" s="167">
        <f t="shared" si="29"/>
        <v>1</v>
      </c>
      <c r="R530" s="168" t="s">
        <v>132</v>
      </c>
      <c r="S530" s="166"/>
      <c r="T530" s="166">
        <v>1</v>
      </c>
      <c r="U530" s="67"/>
    </row>
    <row r="531" spans="1:21" s="83" customFormat="1" ht="28">
      <c r="A531" s="161" t="s">
        <v>843</v>
      </c>
      <c r="B531" s="162"/>
      <c r="C531" s="156" t="s">
        <v>845</v>
      </c>
      <c r="D531" s="163">
        <v>205570503</v>
      </c>
      <c r="E531" s="163" t="s">
        <v>834</v>
      </c>
      <c r="F531" s="165" t="s">
        <v>23</v>
      </c>
      <c r="G531" s="166">
        <v>4</v>
      </c>
      <c r="H531" s="166"/>
      <c r="I531" s="166"/>
      <c r="J531" s="167">
        <f t="shared" si="27"/>
        <v>4</v>
      </c>
      <c r="K531" s="171"/>
      <c r="L531" s="171">
        <v>4</v>
      </c>
      <c r="M531" s="171"/>
      <c r="N531" s="171"/>
      <c r="O531" s="171"/>
      <c r="P531" s="66">
        <f t="shared" si="28"/>
        <v>4</v>
      </c>
      <c r="Q531" s="167">
        <f t="shared" si="29"/>
        <v>1</v>
      </c>
      <c r="R531" s="168" t="s">
        <v>132</v>
      </c>
      <c r="S531" s="166">
        <v>1</v>
      </c>
      <c r="T531" s="166"/>
      <c r="U531" s="67"/>
    </row>
    <row r="532" spans="1:21" s="83" customFormat="1" ht="28">
      <c r="A532" s="161" t="s">
        <v>843</v>
      </c>
      <c r="B532" s="162"/>
      <c r="C532" s="156" t="s">
        <v>846</v>
      </c>
      <c r="D532" s="163">
        <v>159100202622</v>
      </c>
      <c r="E532" s="163" t="s">
        <v>834</v>
      </c>
      <c r="F532" s="165" t="s">
        <v>23</v>
      </c>
      <c r="G532" s="166">
        <v>4</v>
      </c>
      <c r="H532" s="166"/>
      <c r="I532" s="166"/>
      <c r="J532" s="167">
        <f t="shared" si="27"/>
        <v>4</v>
      </c>
      <c r="K532" s="171"/>
      <c r="L532" s="171">
        <v>4</v>
      </c>
      <c r="M532" s="171"/>
      <c r="N532" s="171"/>
      <c r="O532" s="171"/>
      <c r="P532" s="66">
        <f t="shared" si="28"/>
        <v>4</v>
      </c>
      <c r="Q532" s="167">
        <f t="shared" si="29"/>
        <v>1</v>
      </c>
      <c r="R532" s="168" t="s">
        <v>132</v>
      </c>
      <c r="S532" s="166"/>
      <c r="T532" s="166">
        <v>1</v>
      </c>
      <c r="U532" s="67"/>
    </row>
    <row r="533" spans="1:21" s="83" customFormat="1" ht="28">
      <c r="A533" s="161" t="s">
        <v>843</v>
      </c>
      <c r="B533" s="162"/>
      <c r="C533" s="156" t="s">
        <v>847</v>
      </c>
      <c r="D533" s="163">
        <v>206080141</v>
      </c>
      <c r="E533" s="163" t="s">
        <v>834</v>
      </c>
      <c r="F533" s="165" t="s">
        <v>23</v>
      </c>
      <c r="G533" s="166">
        <v>4</v>
      </c>
      <c r="H533" s="166"/>
      <c r="I533" s="166"/>
      <c r="J533" s="167">
        <f t="shared" si="27"/>
        <v>4</v>
      </c>
      <c r="K533" s="171"/>
      <c r="L533" s="171">
        <v>4</v>
      </c>
      <c r="M533" s="171"/>
      <c r="N533" s="171"/>
      <c r="O533" s="171"/>
      <c r="P533" s="66">
        <f t="shared" si="28"/>
        <v>4</v>
      </c>
      <c r="Q533" s="167">
        <f t="shared" si="29"/>
        <v>1</v>
      </c>
      <c r="R533" s="168" t="s">
        <v>132</v>
      </c>
      <c r="S533" s="166">
        <v>1</v>
      </c>
      <c r="T533" s="166"/>
      <c r="U533" s="67"/>
    </row>
    <row r="534" spans="1:21" s="83" customFormat="1" ht="28">
      <c r="A534" s="161" t="s">
        <v>843</v>
      </c>
      <c r="B534" s="162"/>
      <c r="C534" s="156" t="s">
        <v>848</v>
      </c>
      <c r="D534" s="163">
        <v>900890004</v>
      </c>
      <c r="E534" s="163" t="s">
        <v>834</v>
      </c>
      <c r="F534" s="165" t="s">
        <v>23</v>
      </c>
      <c r="G534" s="166">
        <v>4</v>
      </c>
      <c r="H534" s="166"/>
      <c r="I534" s="166"/>
      <c r="J534" s="167">
        <f t="shared" si="27"/>
        <v>4</v>
      </c>
      <c r="K534" s="171"/>
      <c r="L534" s="171">
        <v>4</v>
      </c>
      <c r="M534" s="171"/>
      <c r="N534" s="171"/>
      <c r="O534" s="171"/>
      <c r="P534" s="66">
        <f t="shared" si="28"/>
        <v>4</v>
      </c>
      <c r="Q534" s="167">
        <f t="shared" si="29"/>
        <v>1</v>
      </c>
      <c r="R534" s="168" t="s">
        <v>73</v>
      </c>
      <c r="S534" s="166">
        <v>1</v>
      </c>
      <c r="T534" s="166"/>
      <c r="U534" s="67"/>
    </row>
    <row r="535" spans="1:21" s="83" customFormat="1" ht="28">
      <c r="A535" s="161" t="s">
        <v>843</v>
      </c>
      <c r="B535" s="162"/>
      <c r="C535" s="156" t="s">
        <v>849</v>
      </c>
      <c r="D535" s="163">
        <v>401770934</v>
      </c>
      <c r="E535" s="163" t="s">
        <v>834</v>
      </c>
      <c r="F535" s="165" t="s">
        <v>23</v>
      </c>
      <c r="G535" s="166">
        <v>4</v>
      </c>
      <c r="H535" s="166"/>
      <c r="I535" s="166"/>
      <c r="J535" s="167">
        <f t="shared" si="27"/>
        <v>4</v>
      </c>
      <c r="K535" s="171"/>
      <c r="L535" s="171">
        <v>4</v>
      </c>
      <c r="M535" s="171"/>
      <c r="N535" s="171"/>
      <c r="O535" s="171"/>
      <c r="P535" s="66">
        <f t="shared" si="28"/>
        <v>4</v>
      </c>
      <c r="Q535" s="167">
        <f t="shared" si="29"/>
        <v>1</v>
      </c>
      <c r="R535" s="168" t="s">
        <v>73</v>
      </c>
      <c r="S535" s="166">
        <v>1</v>
      </c>
      <c r="T535" s="166"/>
      <c r="U535" s="67"/>
    </row>
    <row r="536" spans="1:21" s="83" customFormat="1" ht="28">
      <c r="A536" s="161" t="s">
        <v>843</v>
      </c>
      <c r="B536" s="162"/>
      <c r="C536" s="156" t="s">
        <v>850</v>
      </c>
      <c r="D536" s="163">
        <v>114700701</v>
      </c>
      <c r="E536" s="163" t="s">
        <v>834</v>
      </c>
      <c r="F536" s="165" t="s">
        <v>23</v>
      </c>
      <c r="G536" s="166">
        <v>4</v>
      </c>
      <c r="H536" s="166"/>
      <c r="I536" s="166"/>
      <c r="J536" s="167">
        <f t="shared" si="27"/>
        <v>4</v>
      </c>
      <c r="K536" s="171"/>
      <c r="L536" s="171">
        <v>4</v>
      </c>
      <c r="M536" s="171"/>
      <c r="N536" s="171"/>
      <c r="O536" s="171"/>
      <c r="P536" s="66">
        <f t="shared" si="28"/>
        <v>4</v>
      </c>
      <c r="Q536" s="167">
        <f t="shared" si="29"/>
        <v>1</v>
      </c>
      <c r="R536" s="168" t="s">
        <v>73</v>
      </c>
      <c r="S536" s="166">
        <v>1</v>
      </c>
      <c r="T536" s="166"/>
      <c r="U536" s="67"/>
    </row>
    <row r="537" spans="1:21" s="83" customFormat="1" ht="28">
      <c r="A537" s="161" t="s">
        <v>843</v>
      </c>
      <c r="B537" s="162"/>
      <c r="C537" s="156" t="s">
        <v>851</v>
      </c>
      <c r="D537" s="163">
        <v>206850800</v>
      </c>
      <c r="E537" s="163" t="s">
        <v>834</v>
      </c>
      <c r="F537" s="165" t="s">
        <v>23</v>
      </c>
      <c r="G537" s="166">
        <v>4</v>
      </c>
      <c r="H537" s="166"/>
      <c r="I537" s="166"/>
      <c r="J537" s="167">
        <f t="shared" si="27"/>
        <v>4</v>
      </c>
      <c r="K537" s="171"/>
      <c r="L537" s="171">
        <v>4</v>
      </c>
      <c r="M537" s="171"/>
      <c r="N537" s="171"/>
      <c r="O537" s="171"/>
      <c r="P537" s="66">
        <f t="shared" si="28"/>
        <v>4</v>
      </c>
      <c r="Q537" s="167">
        <f t="shared" si="29"/>
        <v>1</v>
      </c>
      <c r="R537" s="168" t="s">
        <v>132</v>
      </c>
      <c r="S537" s="166"/>
      <c r="T537" s="166">
        <v>1</v>
      </c>
      <c r="U537" s="67"/>
    </row>
    <row r="538" spans="1:21" s="83" customFormat="1" ht="28">
      <c r="A538" s="161" t="s">
        <v>843</v>
      </c>
      <c r="B538" s="162"/>
      <c r="C538" s="156" t="s">
        <v>852</v>
      </c>
      <c r="D538" s="163">
        <v>111390771</v>
      </c>
      <c r="E538" s="163" t="s">
        <v>834</v>
      </c>
      <c r="F538" s="165" t="s">
        <v>23</v>
      </c>
      <c r="G538" s="166">
        <v>4</v>
      </c>
      <c r="H538" s="166"/>
      <c r="I538" s="166"/>
      <c r="J538" s="167">
        <f t="shared" si="27"/>
        <v>4</v>
      </c>
      <c r="K538" s="171"/>
      <c r="L538" s="171">
        <v>4</v>
      </c>
      <c r="M538" s="171"/>
      <c r="N538" s="171"/>
      <c r="O538" s="171"/>
      <c r="P538" s="66">
        <f t="shared" si="28"/>
        <v>4</v>
      </c>
      <c r="Q538" s="167">
        <f t="shared" si="29"/>
        <v>1</v>
      </c>
      <c r="R538" s="168" t="s">
        <v>132</v>
      </c>
      <c r="S538" s="166"/>
      <c r="T538" s="166">
        <v>1</v>
      </c>
      <c r="U538" s="67"/>
    </row>
    <row r="539" spans="1:21" s="83" customFormat="1" ht="28">
      <c r="A539" s="161" t="s">
        <v>843</v>
      </c>
      <c r="B539" s="162"/>
      <c r="C539" s="156" t="s">
        <v>853</v>
      </c>
      <c r="D539" s="163">
        <v>205460046</v>
      </c>
      <c r="E539" s="163" t="s">
        <v>834</v>
      </c>
      <c r="F539" s="165" t="s">
        <v>23</v>
      </c>
      <c r="G539" s="166">
        <v>4</v>
      </c>
      <c r="H539" s="166"/>
      <c r="I539" s="166"/>
      <c r="J539" s="167">
        <f t="shared" si="27"/>
        <v>4</v>
      </c>
      <c r="K539" s="171"/>
      <c r="L539" s="171">
        <v>4</v>
      </c>
      <c r="M539" s="171"/>
      <c r="N539" s="171"/>
      <c r="O539" s="171"/>
      <c r="P539" s="66">
        <f t="shared" si="28"/>
        <v>4</v>
      </c>
      <c r="Q539" s="167">
        <f t="shared" si="29"/>
        <v>1</v>
      </c>
      <c r="R539" s="168" t="s">
        <v>132</v>
      </c>
      <c r="S539" s="166">
        <v>1</v>
      </c>
      <c r="T539" s="166"/>
      <c r="U539" s="67"/>
    </row>
    <row r="540" spans="1:21" s="83" customFormat="1" ht="28">
      <c r="A540" s="161" t="s">
        <v>843</v>
      </c>
      <c r="B540" s="162"/>
      <c r="C540" s="156" t="s">
        <v>841</v>
      </c>
      <c r="D540" s="163">
        <v>115270695</v>
      </c>
      <c r="E540" s="163" t="s">
        <v>834</v>
      </c>
      <c r="F540" s="165" t="s">
        <v>23</v>
      </c>
      <c r="G540" s="166">
        <v>4</v>
      </c>
      <c r="H540" s="166"/>
      <c r="I540" s="166"/>
      <c r="J540" s="167">
        <f t="shared" si="27"/>
        <v>4</v>
      </c>
      <c r="K540" s="171"/>
      <c r="L540" s="171">
        <v>4</v>
      </c>
      <c r="M540" s="171"/>
      <c r="N540" s="171"/>
      <c r="O540" s="171"/>
      <c r="P540" s="66">
        <f t="shared" si="28"/>
        <v>4</v>
      </c>
      <c r="Q540" s="167">
        <f t="shared" si="29"/>
        <v>1</v>
      </c>
      <c r="R540" s="168" t="s">
        <v>132</v>
      </c>
      <c r="S540" s="166"/>
      <c r="T540" s="166">
        <v>1</v>
      </c>
      <c r="U540" s="67"/>
    </row>
    <row r="541" spans="1:21" s="83" customFormat="1" ht="28">
      <c r="A541" s="161" t="s">
        <v>843</v>
      </c>
      <c r="B541" s="162"/>
      <c r="C541" s="156" t="s">
        <v>624</v>
      </c>
      <c r="D541" s="163">
        <v>207080439</v>
      </c>
      <c r="E541" s="163" t="s">
        <v>834</v>
      </c>
      <c r="F541" s="165" t="s">
        <v>23</v>
      </c>
      <c r="G541" s="166">
        <v>4</v>
      </c>
      <c r="H541" s="166"/>
      <c r="I541" s="166"/>
      <c r="J541" s="167">
        <f t="shared" si="27"/>
        <v>4</v>
      </c>
      <c r="K541" s="171"/>
      <c r="L541" s="171">
        <v>4</v>
      </c>
      <c r="M541" s="171"/>
      <c r="N541" s="171"/>
      <c r="O541" s="171"/>
      <c r="P541" s="66">
        <f t="shared" si="28"/>
        <v>4</v>
      </c>
      <c r="Q541" s="167">
        <f t="shared" si="29"/>
        <v>1</v>
      </c>
      <c r="R541" s="168" t="s">
        <v>132</v>
      </c>
      <c r="S541" s="166"/>
      <c r="T541" s="166">
        <v>1</v>
      </c>
      <c r="U541" s="67"/>
    </row>
    <row r="542" spans="1:21" s="83" customFormat="1" ht="28">
      <c r="A542" s="161" t="s">
        <v>843</v>
      </c>
      <c r="B542" s="162"/>
      <c r="C542" s="156" t="s">
        <v>854</v>
      </c>
      <c r="D542" s="163">
        <v>206080826</v>
      </c>
      <c r="E542" s="163" t="s">
        <v>834</v>
      </c>
      <c r="F542" s="165" t="s">
        <v>23</v>
      </c>
      <c r="G542" s="166">
        <v>4</v>
      </c>
      <c r="H542" s="166"/>
      <c r="I542" s="166"/>
      <c r="J542" s="167">
        <f t="shared" si="27"/>
        <v>4</v>
      </c>
      <c r="K542" s="171"/>
      <c r="L542" s="171">
        <v>4</v>
      </c>
      <c r="M542" s="171"/>
      <c r="N542" s="171"/>
      <c r="O542" s="171"/>
      <c r="P542" s="66">
        <f t="shared" si="28"/>
        <v>4</v>
      </c>
      <c r="Q542" s="167">
        <f t="shared" si="29"/>
        <v>1</v>
      </c>
      <c r="R542" s="168" t="s">
        <v>132</v>
      </c>
      <c r="S542" s="166">
        <v>1</v>
      </c>
      <c r="T542" s="166"/>
      <c r="U542" s="67"/>
    </row>
    <row r="543" spans="1:21" s="83" customFormat="1" ht="28">
      <c r="A543" s="161" t="s">
        <v>843</v>
      </c>
      <c r="B543" s="162"/>
      <c r="C543" s="156" t="s">
        <v>855</v>
      </c>
      <c r="D543" s="163">
        <v>205280509</v>
      </c>
      <c r="E543" s="163" t="s">
        <v>834</v>
      </c>
      <c r="F543" s="165" t="s">
        <v>23</v>
      </c>
      <c r="G543" s="166">
        <v>4</v>
      </c>
      <c r="H543" s="166"/>
      <c r="I543" s="166"/>
      <c r="J543" s="167">
        <f t="shared" si="27"/>
        <v>4</v>
      </c>
      <c r="K543" s="171"/>
      <c r="L543" s="171">
        <v>4</v>
      </c>
      <c r="M543" s="171"/>
      <c r="N543" s="171"/>
      <c r="O543" s="171"/>
      <c r="P543" s="66">
        <f t="shared" si="28"/>
        <v>4</v>
      </c>
      <c r="Q543" s="167">
        <f t="shared" si="29"/>
        <v>1</v>
      </c>
      <c r="R543" s="168" t="s">
        <v>132</v>
      </c>
      <c r="S543" s="166">
        <v>1</v>
      </c>
      <c r="T543" s="166"/>
      <c r="U543" s="67"/>
    </row>
    <row r="544" spans="1:21" s="83" customFormat="1" ht="28">
      <c r="A544" s="161" t="s">
        <v>843</v>
      </c>
      <c r="B544" s="162"/>
      <c r="C544" s="156" t="s">
        <v>856</v>
      </c>
      <c r="D544" s="163">
        <v>113290325</v>
      </c>
      <c r="E544" s="163" t="s">
        <v>834</v>
      </c>
      <c r="F544" s="165" t="s">
        <v>23</v>
      </c>
      <c r="G544" s="166">
        <v>4</v>
      </c>
      <c r="H544" s="166"/>
      <c r="I544" s="166"/>
      <c r="J544" s="167">
        <f t="shared" si="27"/>
        <v>4</v>
      </c>
      <c r="K544" s="171"/>
      <c r="L544" s="171">
        <v>4</v>
      </c>
      <c r="M544" s="171"/>
      <c r="N544" s="171"/>
      <c r="O544" s="171"/>
      <c r="P544" s="66">
        <f t="shared" si="28"/>
        <v>4</v>
      </c>
      <c r="Q544" s="167">
        <f t="shared" si="29"/>
        <v>1</v>
      </c>
      <c r="R544" s="168" t="s">
        <v>132</v>
      </c>
      <c r="S544" s="166">
        <v>1</v>
      </c>
      <c r="T544" s="166"/>
      <c r="U544" s="67"/>
    </row>
    <row r="545" spans="1:21" s="83" customFormat="1" ht="84">
      <c r="A545" s="161" t="s">
        <v>306</v>
      </c>
      <c r="B545" s="162"/>
      <c r="C545" s="156" t="s">
        <v>857</v>
      </c>
      <c r="D545" s="163">
        <v>112560106</v>
      </c>
      <c r="E545" s="163" t="s">
        <v>836</v>
      </c>
      <c r="F545" s="165" t="s">
        <v>23</v>
      </c>
      <c r="G545" s="166"/>
      <c r="H545" s="166"/>
      <c r="I545" s="166">
        <v>16</v>
      </c>
      <c r="J545" s="167">
        <f t="shared" si="27"/>
        <v>16</v>
      </c>
      <c r="K545" s="171">
        <v>16</v>
      </c>
      <c r="L545" s="171"/>
      <c r="M545" s="171"/>
      <c r="N545" s="171"/>
      <c r="O545" s="171"/>
      <c r="P545" s="66">
        <f t="shared" si="28"/>
        <v>16</v>
      </c>
      <c r="Q545" s="167">
        <f t="shared" si="29"/>
        <v>1</v>
      </c>
      <c r="R545" s="168" t="s">
        <v>132</v>
      </c>
      <c r="S545" s="166">
        <v>1</v>
      </c>
      <c r="T545" s="166"/>
      <c r="U545" s="67"/>
    </row>
    <row r="546" spans="1:21" s="83" customFormat="1" ht="84">
      <c r="A546" s="161" t="s">
        <v>306</v>
      </c>
      <c r="B546" s="162"/>
      <c r="C546" s="156" t="s">
        <v>858</v>
      </c>
      <c r="D546" s="163">
        <v>205420326</v>
      </c>
      <c r="E546" s="163" t="s">
        <v>836</v>
      </c>
      <c r="F546" s="165" t="s">
        <v>23</v>
      </c>
      <c r="G546" s="166"/>
      <c r="H546" s="166"/>
      <c r="I546" s="166">
        <v>16</v>
      </c>
      <c r="J546" s="167">
        <f t="shared" si="27"/>
        <v>16</v>
      </c>
      <c r="K546" s="171">
        <v>16</v>
      </c>
      <c r="L546" s="171"/>
      <c r="M546" s="171"/>
      <c r="N546" s="171"/>
      <c r="O546" s="171"/>
      <c r="P546" s="66">
        <f t="shared" si="28"/>
        <v>16</v>
      </c>
      <c r="Q546" s="167">
        <f t="shared" si="29"/>
        <v>1</v>
      </c>
      <c r="R546" s="168" t="s">
        <v>132</v>
      </c>
      <c r="S546" s="166"/>
      <c r="T546" s="166">
        <v>1</v>
      </c>
      <c r="U546" s="67"/>
    </row>
    <row r="547" spans="1:21" s="83" customFormat="1" ht="84">
      <c r="A547" s="161" t="s">
        <v>306</v>
      </c>
      <c r="B547" s="162"/>
      <c r="C547" s="156" t="s">
        <v>623</v>
      </c>
      <c r="D547" s="163">
        <v>111520126</v>
      </c>
      <c r="E547" s="163" t="s">
        <v>836</v>
      </c>
      <c r="F547" s="165" t="s">
        <v>23</v>
      </c>
      <c r="G547" s="166"/>
      <c r="H547" s="166"/>
      <c r="I547" s="166">
        <v>16</v>
      </c>
      <c r="J547" s="167">
        <f t="shared" si="27"/>
        <v>16</v>
      </c>
      <c r="K547" s="171">
        <v>16</v>
      </c>
      <c r="L547" s="171"/>
      <c r="M547" s="171"/>
      <c r="N547" s="171"/>
      <c r="O547" s="171"/>
      <c r="P547" s="66">
        <f t="shared" si="28"/>
        <v>16</v>
      </c>
      <c r="Q547" s="167">
        <f t="shared" si="29"/>
        <v>1</v>
      </c>
      <c r="R547" s="168" t="s">
        <v>132</v>
      </c>
      <c r="S547" s="166">
        <v>1</v>
      </c>
      <c r="T547" s="166"/>
      <c r="U547" s="67"/>
    </row>
    <row r="548" spans="1:21" s="83" customFormat="1" ht="84">
      <c r="A548" s="161" t="s">
        <v>306</v>
      </c>
      <c r="B548" s="162"/>
      <c r="C548" s="156" t="s">
        <v>859</v>
      </c>
      <c r="D548" s="163">
        <v>111100376</v>
      </c>
      <c r="E548" s="163" t="s">
        <v>836</v>
      </c>
      <c r="F548" s="165" t="s">
        <v>23</v>
      </c>
      <c r="G548" s="166"/>
      <c r="H548" s="166"/>
      <c r="I548" s="166">
        <v>16</v>
      </c>
      <c r="J548" s="167">
        <f t="shared" si="27"/>
        <v>16</v>
      </c>
      <c r="K548" s="171">
        <v>16</v>
      </c>
      <c r="L548" s="171"/>
      <c r="M548" s="171"/>
      <c r="N548" s="171"/>
      <c r="O548" s="171"/>
      <c r="P548" s="66">
        <f t="shared" si="28"/>
        <v>16</v>
      </c>
      <c r="Q548" s="167">
        <f t="shared" si="29"/>
        <v>1</v>
      </c>
      <c r="R548" s="168" t="s">
        <v>132</v>
      </c>
      <c r="S548" s="166"/>
      <c r="T548" s="166">
        <v>1</v>
      </c>
      <c r="U548" s="67"/>
    </row>
    <row r="549" spans="1:21" s="83" customFormat="1" ht="84">
      <c r="A549" s="161" t="s">
        <v>306</v>
      </c>
      <c r="B549" s="162"/>
      <c r="C549" s="156" t="s">
        <v>841</v>
      </c>
      <c r="D549" s="163">
        <v>115270695</v>
      </c>
      <c r="E549" s="163" t="s">
        <v>836</v>
      </c>
      <c r="F549" s="165" t="s">
        <v>23</v>
      </c>
      <c r="G549" s="166"/>
      <c r="H549" s="166"/>
      <c r="I549" s="166">
        <v>16</v>
      </c>
      <c r="J549" s="167">
        <f t="shared" si="27"/>
        <v>16</v>
      </c>
      <c r="K549" s="171">
        <v>16</v>
      </c>
      <c r="L549" s="171"/>
      <c r="M549" s="171"/>
      <c r="N549" s="171"/>
      <c r="O549" s="171"/>
      <c r="P549" s="66">
        <f t="shared" si="28"/>
        <v>16</v>
      </c>
      <c r="Q549" s="167">
        <f t="shared" si="29"/>
        <v>1</v>
      </c>
      <c r="R549" s="168" t="s">
        <v>132</v>
      </c>
      <c r="S549" s="166"/>
      <c r="T549" s="166">
        <v>1</v>
      </c>
      <c r="U549" s="67"/>
    </row>
    <row r="550" spans="1:21" s="83" customFormat="1" ht="84">
      <c r="A550" s="161" t="s">
        <v>306</v>
      </c>
      <c r="B550" s="162"/>
      <c r="C550" s="156" t="s">
        <v>860</v>
      </c>
      <c r="D550" s="163">
        <v>207300148</v>
      </c>
      <c r="E550" s="163" t="s">
        <v>836</v>
      </c>
      <c r="F550" s="165" t="s">
        <v>23</v>
      </c>
      <c r="G550" s="166"/>
      <c r="H550" s="166"/>
      <c r="I550" s="166">
        <v>16</v>
      </c>
      <c r="J550" s="167">
        <f t="shared" si="27"/>
        <v>16</v>
      </c>
      <c r="K550" s="171">
        <v>16</v>
      </c>
      <c r="L550" s="171"/>
      <c r="M550" s="171"/>
      <c r="N550" s="171"/>
      <c r="O550" s="171"/>
      <c r="P550" s="66">
        <f t="shared" si="28"/>
        <v>16</v>
      </c>
      <c r="Q550" s="167">
        <f t="shared" si="29"/>
        <v>1</v>
      </c>
      <c r="R550" s="168" t="s">
        <v>132</v>
      </c>
      <c r="S550" s="166"/>
      <c r="T550" s="166">
        <v>1</v>
      </c>
      <c r="U550" s="67"/>
    </row>
    <row r="551" spans="1:21" s="83" customFormat="1" ht="84">
      <c r="A551" s="161" t="s">
        <v>306</v>
      </c>
      <c r="B551" s="162"/>
      <c r="C551" s="156" t="s">
        <v>624</v>
      </c>
      <c r="D551" s="163">
        <v>207080439</v>
      </c>
      <c r="E551" s="163" t="s">
        <v>836</v>
      </c>
      <c r="F551" s="165" t="s">
        <v>23</v>
      </c>
      <c r="G551" s="166"/>
      <c r="H551" s="166"/>
      <c r="I551" s="166">
        <v>16</v>
      </c>
      <c r="J551" s="167">
        <f t="shared" si="27"/>
        <v>16</v>
      </c>
      <c r="K551" s="171">
        <v>16</v>
      </c>
      <c r="L551" s="171"/>
      <c r="M551" s="171"/>
      <c r="N551" s="171"/>
      <c r="O551" s="171"/>
      <c r="P551" s="66">
        <f t="shared" si="28"/>
        <v>16</v>
      </c>
      <c r="Q551" s="167">
        <f t="shared" si="29"/>
        <v>1</v>
      </c>
      <c r="R551" s="168" t="s">
        <v>132</v>
      </c>
      <c r="S551" s="166"/>
      <c r="T551" s="166">
        <v>1</v>
      </c>
      <c r="U551" s="67"/>
    </row>
    <row r="552" spans="1:21" s="83" customFormat="1" ht="84">
      <c r="A552" s="161" t="s">
        <v>306</v>
      </c>
      <c r="B552" s="162"/>
      <c r="C552" s="156" t="s">
        <v>854</v>
      </c>
      <c r="D552" s="163">
        <v>206080826</v>
      </c>
      <c r="E552" s="163" t="s">
        <v>836</v>
      </c>
      <c r="F552" s="165" t="s">
        <v>23</v>
      </c>
      <c r="G552" s="166"/>
      <c r="H552" s="166"/>
      <c r="I552" s="166">
        <v>16</v>
      </c>
      <c r="J552" s="167">
        <f t="shared" si="27"/>
        <v>16</v>
      </c>
      <c r="K552" s="171">
        <v>16</v>
      </c>
      <c r="L552" s="171"/>
      <c r="M552" s="171"/>
      <c r="N552" s="171"/>
      <c r="O552" s="171"/>
      <c r="P552" s="66">
        <f t="shared" si="28"/>
        <v>16</v>
      </c>
      <c r="Q552" s="167">
        <f t="shared" si="29"/>
        <v>1</v>
      </c>
      <c r="R552" s="168" t="s">
        <v>132</v>
      </c>
      <c r="S552" s="166">
        <v>1</v>
      </c>
      <c r="T552" s="166"/>
      <c r="U552" s="67"/>
    </row>
    <row r="553" spans="1:21" s="83" customFormat="1" ht="84">
      <c r="A553" s="161" t="s">
        <v>306</v>
      </c>
      <c r="B553" s="162"/>
      <c r="C553" s="156" t="s">
        <v>861</v>
      </c>
      <c r="D553" s="163">
        <v>113290325</v>
      </c>
      <c r="E553" s="163" t="s">
        <v>836</v>
      </c>
      <c r="F553" s="165" t="s">
        <v>23</v>
      </c>
      <c r="G553" s="166"/>
      <c r="H553" s="166"/>
      <c r="I553" s="166">
        <v>16</v>
      </c>
      <c r="J553" s="167">
        <f t="shared" si="27"/>
        <v>16</v>
      </c>
      <c r="K553" s="171">
        <v>16</v>
      </c>
      <c r="L553" s="171"/>
      <c r="M553" s="171"/>
      <c r="N553" s="171"/>
      <c r="O553" s="171"/>
      <c r="P553" s="66">
        <f t="shared" si="28"/>
        <v>16</v>
      </c>
      <c r="Q553" s="167">
        <f t="shared" si="29"/>
        <v>1</v>
      </c>
      <c r="R553" s="168" t="s">
        <v>132</v>
      </c>
      <c r="S553" s="166">
        <v>1</v>
      </c>
      <c r="T553" s="166"/>
      <c r="U553" s="67"/>
    </row>
    <row r="554" spans="1:21" s="83" customFormat="1" ht="84">
      <c r="A554" s="161" t="s">
        <v>306</v>
      </c>
      <c r="B554" s="162"/>
      <c r="C554" s="156" t="s">
        <v>862</v>
      </c>
      <c r="D554" s="163">
        <v>110690917</v>
      </c>
      <c r="E554" s="163" t="s">
        <v>837</v>
      </c>
      <c r="F554" s="165" t="s">
        <v>23</v>
      </c>
      <c r="G554" s="166">
        <v>8</v>
      </c>
      <c r="H554" s="166"/>
      <c r="I554" s="166"/>
      <c r="J554" s="167">
        <f t="shared" si="27"/>
        <v>8</v>
      </c>
      <c r="K554" s="171">
        <v>8</v>
      </c>
      <c r="L554" s="171"/>
      <c r="M554" s="171"/>
      <c r="N554" s="171"/>
      <c r="O554" s="171"/>
      <c r="P554" s="66">
        <f t="shared" si="28"/>
        <v>8</v>
      </c>
      <c r="Q554" s="167">
        <f t="shared" si="29"/>
        <v>1</v>
      </c>
      <c r="R554" s="168" t="s">
        <v>132</v>
      </c>
      <c r="S554" s="166">
        <v>1</v>
      </c>
      <c r="T554" s="166"/>
      <c r="U554" s="67"/>
    </row>
    <row r="555" spans="1:21" s="83" customFormat="1" ht="84">
      <c r="A555" s="161" t="s">
        <v>306</v>
      </c>
      <c r="B555" s="162"/>
      <c r="C555" s="156" t="s">
        <v>622</v>
      </c>
      <c r="D555" s="163">
        <v>401780024</v>
      </c>
      <c r="E555" s="163" t="s">
        <v>837</v>
      </c>
      <c r="F555" s="165" t="s">
        <v>23</v>
      </c>
      <c r="G555" s="166">
        <v>8</v>
      </c>
      <c r="H555" s="166"/>
      <c r="I555" s="166"/>
      <c r="J555" s="167">
        <f t="shared" si="27"/>
        <v>8</v>
      </c>
      <c r="K555" s="171">
        <v>8</v>
      </c>
      <c r="L555" s="171"/>
      <c r="M555" s="171"/>
      <c r="N555" s="171"/>
      <c r="O555" s="171"/>
      <c r="P555" s="66">
        <f t="shared" si="28"/>
        <v>8</v>
      </c>
      <c r="Q555" s="167">
        <f t="shared" si="29"/>
        <v>1</v>
      </c>
      <c r="R555" s="168" t="s">
        <v>132</v>
      </c>
      <c r="S555" s="166">
        <v>1</v>
      </c>
      <c r="T555" s="166"/>
      <c r="U555" s="67"/>
    </row>
    <row r="556" spans="1:21" s="83" customFormat="1" ht="84">
      <c r="A556" s="161" t="s">
        <v>306</v>
      </c>
      <c r="B556" s="162"/>
      <c r="C556" s="156" t="s">
        <v>857</v>
      </c>
      <c r="D556" s="163">
        <v>112560106</v>
      </c>
      <c r="E556" s="163" t="s">
        <v>837</v>
      </c>
      <c r="F556" s="165" t="s">
        <v>23</v>
      </c>
      <c r="G556" s="166">
        <v>8</v>
      </c>
      <c r="H556" s="166"/>
      <c r="I556" s="166"/>
      <c r="J556" s="167">
        <f t="shared" si="27"/>
        <v>8</v>
      </c>
      <c r="K556" s="171">
        <v>8</v>
      </c>
      <c r="L556" s="171"/>
      <c r="M556" s="171"/>
      <c r="N556" s="171"/>
      <c r="O556" s="171"/>
      <c r="P556" s="66">
        <f t="shared" si="28"/>
        <v>8</v>
      </c>
      <c r="Q556" s="167">
        <f t="shared" si="29"/>
        <v>1</v>
      </c>
      <c r="R556" s="168" t="s">
        <v>132</v>
      </c>
      <c r="S556" s="166">
        <v>1</v>
      </c>
      <c r="T556" s="166"/>
      <c r="U556" s="67"/>
    </row>
    <row r="557" spans="1:21" s="83" customFormat="1" ht="84">
      <c r="A557" s="161" t="s">
        <v>306</v>
      </c>
      <c r="B557" s="162"/>
      <c r="C557" s="156" t="s">
        <v>863</v>
      </c>
      <c r="D557" s="163">
        <v>205540111</v>
      </c>
      <c r="E557" s="163" t="s">
        <v>837</v>
      </c>
      <c r="F557" s="165" t="s">
        <v>23</v>
      </c>
      <c r="G557" s="166">
        <v>8</v>
      </c>
      <c r="H557" s="166"/>
      <c r="I557" s="166"/>
      <c r="J557" s="167">
        <f t="shared" si="27"/>
        <v>8</v>
      </c>
      <c r="K557" s="171">
        <v>8</v>
      </c>
      <c r="L557" s="171"/>
      <c r="M557" s="171"/>
      <c r="N557" s="171"/>
      <c r="O557" s="171"/>
      <c r="P557" s="66">
        <f t="shared" si="28"/>
        <v>8</v>
      </c>
      <c r="Q557" s="167">
        <f t="shared" si="29"/>
        <v>1</v>
      </c>
      <c r="R557" s="168" t="s">
        <v>132</v>
      </c>
      <c r="S557" s="166">
        <v>1</v>
      </c>
      <c r="T557" s="166"/>
      <c r="U557" s="67"/>
    </row>
    <row r="558" spans="1:21" s="83" customFormat="1" ht="84">
      <c r="A558" s="161" t="s">
        <v>306</v>
      </c>
      <c r="B558" s="162"/>
      <c r="C558" s="156" t="s">
        <v>251</v>
      </c>
      <c r="D558" s="163">
        <v>701490384</v>
      </c>
      <c r="E558" s="163" t="s">
        <v>837</v>
      </c>
      <c r="F558" s="165" t="s">
        <v>23</v>
      </c>
      <c r="G558" s="166">
        <v>8</v>
      </c>
      <c r="H558" s="166"/>
      <c r="I558" s="166"/>
      <c r="J558" s="167">
        <f t="shared" si="27"/>
        <v>8</v>
      </c>
      <c r="K558" s="171">
        <v>8</v>
      </c>
      <c r="L558" s="171"/>
      <c r="M558" s="171"/>
      <c r="N558" s="171"/>
      <c r="O558" s="171"/>
      <c r="P558" s="66">
        <f t="shared" si="28"/>
        <v>8</v>
      </c>
      <c r="Q558" s="167">
        <f t="shared" si="29"/>
        <v>1</v>
      </c>
      <c r="R558" s="168" t="s">
        <v>132</v>
      </c>
      <c r="S558" s="166">
        <v>1</v>
      </c>
      <c r="T558" s="166"/>
      <c r="U558" s="67"/>
    </row>
    <row r="559" spans="1:21" s="83" customFormat="1" ht="84">
      <c r="A559" s="161" t="s">
        <v>306</v>
      </c>
      <c r="B559" s="162"/>
      <c r="C559" s="156" t="s">
        <v>623</v>
      </c>
      <c r="D559" s="163">
        <v>111520126</v>
      </c>
      <c r="E559" s="163" t="s">
        <v>837</v>
      </c>
      <c r="F559" s="165" t="s">
        <v>23</v>
      </c>
      <c r="G559" s="166">
        <v>8</v>
      </c>
      <c r="H559" s="166"/>
      <c r="I559" s="166"/>
      <c r="J559" s="167">
        <f t="shared" si="27"/>
        <v>8</v>
      </c>
      <c r="K559" s="171">
        <v>8</v>
      </c>
      <c r="L559" s="171"/>
      <c r="M559" s="171"/>
      <c r="N559" s="171"/>
      <c r="O559" s="171"/>
      <c r="P559" s="66">
        <f t="shared" si="28"/>
        <v>8</v>
      </c>
      <c r="Q559" s="167">
        <f t="shared" si="29"/>
        <v>1</v>
      </c>
      <c r="R559" s="168" t="s">
        <v>132</v>
      </c>
      <c r="S559" s="166">
        <v>1</v>
      </c>
      <c r="T559" s="166"/>
      <c r="U559" s="67"/>
    </row>
    <row r="560" spans="1:21" s="83" customFormat="1" ht="84">
      <c r="A560" s="161" t="s">
        <v>306</v>
      </c>
      <c r="B560" s="162"/>
      <c r="C560" s="156" t="s">
        <v>627</v>
      </c>
      <c r="D560" s="163">
        <v>110280038</v>
      </c>
      <c r="E560" s="163" t="s">
        <v>837</v>
      </c>
      <c r="F560" s="165" t="s">
        <v>23</v>
      </c>
      <c r="G560" s="166">
        <v>8</v>
      </c>
      <c r="H560" s="166"/>
      <c r="I560" s="166"/>
      <c r="J560" s="167">
        <f t="shared" si="27"/>
        <v>8</v>
      </c>
      <c r="K560" s="171">
        <v>8</v>
      </c>
      <c r="L560" s="171"/>
      <c r="M560" s="171"/>
      <c r="N560" s="171"/>
      <c r="O560" s="171"/>
      <c r="P560" s="66">
        <f t="shared" si="28"/>
        <v>8</v>
      </c>
      <c r="Q560" s="167">
        <f t="shared" si="29"/>
        <v>1</v>
      </c>
      <c r="R560" s="168" t="s">
        <v>132</v>
      </c>
      <c r="S560" s="166"/>
      <c r="T560" s="166">
        <v>1</v>
      </c>
      <c r="U560" s="67"/>
    </row>
    <row r="561" spans="1:21" s="83" customFormat="1" ht="84">
      <c r="A561" s="161" t="s">
        <v>306</v>
      </c>
      <c r="B561" s="162"/>
      <c r="C561" s="156" t="s">
        <v>253</v>
      </c>
      <c r="D561" s="163">
        <v>111180695</v>
      </c>
      <c r="E561" s="163" t="s">
        <v>837</v>
      </c>
      <c r="F561" s="165" t="s">
        <v>23</v>
      </c>
      <c r="G561" s="166">
        <v>8</v>
      </c>
      <c r="H561" s="166"/>
      <c r="I561" s="166"/>
      <c r="J561" s="167">
        <f t="shared" si="27"/>
        <v>8</v>
      </c>
      <c r="K561" s="171">
        <v>8</v>
      </c>
      <c r="L561" s="171"/>
      <c r="M561" s="171"/>
      <c r="N561" s="171"/>
      <c r="O561" s="171"/>
      <c r="P561" s="66">
        <f t="shared" si="28"/>
        <v>8</v>
      </c>
      <c r="Q561" s="167">
        <f t="shared" si="29"/>
        <v>1</v>
      </c>
      <c r="R561" s="168" t="s">
        <v>132</v>
      </c>
      <c r="S561" s="166"/>
      <c r="T561" s="166">
        <v>1</v>
      </c>
      <c r="U561" s="67"/>
    </row>
    <row r="562" spans="1:21" s="83" customFormat="1" ht="84">
      <c r="A562" s="161" t="s">
        <v>306</v>
      </c>
      <c r="B562" s="162"/>
      <c r="C562" s="156" t="s">
        <v>864</v>
      </c>
      <c r="D562" s="163">
        <v>114230242</v>
      </c>
      <c r="E562" s="163" t="s">
        <v>837</v>
      </c>
      <c r="F562" s="165" t="s">
        <v>23</v>
      </c>
      <c r="G562" s="166">
        <v>8</v>
      </c>
      <c r="H562" s="166"/>
      <c r="I562" s="166"/>
      <c r="J562" s="167">
        <f t="shared" si="27"/>
        <v>8</v>
      </c>
      <c r="K562" s="171">
        <v>8</v>
      </c>
      <c r="L562" s="171"/>
      <c r="M562" s="171"/>
      <c r="N562" s="171"/>
      <c r="O562" s="171"/>
      <c r="P562" s="66">
        <f t="shared" si="28"/>
        <v>8</v>
      </c>
      <c r="Q562" s="167">
        <f t="shared" si="29"/>
        <v>1</v>
      </c>
      <c r="R562" s="168" t="s">
        <v>132</v>
      </c>
      <c r="S562" s="166">
        <v>1</v>
      </c>
      <c r="T562" s="166"/>
      <c r="U562" s="67"/>
    </row>
    <row r="563" spans="1:21" s="83" customFormat="1" ht="84">
      <c r="A563" s="161" t="s">
        <v>306</v>
      </c>
      <c r="B563" s="162"/>
      <c r="C563" s="156" t="s">
        <v>865</v>
      </c>
      <c r="D563" s="163">
        <v>206220789</v>
      </c>
      <c r="E563" s="163" t="s">
        <v>837</v>
      </c>
      <c r="F563" s="165" t="s">
        <v>23</v>
      </c>
      <c r="G563" s="166">
        <v>8</v>
      </c>
      <c r="H563" s="166"/>
      <c r="I563" s="166"/>
      <c r="J563" s="167">
        <f t="shared" si="27"/>
        <v>8</v>
      </c>
      <c r="K563" s="171">
        <v>8</v>
      </c>
      <c r="L563" s="171"/>
      <c r="M563" s="171"/>
      <c r="N563" s="171"/>
      <c r="O563" s="171"/>
      <c r="P563" s="66">
        <f t="shared" si="28"/>
        <v>8</v>
      </c>
      <c r="Q563" s="167">
        <f t="shared" si="29"/>
        <v>1</v>
      </c>
      <c r="R563" s="168" t="s">
        <v>132</v>
      </c>
      <c r="S563" s="166">
        <v>1</v>
      </c>
      <c r="T563" s="166"/>
      <c r="U563" s="67"/>
    </row>
    <row r="564" spans="1:21" s="83" customFormat="1" ht="84">
      <c r="A564" s="161" t="s">
        <v>306</v>
      </c>
      <c r="B564" s="162"/>
      <c r="C564" s="156" t="s">
        <v>866</v>
      </c>
      <c r="D564" s="163">
        <v>110910085</v>
      </c>
      <c r="E564" s="163" t="s">
        <v>837</v>
      </c>
      <c r="F564" s="165" t="s">
        <v>23</v>
      </c>
      <c r="G564" s="166">
        <v>8</v>
      </c>
      <c r="H564" s="166"/>
      <c r="I564" s="166"/>
      <c r="J564" s="167">
        <f t="shared" si="27"/>
        <v>8</v>
      </c>
      <c r="K564" s="171">
        <v>8</v>
      </c>
      <c r="L564" s="171"/>
      <c r="M564" s="171"/>
      <c r="N564" s="171"/>
      <c r="O564" s="171"/>
      <c r="P564" s="66">
        <f t="shared" si="28"/>
        <v>8</v>
      </c>
      <c r="Q564" s="167">
        <f t="shared" si="29"/>
        <v>1</v>
      </c>
      <c r="R564" s="168" t="s">
        <v>132</v>
      </c>
      <c r="S564" s="166"/>
      <c r="T564" s="166">
        <v>1</v>
      </c>
      <c r="U564" s="67"/>
    </row>
    <row r="565" spans="1:21" s="83" customFormat="1" ht="84">
      <c r="A565" s="161" t="s">
        <v>306</v>
      </c>
      <c r="B565" s="162"/>
      <c r="C565" s="156" t="s">
        <v>867</v>
      </c>
      <c r="D565" s="163">
        <v>112300226</v>
      </c>
      <c r="E565" s="163" t="s">
        <v>837</v>
      </c>
      <c r="F565" s="165" t="s">
        <v>23</v>
      </c>
      <c r="G565" s="166">
        <v>8</v>
      </c>
      <c r="H565" s="166"/>
      <c r="I565" s="166"/>
      <c r="J565" s="167">
        <f t="shared" si="27"/>
        <v>8</v>
      </c>
      <c r="K565" s="171">
        <v>8</v>
      </c>
      <c r="L565" s="171"/>
      <c r="M565" s="171"/>
      <c r="N565" s="171"/>
      <c r="O565" s="171"/>
      <c r="P565" s="66">
        <f t="shared" si="28"/>
        <v>8</v>
      </c>
      <c r="Q565" s="167">
        <f t="shared" si="29"/>
        <v>1</v>
      </c>
      <c r="R565" s="168" t="s">
        <v>132</v>
      </c>
      <c r="S565" s="166">
        <v>1</v>
      </c>
      <c r="T565" s="166"/>
      <c r="U565" s="67"/>
    </row>
    <row r="566" spans="1:21" s="83" customFormat="1" ht="84">
      <c r="A566" s="161" t="s">
        <v>306</v>
      </c>
      <c r="B566" s="162"/>
      <c r="C566" s="156" t="s">
        <v>868</v>
      </c>
      <c r="D566" s="163">
        <v>109990695</v>
      </c>
      <c r="E566" s="163" t="s">
        <v>837</v>
      </c>
      <c r="F566" s="165" t="s">
        <v>23</v>
      </c>
      <c r="G566" s="166">
        <v>8</v>
      </c>
      <c r="H566" s="166"/>
      <c r="I566" s="166"/>
      <c r="J566" s="167">
        <f t="shared" si="27"/>
        <v>8</v>
      </c>
      <c r="K566" s="171">
        <v>8</v>
      </c>
      <c r="L566" s="171"/>
      <c r="M566" s="171"/>
      <c r="N566" s="171"/>
      <c r="O566" s="171"/>
      <c r="P566" s="66">
        <f t="shared" si="28"/>
        <v>8</v>
      </c>
      <c r="Q566" s="167">
        <f t="shared" si="29"/>
        <v>1</v>
      </c>
      <c r="R566" s="168" t="s">
        <v>132</v>
      </c>
      <c r="S566" s="166"/>
      <c r="T566" s="166">
        <v>1</v>
      </c>
      <c r="U566" s="67"/>
    </row>
    <row r="567" spans="1:21" s="83" customFormat="1" ht="84">
      <c r="A567" s="161" t="s">
        <v>306</v>
      </c>
      <c r="B567" s="162"/>
      <c r="C567" s="156" t="s">
        <v>869</v>
      </c>
      <c r="D567" s="163">
        <v>401670735</v>
      </c>
      <c r="E567" s="163" t="s">
        <v>837</v>
      </c>
      <c r="F567" s="165" t="s">
        <v>23</v>
      </c>
      <c r="G567" s="166">
        <v>8</v>
      </c>
      <c r="H567" s="166"/>
      <c r="I567" s="166"/>
      <c r="J567" s="167">
        <f t="shared" si="27"/>
        <v>8</v>
      </c>
      <c r="K567" s="171">
        <v>8</v>
      </c>
      <c r="L567" s="171"/>
      <c r="M567" s="171"/>
      <c r="N567" s="171"/>
      <c r="O567" s="171"/>
      <c r="P567" s="66">
        <f t="shared" si="28"/>
        <v>8</v>
      </c>
      <c r="Q567" s="167">
        <f t="shared" si="29"/>
        <v>1</v>
      </c>
      <c r="R567" s="168" t="s">
        <v>132</v>
      </c>
      <c r="S567" s="166"/>
      <c r="T567" s="166">
        <v>1</v>
      </c>
      <c r="U567" s="67"/>
    </row>
    <row r="568" spans="1:21" s="83" customFormat="1" ht="84">
      <c r="A568" s="161" t="s">
        <v>306</v>
      </c>
      <c r="B568" s="162"/>
      <c r="C568" s="156" t="s">
        <v>870</v>
      </c>
      <c r="D568" s="163">
        <v>112420512</v>
      </c>
      <c r="E568" s="163" t="s">
        <v>837</v>
      </c>
      <c r="F568" s="165" t="s">
        <v>23</v>
      </c>
      <c r="G568" s="166">
        <v>8</v>
      </c>
      <c r="H568" s="166"/>
      <c r="I568" s="166"/>
      <c r="J568" s="167">
        <f t="shared" si="27"/>
        <v>8</v>
      </c>
      <c r="K568" s="171">
        <v>8</v>
      </c>
      <c r="L568" s="171"/>
      <c r="M568" s="171"/>
      <c r="N568" s="171"/>
      <c r="O568" s="171"/>
      <c r="P568" s="66">
        <f t="shared" si="28"/>
        <v>8</v>
      </c>
      <c r="Q568" s="167">
        <f t="shared" si="29"/>
        <v>1</v>
      </c>
      <c r="R568" s="168" t="s">
        <v>132</v>
      </c>
      <c r="S568" s="166"/>
      <c r="T568" s="166">
        <v>1</v>
      </c>
      <c r="U568" s="67"/>
    </row>
    <row r="569" spans="1:21" s="83" customFormat="1" ht="98">
      <c r="A569" s="161" t="s">
        <v>306</v>
      </c>
      <c r="B569" s="162"/>
      <c r="C569" s="156" t="s">
        <v>862</v>
      </c>
      <c r="D569" s="163">
        <v>110690917</v>
      </c>
      <c r="E569" s="163" t="s">
        <v>871</v>
      </c>
      <c r="F569" s="165" t="s">
        <v>23</v>
      </c>
      <c r="G569" s="166">
        <v>5.5</v>
      </c>
      <c r="H569" s="166"/>
      <c r="I569" s="166"/>
      <c r="J569" s="167">
        <f t="shared" si="27"/>
        <v>5.5</v>
      </c>
      <c r="K569" s="171">
        <v>5.5</v>
      </c>
      <c r="L569" s="171"/>
      <c r="M569" s="171"/>
      <c r="N569" s="171"/>
      <c r="O569" s="171"/>
      <c r="P569" s="66">
        <f t="shared" si="28"/>
        <v>5.5</v>
      </c>
      <c r="Q569" s="167">
        <f t="shared" si="29"/>
        <v>1</v>
      </c>
      <c r="R569" s="168" t="s">
        <v>132</v>
      </c>
      <c r="S569" s="166">
        <v>1</v>
      </c>
      <c r="T569" s="166"/>
      <c r="U569" s="67"/>
    </row>
    <row r="570" spans="1:21" s="83" customFormat="1" ht="98">
      <c r="A570" s="161" t="s">
        <v>306</v>
      </c>
      <c r="B570" s="162"/>
      <c r="C570" s="156" t="s">
        <v>622</v>
      </c>
      <c r="D570" s="163">
        <v>401780024</v>
      </c>
      <c r="E570" s="163" t="s">
        <v>871</v>
      </c>
      <c r="F570" s="165" t="s">
        <v>23</v>
      </c>
      <c r="G570" s="166">
        <v>5.5</v>
      </c>
      <c r="H570" s="166"/>
      <c r="I570" s="166"/>
      <c r="J570" s="167">
        <f t="shared" si="27"/>
        <v>5.5</v>
      </c>
      <c r="K570" s="171">
        <v>5.5</v>
      </c>
      <c r="L570" s="171"/>
      <c r="M570" s="171"/>
      <c r="N570" s="171"/>
      <c r="O570" s="171"/>
      <c r="P570" s="66">
        <f t="shared" si="28"/>
        <v>5.5</v>
      </c>
      <c r="Q570" s="167">
        <f t="shared" si="29"/>
        <v>1</v>
      </c>
      <c r="R570" s="168" t="s">
        <v>132</v>
      </c>
      <c r="S570" s="166">
        <v>1</v>
      </c>
      <c r="T570" s="166"/>
      <c r="U570" s="67"/>
    </row>
    <row r="571" spans="1:21" s="83" customFormat="1" ht="98">
      <c r="A571" s="161" t="s">
        <v>306</v>
      </c>
      <c r="B571" s="162"/>
      <c r="C571" s="156" t="s">
        <v>863</v>
      </c>
      <c r="D571" s="163">
        <v>205540111</v>
      </c>
      <c r="E571" s="163" t="s">
        <v>871</v>
      </c>
      <c r="F571" s="165" t="s">
        <v>23</v>
      </c>
      <c r="G571" s="166">
        <v>5.5</v>
      </c>
      <c r="H571" s="166"/>
      <c r="I571" s="166"/>
      <c r="J571" s="167">
        <f t="shared" si="27"/>
        <v>5.5</v>
      </c>
      <c r="K571" s="171">
        <v>5.5</v>
      </c>
      <c r="L571" s="171"/>
      <c r="M571" s="171"/>
      <c r="N571" s="171"/>
      <c r="O571" s="171"/>
      <c r="P571" s="66">
        <f t="shared" si="28"/>
        <v>5.5</v>
      </c>
      <c r="Q571" s="167">
        <f t="shared" si="29"/>
        <v>1</v>
      </c>
      <c r="R571" s="168" t="s">
        <v>132</v>
      </c>
      <c r="S571" s="166">
        <v>1</v>
      </c>
      <c r="T571" s="166"/>
      <c r="U571" s="67"/>
    </row>
    <row r="572" spans="1:21" s="83" customFormat="1" ht="98">
      <c r="A572" s="161" t="s">
        <v>306</v>
      </c>
      <c r="B572" s="162"/>
      <c r="C572" s="156" t="s">
        <v>251</v>
      </c>
      <c r="D572" s="163">
        <v>701490384</v>
      </c>
      <c r="E572" s="163" t="s">
        <v>871</v>
      </c>
      <c r="F572" s="165" t="s">
        <v>23</v>
      </c>
      <c r="G572" s="166">
        <v>5.5</v>
      </c>
      <c r="H572" s="166"/>
      <c r="I572" s="166"/>
      <c r="J572" s="167">
        <f t="shared" si="27"/>
        <v>5.5</v>
      </c>
      <c r="K572" s="171">
        <v>5.5</v>
      </c>
      <c r="L572" s="171"/>
      <c r="M572" s="171"/>
      <c r="N572" s="171"/>
      <c r="O572" s="171"/>
      <c r="P572" s="66">
        <f t="shared" si="28"/>
        <v>5.5</v>
      </c>
      <c r="Q572" s="167">
        <f t="shared" si="29"/>
        <v>1</v>
      </c>
      <c r="R572" s="168" t="s">
        <v>132</v>
      </c>
      <c r="S572" s="166">
        <v>1</v>
      </c>
      <c r="T572" s="166"/>
      <c r="U572" s="67"/>
    </row>
    <row r="573" spans="1:21" s="83" customFormat="1" ht="98">
      <c r="A573" s="161" t="s">
        <v>306</v>
      </c>
      <c r="B573" s="162"/>
      <c r="C573" s="156" t="s">
        <v>627</v>
      </c>
      <c r="D573" s="163">
        <v>110280038</v>
      </c>
      <c r="E573" s="163" t="s">
        <v>871</v>
      </c>
      <c r="F573" s="165" t="s">
        <v>23</v>
      </c>
      <c r="G573" s="166">
        <v>5.5</v>
      </c>
      <c r="H573" s="166"/>
      <c r="I573" s="166"/>
      <c r="J573" s="167">
        <f t="shared" si="27"/>
        <v>5.5</v>
      </c>
      <c r="K573" s="171">
        <v>5.5</v>
      </c>
      <c r="L573" s="171"/>
      <c r="M573" s="171"/>
      <c r="N573" s="171"/>
      <c r="O573" s="171"/>
      <c r="P573" s="66">
        <f t="shared" si="28"/>
        <v>5.5</v>
      </c>
      <c r="Q573" s="167">
        <f t="shared" si="29"/>
        <v>1</v>
      </c>
      <c r="R573" s="168" t="s">
        <v>132</v>
      </c>
      <c r="S573" s="166"/>
      <c r="T573" s="166">
        <v>1</v>
      </c>
      <c r="U573" s="67"/>
    </row>
    <row r="574" spans="1:21" s="83" customFormat="1" ht="98">
      <c r="A574" s="161" t="s">
        <v>306</v>
      </c>
      <c r="B574" s="162"/>
      <c r="C574" s="156" t="s">
        <v>864</v>
      </c>
      <c r="D574" s="163">
        <v>114230242</v>
      </c>
      <c r="E574" s="163" t="s">
        <v>871</v>
      </c>
      <c r="F574" s="165" t="s">
        <v>23</v>
      </c>
      <c r="G574" s="166">
        <v>5.5</v>
      </c>
      <c r="H574" s="166"/>
      <c r="I574" s="166"/>
      <c r="J574" s="167">
        <f t="shared" si="27"/>
        <v>5.5</v>
      </c>
      <c r="K574" s="171">
        <v>5.5</v>
      </c>
      <c r="L574" s="171"/>
      <c r="M574" s="171"/>
      <c r="N574" s="171"/>
      <c r="O574" s="171"/>
      <c r="P574" s="66">
        <f t="shared" si="28"/>
        <v>5.5</v>
      </c>
      <c r="Q574" s="167">
        <f t="shared" si="29"/>
        <v>1</v>
      </c>
      <c r="R574" s="168" t="s">
        <v>132</v>
      </c>
      <c r="S574" s="166">
        <v>1</v>
      </c>
      <c r="T574" s="166"/>
      <c r="U574" s="67"/>
    </row>
    <row r="575" spans="1:21" s="83" customFormat="1" ht="98">
      <c r="A575" s="161" t="s">
        <v>306</v>
      </c>
      <c r="B575" s="162"/>
      <c r="C575" s="156" t="s">
        <v>253</v>
      </c>
      <c r="D575" s="163">
        <v>111180695</v>
      </c>
      <c r="E575" s="163" t="s">
        <v>871</v>
      </c>
      <c r="F575" s="165" t="s">
        <v>23</v>
      </c>
      <c r="G575" s="166">
        <v>5.5</v>
      </c>
      <c r="H575" s="166"/>
      <c r="I575" s="166"/>
      <c r="J575" s="167">
        <f t="shared" si="27"/>
        <v>5.5</v>
      </c>
      <c r="K575" s="171">
        <v>5.5</v>
      </c>
      <c r="L575" s="171"/>
      <c r="M575" s="171"/>
      <c r="N575" s="171"/>
      <c r="O575" s="171"/>
      <c r="P575" s="66">
        <f t="shared" si="28"/>
        <v>5.5</v>
      </c>
      <c r="Q575" s="167">
        <f t="shared" si="29"/>
        <v>1</v>
      </c>
      <c r="R575" s="168" t="s">
        <v>132</v>
      </c>
      <c r="S575" s="166"/>
      <c r="T575" s="166">
        <v>1</v>
      </c>
      <c r="U575" s="67"/>
    </row>
    <row r="576" spans="1:21" s="83" customFormat="1" ht="98">
      <c r="A576" s="161" t="s">
        <v>306</v>
      </c>
      <c r="B576" s="162"/>
      <c r="C576" s="156" t="s">
        <v>867</v>
      </c>
      <c r="D576" s="163">
        <v>112300226</v>
      </c>
      <c r="E576" s="163" t="s">
        <v>871</v>
      </c>
      <c r="F576" s="165" t="s">
        <v>23</v>
      </c>
      <c r="G576" s="166">
        <v>5.5</v>
      </c>
      <c r="H576" s="166"/>
      <c r="I576" s="166"/>
      <c r="J576" s="167">
        <f t="shared" si="27"/>
        <v>5.5</v>
      </c>
      <c r="K576" s="171">
        <v>5.5</v>
      </c>
      <c r="L576" s="171"/>
      <c r="M576" s="171"/>
      <c r="N576" s="171"/>
      <c r="O576" s="171"/>
      <c r="P576" s="66">
        <f t="shared" si="28"/>
        <v>5.5</v>
      </c>
      <c r="Q576" s="167">
        <f t="shared" si="29"/>
        <v>1</v>
      </c>
      <c r="R576" s="168" t="s">
        <v>132</v>
      </c>
      <c r="S576" s="166">
        <v>1</v>
      </c>
      <c r="T576" s="166"/>
      <c r="U576" s="67"/>
    </row>
    <row r="577" spans="1:21" s="83" customFormat="1" ht="98">
      <c r="A577" s="161" t="s">
        <v>306</v>
      </c>
      <c r="B577" s="162"/>
      <c r="C577" s="156" t="s">
        <v>865</v>
      </c>
      <c r="D577" s="163">
        <v>206220789</v>
      </c>
      <c r="E577" s="163" t="s">
        <v>871</v>
      </c>
      <c r="F577" s="165" t="s">
        <v>23</v>
      </c>
      <c r="G577" s="166">
        <v>5.5</v>
      </c>
      <c r="H577" s="166"/>
      <c r="I577" s="166"/>
      <c r="J577" s="167">
        <f t="shared" si="27"/>
        <v>5.5</v>
      </c>
      <c r="K577" s="171">
        <v>5.5</v>
      </c>
      <c r="L577" s="171"/>
      <c r="M577" s="171"/>
      <c r="N577" s="171"/>
      <c r="O577" s="171"/>
      <c r="P577" s="66">
        <f t="shared" si="28"/>
        <v>5.5</v>
      </c>
      <c r="Q577" s="167">
        <f t="shared" si="29"/>
        <v>1</v>
      </c>
      <c r="R577" s="168" t="s">
        <v>132</v>
      </c>
      <c r="S577" s="166">
        <v>1</v>
      </c>
      <c r="T577" s="166"/>
      <c r="U577" s="67"/>
    </row>
    <row r="578" spans="1:21" s="83" customFormat="1" ht="98">
      <c r="A578" s="161" t="s">
        <v>306</v>
      </c>
      <c r="B578" s="162"/>
      <c r="C578" s="156" t="s">
        <v>866</v>
      </c>
      <c r="D578" s="163">
        <v>110910085</v>
      </c>
      <c r="E578" s="163" t="s">
        <v>871</v>
      </c>
      <c r="F578" s="165" t="s">
        <v>23</v>
      </c>
      <c r="G578" s="166">
        <v>5.5</v>
      </c>
      <c r="H578" s="166"/>
      <c r="I578" s="166"/>
      <c r="J578" s="167">
        <f t="shared" si="27"/>
        <v>5.5</v>
      </c>
      <c r="K578" s="171">
        <v>5.5</v>
      </c>
      <c r="L578" s="171"/>
      <c r="M578" s="171"/>
      <c r="N578" s="171"/>
      <c r="O578" s="171"/>
      <c r="P578" s="66">
        <f t="shared" si="28"/>
        <v>5.5</v>
      </c>
      <c r="Q578" s="167">
        <f t="shared" si="29"/>
        <v>1</v>
      </c>
      <c r="R578" s="168" t="s">
        <v>132</v>
      </c>
      <c r="S578" s="166"/>
      <c r="T578" s="166">
        <v>1</v>
      </c>
      <c r="U578" s="67"/>
    </row>
    <row r="579" spans="1:21" s="83" customFormat="1" ht="98">
      <c r="A579" s="161" t="s">
        <v>306</v>
      </c>
      <c r="B579" s="162"/>
      <c r="C579" s="156" t="s">
        <v>868</v>
      </c>
      <c r="D579" s="163">
        <v>109990695</v>
      </c>
      <c r="E579" s="163" t="s">
        <v>871</v>
      </c>
      <c r="F579" s="165" t="s">
        <v>23</v>
      </c>
      <c r="G579" s="166">
        <v>5.5</v>
      </c>
      <c r="H579" s="166"/>
      <c r="I579" s="166"/>
      <c r="J579" s="167">
        <f t="shared" si="27"/>
        <v>5.5</v>
      </c>
      <c r="K579" s="171">
        <v>5.5</v>
      </c>
      <c r="L579" s="171"/>
      <c r="M579" s="171"/>
      <c r="N579" s="171"/>
      <c r="O579" s="171"/>
      <c r="P579" s="66">
        <f t="shared" si="28"/>
        <v>5.5</v>
      </c>
      <c r="Q579" s="167">
        <f t="shared" si="29"/>
        <v>1</v>
      </c>
      <c r="R579" s="168" t="s">
        <v>132</v>
      </c>
      <c r="S579" s="166"/>
      <c r="T579" s="166">
        <v>1</v>
      </c>
      <c r="U579" s="67"/>
    </row>
    <row r="580" spans="1:21" s="83" customFormat="1" ht="98">
      <c r="A580" s="161" t="s">
        <v>306</v>
      </c>
      <c r="B580" s="162"/>
      <c r="C580" s="156" t="s">
        <v>869</v>
      </c>
      <c r="D580" s="163">
        <v>401670735</v>
      </c>
      <c r="E580" s="163" t="s">
        <v>871</v>
      </c>
      <c r="F580" s="165" t="s">
        <v>23</v>
      </c>
      <c r="G580" s="166">
        <v>5.5</v>
      </c>
      <c r="H580" s="166"/>
      <c r="I580" s="166"/>
      <c r="J580" s="167">
        <f t="shared" si="27"/>
        <v>5.5</v>
      </c>
      <c r="K580" s="171">
        <v>5.5</v>
      </c>
      <c r="L580" s="171"/>
      <c r="M580" s="171"/>
      <c r="N580" s="171"/>
      <c r="O580" s="171"/>
      <c r="P580" s="66">
        <f t="shared" si="28"/>
        <v>5.5</v>
      </c>
      <c r="Q580" s="167">
        <f t="shared" si="29"/>
        <v>1</v>
      </c>
      <c r="R580" s="168" t="s">
        <v>132</v>
      </c>
      <c r="S580" s="166"/>
      <c r="T580" s="166">
        <v>1</v>
      </c>
      <c r="U580" s="67"/>
    </row>
    <row r="581" spans="1:21" s="83" customFormat="1" ht="98">
      <c r="A581" s="161" t="s">
        <v>306</v>
      </c>
      <c r="B581" s="162"/>
      <c r="C581" s="156" t="s">
        <v>870</v>
      </c>
      <c r="D581" s="163">
        <v>112420512</v>
      </c>
      <c r="E581" s="163" t="s">
        <v>871</v>
      </c>
      <c r="F581" s="165" t="s">
        <v>23</v>
      </c>
      <c r="G581" s="166">
        <v>5.5</v>
      </c>
      <c r="H581" s="166"/>
      <c r="I581" s="166"/>
      <c r="J581" s="167">
        <f t="shared" si="27"/>
        <v>5.5</v>
      </c>
      <c r="K581" s="171">
        <v>5.5</v>
      </c>
      <c r="L581" s="171"/>
      <c r="M581" s="171"/>
      <c r="N581" s="171"/>
      <c r="O581" s="171"/>
      <c r="P581" s="66">
        <f t="shared" si="28"/>
        <v>5.5</v>
      </c>
      <c r="Q581" s="167">
        <f t="shared" si="29"/>
        <v>1</v>
      </c>
      <c r="R581" s="168" t="s">
        <v>132</v>
      </c>
      <c r="S581" s="166"/>
      <c r="T581" s="166">
        <v>1</v>
      </c>
      <c r="U581" s="67"/>
    </row>
    <row r="582" spans="1:21" s="83" customFormat="1" ht="112">
      <c r="A582" s="161" t="s">
        <v>306</v>
      </c>
      <c r="B582" s="162"/>
      <c r="C582" s="156" t="s">
        <v>862</v>
      </c>
      <c r="D582" s="163">
        <v>110690917</v>
      </c>
      <c r="E582" s="163" t="s">
        <v>872</v>
      </c>
      <c r="F582" s="165" t="s">
        <v>23</v>
      </c>
      <c r="G582" s="166">
        <v>5.5</v>
      </c>
      <c r="H582" s="166"/>
      <c r="I582" s="166"/>
      <c r="J582" s="167">
        <f t="shared" si="27"/>
        <v>5.5</v>
      </c>
      <c r="K582" s="171">
        <v>5.5</v>
      </c>
      <c r="L582" s="171"/>
      <c r="M582" s="171"/>
      <c r="N582" s="171"/>
      <c r="O582" s="171"/>
      <c r="P582" s="66">
        <f t="shared" si="28"/>
        <v>5.5</v>
      </c>
      <c r="Q582" s="167">
        <f t="shared" si="29"/>
        <v>1</v>
      </c>
      <c r="R582" s="168" t="s">
        <v>132</v>
      </c>
      <c r="S582" s="166">
        <v>1</v>
      </c>
      <c r="T582" s="166"/>
      <c r="U582" s="67"/>
    </row>
    <row r="583" spans="1:21" s="83" customFormat="1" ht="112">
      <c r="A583" s="161" t="s">
        <v>306</v>
      </c>
      <c r="B583" s="162"/>
      <c r="C583" s="156" t="s">
        <v>622</v>
      </c>
      <c r="D583" s="163">
        <v>401780024</v>
      </c>
      <c r="E583" s="163" t="s">
        <v>872</v>
      </c>
      <c r="F583" s="165" t="s">
        <v>23</v>
      </c>
      <c r="G583" s="166">
        <v>5.5</v>
      </c>
      <c r="H583" s="166"/>
      <c r="I583" s="166"/>
      <c r="J583" s="167">
        <f t="shared" si="27"/>
        <v>5.5</v>
      </c>
      <c r="K583" s="171">
        <v>5.5</v>
      </c>
      <c r="L583" s="171"/>
      <c r="M583" s="171"/>
      <c r="N583" s="171"/>
      <c r="O583" s="171"/>
      <c r="P583" s="66">
        <f t="shared" si="28"/>
        <v>5.5</v>
      </c>
      <c r="Q583" s="167">
        <f t="shared" si="29"/>
        <v>1</v>
      </c>
      <c r="R583" s="168" t="s">
        <v>132</v>
      </c>
      <c r="S583" s="166">
        <v>1</v>
      </c>
      <c r="T583" s="166"/>
      <c r="U583" s="67"/>
    </row>
    <row r="584" spans="1:21" s="83" customFormat="1" ht="112">
      <c r="A584" s="161" t="s">
        <v>306</v>
      </c>
      <c r="B584" s="162"/>
      <c r="C584" s="156" t="s">
        <v>863</v>
      </c>
      <c r="D584" s="163">
        <v>205540111</v>
      </c>
      <c r="E584" s="163" t="s">
        <v>872</v>
      </c>
      <c r="F584" s="165" t="s">
        <v>23</v>
      </c>
      <c r="G584" s="166">
        <v>5.5</v>
      </c>
      <c r="H584" s="166"/>
      <c r="I584" s="166"/>
      <c r="J584" s="167">
        <f t="shared" si="27"/>
        <v>5.5</v>
      </c>
      <c r="K584" s="171">
        <v>5.5</v>
      </c>
      <c r="L584" s="171"/>
      <c r="M584" s="171"/>
      <c r="N584" s="171"/>
      <c r="O584" s="171"/>
      <c r="P584" s="66">
        <f t="shared" si="28"/>
        <v>5.5</v>
      </c>
      <c r="Q584" s="167">
        <f t="shared" si="29"/>
        <v>1</v>
      </c>
      <c r="R584" s="168" t="s">
        <v>132</v>
      </c>
      <c r="S584" s="166">
        <v>1</v>
      </c>
      <c r="T584" s="166"/>
      <c r="U584" s="67"/>
    </row>
    <row r="585" spans="1:21" s="83" customFormat="1" ht="112">
      <c r="A585" s="161" t="s">
        <v>306</v>
      </c>
      <c r="B585" s="162"/>
      <c r="C585" s="156" t="s">
        <v>251</v>
      </c>
      <c r="D585" s="163">
        <v>701490384</v>
      </c>
      <c r="E585" s="163" t="s">
        <v>872</v>
      </c>
      <c r="F585" s="165" t="s">
        <v>23</v>
      </c>
      <c r="G585" s="166">
        <v>5.5</v>
      </c>
      <c r="H585" s="166"/>
      <c r="I585" s="166"/>
      <c r="J585" s="167">
        <f t="shared" si="27"/>
        <v>5.5</v>
      </c>
      <c r="K585" s="171">
        <v>5.5</v>
      </c>
      <c r="L585" s="171"/>
      <c r="M585" s="171"/>
      <c r="N585" s="171"/>
      <c r="O585" s="171"/>
      <c r="P585" s="66">
        <f t="shared" si="28"/>
        <v>5.5</v>
      </c>
      <c r="Q585" s="167">
        <f t="shared" si="29"/>
        <v>1</v>
      </c>
      <c r="R585" s="168" t="s">
        <v>132</v>
      </c>
      <c r="S585" s="166">
        <v>1</v>
      </c>
      <c r="T585" s="166"/>
      <c r="U585" s="67"/>
    </row>
    <row r="586" spans="1:21" s="83" customFormat="1" ht="112">
      <c r="A586" s="161" t="s">
        <v>306</v>
      </c>
      <c r="B586" s="162"/>
      <c r="C586" s="156" t="s">
        <v>864</v>
      </c>
      <c r="D586" s="163">
        <v>114230242</v>
      </c>
      <c r="E586" s="163" t="s">
        <v>872</v>
      </c>
      <c r="F586" s="165" t="s">
        <v>23</v>
      </c>
      <c r="G586" s="166">
        <v>5.5</v>
      </c>
      <c r="H586" s="166"/>
      <c r="I586" s="166"/>
      <c r="J586" s="167">
        <f t="shared" si="27"/>
        <v>5.5</v>
      </c>
      <c r="K586" s="171">
        <v>5.5</v>
      </c>
      <c r="L586" s="171"/>
      <c r="M586" s="171"/>
      <c r="N586" s="171"/>
      <c r="O586" s="171"/>
      <c r="P586" s="66">
        <f t="shared" si="28"/>
        <v>5.5</v>
      </c>
      <c r="Q586" s="167">
        <f t="shared" si="29"/>
        <v>1</v>
      </c>
      <c r="R586" s="168" t="s">
        <v>132</v>
      </c>
      <c r="S586" s="166">
        <v>1</v>
      </c>
      <c r="T586" s="166"/>
      <c r="U586" s="67"/>
    </row>
    <row r="587" spans="1:21" s="83" customFormat="1" ht="112">
      <c r="A587" s="161" t="s">
        <v>306</v>
      </c>
      <c r="B587" s="162"/>
      <c r="C587" s="156" t="s">
        <v>869</v>
      </c>
      <c r="D587" s="163">
        <v>401670735</v>
      </c>
      <c r="E587" s="163" t="s">
        <v>872</v>
      </c>
      <c r="F587" s="165" t="s">
        <v>23</v>
      </c>
      <c r="G587" s="166">
        <v>5.5</v>
      </c>
      <c r="H587" s="166"/>
      <c r="I587" s="166"/>
      <c r="J587" s="167">
        <f t="shared" si="27"/>
        <v>5.5</v>
      </c>
      <c r="K587" s="171">
        <v>5.5</v>
      </c>
      <c r="L587" s="171"/>
      <c r="M587" s="171"/>
      <c r="N587" s="171"/>
      <c r="O587" s="171"/>
      <c r="P587" s="66">
        <f t="shared" si="28"/>
        <v>5.5</v>
      </c>
      <c r="Q587" s="167">
        <f t="shared" si="29"/>
        <v>1</v>
      </c>
      <c r="R587" s="168" t="s">
        <v>132</v>
      </c>
      <c r="S587" s="166"/>
      <c r="T587" s="166">
        <v>1</v>
      </c>
      <c r="U587" s="67"/>
    </row>
    <row r="588" spans="1:21" s="83" customFormat="1" ht="112">
      <c r="A588" s="161" t="s">
        <v>306</v>
      </c>
      <c r="B588" s="162"/>
      <c r="C588" s="156" t="s">
        <v>870</v>
      </c>
      <c r="D588" s="163">
        <v>112420512</v>
      </c>
      <c r="E588" s="163" t="s">
        <v>872</v>
      </c>
      <c r="F588" s="165" t="s">
        <v>23</v>
      </c>
      <c r="G588" s="166">
        <v>5.5</v>
      </c>
      <c r="H588" s="166"/>
      <c r="I588" s="166"/>
      <c r="J588" s="167">
        <f t="shared" si="27"/>
        <v>5.5</v>
      </c>
      <c r="K588" s="171">
        <v>5.5</v>
      </c>
      <c r="L588" s="171"/>
      <c r="M588" s="171"/>
      <c r="N588" s="171"/>
      <c r="O588" s="171"/>
      <c r="P588" s="66">
        <f t="shared" si="28"/>
        <v>5.5</v>
      </c>
      <c r="Q588" s="167">
        <f t="shared" si="29"/>
        <v>1</v>
      </c>
      <c r="R588" s="168" t="s">
        <v>132</v>
      </c>
      <c r="S588" s="166"/>
      <c r="T588" s="166">
        <v>1</v>
      </c>
      <c r="U588" s="67"/>
    </row>
    <row r="589" spans="1:21" s="83" customFormat="1" ht="112">
      <c r="A589" s="161" t="s">
        <v>306</v>
      </c>
      <c r="B589" s="162"/>
      <c r="C589" s="156" t="s">
        <v>628</v>
      </c>
      <c r="D589" s="163">
        <v>801220820</v>
      </c>
      <c r="E589" s="163" t="s">
        <v>872</v>
      </c>
      <c r="F589" s="165" t="s">
        <v>23</v>
      </c>
      <c r="G589" s="166">
        <v>5.5</v>
      </c>
      <c r="H589" s="166"/>
      <c r="I589" s="166"/>
      <c r="J589" s="167">
        <f t="shared" si="27"/>
        <v>5.5</v>
      </c>
      <c r="K589" s="171">
        <v>5.5</v>
      </c>
      <c r="L589" s="171"/>
      <c r="M589" s="171"/>
      <c r="N589" s="171"/>
      <c r="O589" s="171"/>
      <c r="P589" s="66">
        <f t="shared" si="28"/>
        <v>5.5</v>
      </c>
      <c r="Q589" s="167">
        <f t="shared" si="29"/>
        <v>1</v>
      </c>
      <c r="R589" s="168" t="s">
        <v>132</v>
      </c>
      <c r="S589" s="166"/>
      <c r="T589" s="166">
        <v>1</v>
      </c>
      <c r="U589" s="67"/>
    </row>
    <row r="590" spans="1:21" s="83" customFormat="1" ht="112">
      <c r="A590" s="161" t="s">
        <v>306</v>
      </c>
      <c r="B590" s="162"/>
      <c r="C590" s="156" t="s">
        <v>256</v>
      </c>
      <c r="D590" s="163">
        <v>206030333</v>
      </c>
      <c r="E590" s="163" t="s">
        <v>872</v>
      </c>
      <c r="F590" s="165" t="s">
        <v>23</v>
      </c>
      <c r="G590" s="166">
        <v>5.5</v>
      </c>
      <c r="H590" s="166"/>
      <c r="I590" s="166"/>
      <c r="J590" s="167">
        <f t="shared" si="27"/>
        <v>5.5</v>
      </c>
      <c r="K590" s="171">
        <v>5.5</v>
      </c>
      <c r="L590" s="171"/>
      <c r="M590" s="171"/>
      <c r="N590" s="171"/>
      <c r="O590" s="171"/>
      <c r="P590" s="66">
        <f t="shared" si="28"/>
        <v>5.5</v>
      </c>
      <c r="Q590" s="167">
        <f t="shared" si="29"/>
        <v>1</v>
      </c>
      <c r="R590" s="168" t="s">
        <v>132</v>
      </c>
      <c r="S590" s="166"/>
      <c r="T590" s="166">
        <v>1</v>
      </c>
      <c r="U590" s="67"/>
    </row>
    <row r="591" spans="1:21" s="83" customFormat="1" ht="112">
      <c r="A591" s="161" t="s">
        <v>306</v>
      </c>
      <c r="B591" s="162"/>
      <c r="C591" s="156" t="s">
        <v>873</v>
      </c>
      <c r="D591" s="163">
        <v>303850178</v>
      </c>
      <c r="E591" s="163" t="s">
        <v>872</v>
      </c>
      <c r="F591" s="165" t="s">
        <v>23</v>
      </c>
      <c r="G591" s="166">
        <v>5.5</v>
      </c>
      <c r="H591" s="166"/>
      <c r="I591" s="166"/>
      <c r="J591" s="167">
        <f t="shared" si="27"/>
        <v>5.5</v>
      </c>
      <c r="K591" s="171">
        <v>5.5</v>
      </c>
      <c r="L591" s="171"/>
      <c r="M591" s="171"/>
      <c r="N591" s="171"/>
      <c r="O591" s="171"/>
      <c r="P591" s="66">
        <f t="shared" ref="P591:P600" si="30">IF(SUM(K591:O591)=SUM(G591:I591),J591,"VERIFIQUE DATOS INCORRECTOS")</f>
        <v>5.5</v>
      </c>
      <c r="Q591" s="167">
        <f t="shared" ref="Q591:Q600" si="31">SUM(S591:U591)</f>
        <v>1</v>
      </c>
      <c r="R591" s="168" t="s">
        <v>132</v>
      </c>
      <c r="S591" s="166">
        <v>1</v>
      </c>
      <c r="T591" s="166"/>
      <c r="U591" s="67"/>
    </row>
    <row r="592" spans="1:21" s="83" customFormat="1" ht="112">
      <c r="A592" s="161" t="s">
        <v>306</v>
      </c>
      <c r="B592" s="162"/>
      <c r="C592" s="156" t="s">
        <v>874</v>
      </c>
      <c r="D592" s="163">
        <v>304160842</v>
      </c>
      <c r="E592" s="163" t="s">
        <v>872</v>
      </c>
      <c r="F592" s="165" t="s">
        <v>23</v>
      </c>
      <c r="G592" s="166">
        <v>5.5</v>
      </c>
      <c r="H592" s="166"/>
      <c r="I592" s="166"/>
      <c r="J592" s="167">
        <f t="shared" si="27"/>
        <v>5.5</v>
      </c>
      <c r="K592" s="171">
        <v>5.5</v>
      </c>
      <c r="L592" s="171"/>
      <c r="M592" s="171"/>
      <c r="N592" s="171"/>
      <c r="O592" s="171"/>
      <c r="P592" s="66">
        <f t="shared" si="30"/>
        <v>5.5</v>
      </c>
      <c r="Q592" s="167">
        <f t="shared" si="31"/>
        <v>1</v>
      </c>
      <c r="R592" s="168" t="s">
        <v>132</v>
      </c>
      <c r="S592" s="166"/>
      <c r="T592" s="166">
        <v>1</v>
      </c>
      <c r="U592" s="67"/>
    </row>
    <row r="593" spans="1:21" s="83" customFormat="1" ht="112">
      <c r="A593" s="161" t="s">
        <v>306</v>
      </c>
      <c r="B593" s="162"/>
      <c r="C593" s="156" t="s">
        <v>875</v>
      </c>
      <c r="D593" s="163">
        <v>204920649</v>
      </c>
      <c r="E593" s="163" t="s">
        <v>872</v>
      </c>
      <c r="F593" s="165" t="s">
        <v>23</v>
      </c>
      <c r="G593" s="166">
        <v>5.5</v>
      </c>
      <c r="H593" s="166"/>
      <c r="I593" s="166"/>
      <c r="J593" s="167">
        <f t="shared" si="27"/>
        <v>5.5</v>
      </c>
      <c r="K593" s="171">
        <v>5.5</v>
      </c>
      <c r="L593" s="171"/>
      <c r="M593" s="171"/>
      <c r="N593" s="171"/>
      <c r="O593" s="171"/>
      <c r="P593" s="66">
        <f t="shared" si="30"/>
        <v>5.5</v>
      </c>
      <c r="Q593" s="167">
        <f t="shared" si="31"/>
        <v>1</v>
      </c>
      <c r="R593" s="168" t="s">
        <v>132</v>
      </c>
      <c r="S593" s="166"/>
      <c r="T593" s="166">
        <v>1</v>
      </c>
      <c r="U593" s="67"/>
    </row>
    <row r="594" spans="1:21" s="83" customFormat="1" ht="42">
      <c r="A594" s="161" t="s">
        <v>876</v>
      </c>
      <c r="B594" s="162"/>
      <c r="C594" s="156" t="s">
        <v>877</v>
      </c>
      <c r="D594" s="163">
        <v>204990068</v>
      </c>
      <c r="E594" s="163" t="s">
        <v>878</v>
      </c>
      <c r="F594" s="165" t="s">
        <v>23</v>
      </c>
      <c r="G594" s="166"/>
      <c r="H594" s="166"/>
      <c r="I594" s="166">
        <v>120</v>
      </c>
      <c r="J594" s="167">
        <f t="shared" si="27"/>
        <v>120</v>
      </c>
      <c r="K594" s="171"/>
      <c r="L594" s="171"/>
      <c r="M594" s="171"/>
      <c r="N594" s="171"/>
      <c r="O594" s="171">
        <v>120</v>
      </c>
      <c r="P594" s="66">
        <f t="shared" si="30"/>
        <v>120</v>
      </c>
      <c r="Q594" s="167">
        <f t="shared" si="31"/>
        <v>1</v>
      </c>
      <c r="R594" s="168" t="s">
        <v>132</v>
      </c>
      <c r="S594" s="166">
        <v>1</v>
      </c>
      <c r="T594" s="166"/>
      <c r="U594" s="67"/>
    </row>
    <row r="595" spans="1:21" s="83" customFormat="1" ht="42">
      <c r="A595" s="161" t="s">
        <v>879</v>
      </c>
      <c r="B595" s="162"/>
      <c r="C595" s="156" t="s">
        <v>880</v>
      </c>
      <c r="D595" s="163">
        <v>111260560</v>
      </c>
      <c r="E595" s="163" t="s">
        <v>833</v>
      </c>
      <c r="F595" s="165" t="s">
        <v>23</v>
      </c>
      <c r="G595" s="166"/>
      <c r="H595" s="166"/>
      <c r="I595" s="166">
        <v>17.5</v>
      </c>
      <c r="J595" s="167">
        <f t="shared" si="27"/>
        <v>17.5</v>
      </c>
      <c r="K595" s="171">
        <v>17.5</v>
      </c>
      <c r="L595" s="171"/>
      <c r="M595" s="171"/>
      <c r="N595" s="171"/>
      <c r="O595" s="171"/>
      <c r="P595" s="66">
        <f t="shared" si="30"/>
        <v>17.5</v>
      </c>
      <c r="Q595" s="167">
        <f t="shared" si="31"/>
        <v>1</v>
      </c>
      <c r="R595" s="168" t="s">
        <v>132</v>
      </c>
      <c r="S595" s="166"/>
      <c r="T595" s="166">
        <v>1</v>
      </c>
      <c r="U595" s="67"/>
    </row>
    <row r="596" spans="1:21" s="83" customFormat="1" ht="98">
      <c r="A596" s="161" t="s">
        <v>881</v>
      </c>
      <c r="B596" s="162"/>
      <c r="C596" s="156" t="s">
        <v>882</v>
      </c>
      <c r="D596" s="163">
        <v>503510520</v>
      </c>
      <c r="E596" s="163" t="s">
        <v>883</v>
      </c>
      <c r="F596" s="165" t="s">
        <v>23</v>
      </c>
      <c r="G596" s="166"/>
      <c r="H596" s="166"/>
      <c r="I596" s="166">
        <v>33</v>
      </c>
      <c r="J596" s="167">
        <f t="shared" si="27"/>
        <v>33</v>
      </c>
      <c r="K596" s="171">
        <v>33</v>
      </c>
      <c r="L596" s="171"/>
      <c r="M596" s="171"/>
      <c r="N596" s="171"/>
      <c r="O596" s="171"/>
      <c r="P596" s="66">
        <f t="shared" si="30"/>
        <v>33</v>
      </c>
      <c r="Q596" s="167">
        <f t="shared" si="31"/>
        <v>1</v>
      </c>
      <c r="R596" s="168" t="s">
        <v>132</v>
      </c>
      <c r="S596" s="166">
        <v>1</v>
      </c>
      <c r="T596" s="166"/>
      <c r="U596" s="67"/>
    </row>
    <row r="597" spans="1:21" s="83" customFormat="1" ht="56">
      <c r="A597" s="161" t="s">
        <v>884</v>
      </c>
      <c r="B597" s="162"/>
      <c r="C597" s="156" t="s">
        <v>248</v>
      </c>
      <c r="D597" s="163">
        <v>503850717</v>
      </c>
      <c r="E597" s="163" t="s">
        <v>885</v>
      </c>
      <c r="F597" s="165" t="s">
        <v>23</v>
      </c>
      <c r="G597" s="166"/>
      <c r="H597" s="166"/>
      <c r="I597" s="166">
        <v>36</v>
      </c>
      <c r="J597" s="167">
        <f t="shared" si="27"/>
        <v>36</v>
      </c>
      <c r="K597" s="171">
        <v>36</v>
      </c>
      <c r="L597" s="171"/>
      <c r="M597" s="171"/>
      <c r="N597" s="171"/>
      <c r="O597" s="171"/>
      <c r="P597" s="66">
        <f t="shared" si="30"/>
        <v>36</v>
      </c>
      <c r="Q597" s="167">
        <f t="shared" si="31"/>
        <v>1</v>
      </c>
      <c r="R597" s="168" t="s">
        <v>132</v>
      </c>
      <c r="S597" s="166">
        <v>1</v>
      </c>
      <c r="T597" s="166"/>
      <c r="U597" s="67"/>
    </row>
    <row r="598" spans="1:21" s="83" customFormat="1" ht="56">
      <c r="A598" s="161" t="s">
        <v>886</v>
      </c>
      <c r="B598" s="162"/>
      <c r="C598" s="156" t="s">
        <v>887</v>
      </c>
      <c r="D598" s="163">
        <v>115210080</v>
      </c>
      <c r="E598" s="163" t="s">
        <v>888</v>
      </c>
      <c r="F598" s="165" t="s">
        <v>23</v>
      </c>
      <c r="G598" s="166"/>
      <c r="H598" s="166"/>
      <c r="I598" s="166">
        <v>22.5</v>
      </c>
      <c r="J598" s="167">
        <f t="shared" si="27"/>
        <v>22.5</v>
      </c>
      <c r="K598" s="171">
        <v>22.5</v>
      </c>
      <c r="L598" s="171"/>
      <c r="M598" s="171"/>
      <c r="N598" s="171"/>
      <c r="O598" s="171"/>
      <c r="P598" s="66">
        <f t="shared" si="30"/>
        <v>22.5</v>
      </c>
      <c r="Q598" s="167">
        <f t="shared" si="31"/>
        <v>1</v>
      </c>
      <c r="R598" s="168" t="s">
        <v>132</v>
      </c>
      <c r="S598" s="166"/>
      <c r="T598" s="166">
        <v>1</v>
      </c>
      <c r="U598" s="67"/>
    </row>
    <row r="599" spans="1:21" s="83" customFormat="1" ht="28">
      <c r="A599" s="161" t="s">
        <v>889</v>
      </c>
      <c r="B599" s="162"/>
      <c r="C599" s="156" t="s">
        <v>890</v>
      </c>
      <c r="D599" s="163">
        <v>204890193</v>
      </c>
      <c r="E599" s="163" t="s">
        <v>891</v>
      </c>
      <c r="F599" s="165" t="s">
        <v>23</v>
      </c>
      <c r="G599" s="166"/>
      <c r="H599" s="166"/>
      <c r="I599" s="166">
        <v>25.5</v>
      </c>
      <c r="J599" s="167">
        <f t="shared" si="27"/>
        <v>25.5</v>
      </c>
      <c r="K599" s="171">
        <v>25.5</v>
      </c>
      <c r="L599" s="171"/>
      <c r="M599" s="171"/>
      <c r="N599" s="171"/>
      <c r="O599" s="171"/>
      <c r="P599" s="66">
        <f t="shared" si="30"/>
        <v>25.5</v>
      </c>
      <c r="Q599" s="167">
        <f t="shared" si="31"/>
        <v>1</v>
      </c>
      <c r="R599" s="168" t="s">
        <v>132</v>
      </c>
      <c r="S599" s="166">
        <v>1</v>
      </c>
      <c r="T599" s="166"/>
      <c r="U599" s="67"/>
    </row>
    <row r="600" spans="1:21" s="83" customFormat="1" ht="56">
      <c r="A600" s="161" t="s">
        <v>892</v>
      </c>
      <c r="B600" s="162"/>
      <c r="C600" s="156" t="s">
        <v>893</v>
      </c>
      <c r="D600" s="163">
        <v>113540123</v>
      </c>
      <c r="E600" s="163" t="s">
        <v>894</v>
      </c>
      <c r="F600" s="165" t="s">
        <v>23</v>
      </c>
      <c r="G600" s="166"/>
      <c r="H600" s="166"/>
      <c r="I600" s="166">
        <v>24.5</v>
      </c>
      <c r="J600" s="167">
        <f t="shared" si="27"/>
        <v>24.5</v>
      </c>
      <c r="K600" s="171">
        <v>24.5</v>
      </c>
      <c r="L600" s="171"/>
      <c r="M600" s="171"/>
      <c r="N600" s="171"/>
      <c r="O600" s="171"/>
      <c r="P600" s="66">
        <f t="shared" si="30"/>
        <v>24.5</v>
      </c>
      <c r="Q600" s="167">
        <f t="shared" si="31"/>
        <v>1</v>
      </c>
      <c r="R600" s="168" t="s">
        <v>132</v>
      </c>
      <c r="S600" s="166"/>
      <c r="T600" s="166">
        <v>1</v>
      </c>
      <c r="U600" s="67"/>
    </row>
    <row r="601" spans="1:21" s="83" customFormat="1" ht="70">
      <c r="A601" s="161" t="s">
        <v>899</v>
      </c>
      <c r="B601" s="162"/>
      <c r="C601" s="156" t="s">
        <v>900</v>
      </c>
      <c r="D601" s="163">
        <v>106960042</v>
      </c>
      <c r="E601" s="163" t="s">
        <v>901</v>
      </c>
      <c r="F601" s="165" t="s">
        <v>23</v>
      </c>
      <c r="G601" s="166" t="s">
        <v>217</v>
      </c>
      <c r="H601" s="166"/>
      <c r="I601" s="166">
        <v>30</v>
      </c>
      <c r="J601" s="167">
        <f>SUM(G601:I601)</f>
        <v>30</v>
      </c>
      <c r="K601" s="171">
        <v>30</v>
      </c>
      <c r="L601" s="171" t="s">
        <v>217</v>
      </c>
      <c r="M601" s="171"/>
      <c r="N601" s="171"/>
      <c r="O601" s="171"/>
      <c r="P601" s="66">
        <f t="shared" ref="P601" si="32">IF(SUM(K601:O601)=SUM(G601:I601),J601,"VERIFIQUE DATOS INCORRECTOS")</f>
        <v>30</v>
      </c>
      <c r="Q601" s="167">
        <f>SUM(S601:U601)</f>
        <v>1</v>
      </c>
      <c r="R601" s="168" t="s">
        <v>132</v>
      </c>
      <c r="S601" s="166">
        <v>1</v>
      </c>
      <c r="T601" s="166"/>
      <c r="U601" s="67"/>
    </row>
    <row r="602" spans="1:21" s="83" customFormat="1" ht="42">
      <c r="A602" s="161" t="s">
        <v>919</v>
      </c>
      <c r="B602" s="162"/>
      <c r="C602" s="156" t="s">
        <v>920</v>
      </c>
      <c r="D602" s="163">
        <v>112320172</v>
      </c>
      <c r="E602" s="163" t="s">
        <v>921</v>
      </c>
      <c r="F602" s="165" t="s">
        <v>23</v>
      </c>
      <c r="G602" s="166"/>
      <c r="H602" s="166"/>
      <c r="I602" s="166">
        <v>20</v>
      </c>
      <c r="J602" s="167">
        <f>SUM(G602:I602)</f>
        <v>20</v>
      </c>
      <c r="K602" s="171">
        <v>20</v>
      </c>
      <c r="L602" s="171"/>
      <c r="M602" s="171"/>
      <c r="N602" s="171"/>
      <c r="O602" s="171"/>
      <c r="P602" s="66">
        <f t="shared" ref="P602:P621" si="33">IF(SUM(K602:O602)=SUM(G602:I602),J602,"VERIFIQUE DATOS INCORRECTOS")</f>
        <v>20</v>
      </c>
      <c r="Q602" s="167">
        <f>SUM(S602:U602)</f>
        <v>1</v>
      </c>
      <c r="R602" s="168" t="s">
        <v>132</v>
      </c>
      <c r="S602" s="166"/>
      <c r="T602" s="166">
        <v>1</v>
      </c>
      <c r="U602" s="67"/>
    </row>
    <row r="603" spans="1:21" s="83" customFormat="1">
      <c r="A603" s="161" t="s">
        <v>661</v>
      </c>
      <c r="B603" s="162"/>
      <c r="C603" s="156" t="s">
        <v>922</v>
      </c>
      <c r="D603" s="163">
        <v>603710777</v>
      </c>
      <c r="E603" s="163" t="s">
        <v>923</v>
      </c>
      <c r="F603" s="165" t="s">
        <v>23</v>
      </c>
      <c r="G603" s="166"/>
      <c r="H603" s="166">
        <v>40</v>
      </c>
      <c r="I603" s="166"/>
      <c r="J603" s="167">
        <f t="shared" ref="J603:J621" si="34">SUM(G603:I603)</f>
        <v>40</v>
      </c>
      <c r="K603" s="171">
        <v>40</v>
      </c>
      <c r="L603" s="171"/>
      <c r="M603" s="171"/>
      <c r="N603" s="171"/>
      <c r="O603" s="171"/>
      <c r="P603" s="66">
        <f t="shared" si="33"/>
        <v>40</v>
      </c>
      <c r="Q603" s="167">
        <f t="shared" ref="Q603:Q621" si="35">SUM(S603:U603)</f>
        <v>1</v>
      </c>
      <c r="R603" s="168" t="s">
        <v>71</v>
      </c>
      <c r="S603" s="166"/>
      <c r="T603" s="166">
        <v>1</v>
      </c>
      <c r="U603" s="67"/>
    </row>
    <row r="604" spans="1:21" s="83" customFormat="1" ht="56">
      <c r="A604" s="161" t="s">
        <v>924</v>
      </c>
      <c r="B604" s="162"/>
      <c r="C604" s="156" t="s">
        <v>451</v>
      </c>
      <c r="D604" s="163">
        <v>401290232</v>
      </c>
      <c r="E604" s="163" t="s">
        <v>925</v>
      </c>
      <c r="F604" s="165" t="s">
        <v>23</v>
      </c>
      <c r="G604" s="166"/>
      <c r="H604" s="166"/>
      <c r="I604" s="166">
        <v>24</v>
      </c>
      <c r="J604" s="167">
        <f t="shared" si="34"/>
        <v>24</v>
      </c>
      <c r="K604" s="171">
        <v>24</v>
      </c>
      <c r="L604" s="171"/>
      <c r="M604" s="171"/>
      <c r="N604" s="171"/>
      <c r="O604" s="171"/>
      <c r="P604" s="66">
        <f t="shared" si="33"/>
        <v>24</v>
      </c>
      <c r="Q604" s="167">
        <f t="shared" si="35"/>
        <v>1</v>
      </c>
      <c r="R604" s="168" t="s">
        <v>132</v>
      </c>
      <c r="S604" s="166">
        <v>1</v>
      </c>
      <c r="T604" s="166"/>
      <c r="U604" s="67"/>
    </row>
    <row r="605" spans="1:21" s="83" customFormat="1" ht="56">
      <c r="A605" s="161" t="s">
        <v>899</v>
      </c>
      <c r="B605" s="162"/>
      <c r="C605" s="156" t="s">
        <v>926</v>
      </c>
      <c r="D605" s="163">
        <v>112410448</v>
      </c>
      <c r="E605" s="163" t="s">
        <v>927</v>
      </c>
      <c r="F605" s="165" t="s">
        <v>23</v>
      </c>
      <c r="G605" s="166"/>
      <c r="H605" s="166"/>
      <c r="I605" s="166">
        <v>24</v>
      </c>
      <c r="J605" s="167">
        <f t="shared" si="34"/>
        <v>24</v>
      </c>
      <c r="K605" s="171">
        <v>24</v>
      </c>
      <c r="L605" s="171"/>
      <c r="M605" s="171"/>
      <c r="N605" s="171"/>
      <c r="O605" s="171"/>
      <c r="P605" s="66">
        <f t="shared" si="33"/>
        <v>24</v>
      </c>
      <c r="Q605" s="167">
        <f t="shared" si="35"/>
        <v>1</v>
      </c>
      <c r="R605" s="168" t="s">
        <v>132</v>
      </c>
      <c r="S605" s="166">
        <v>1</v>
      </c>
      <c r="T605" s="166"/>
      <c r="U605" s="67"/>
    </row>
    <row r="606" spans="1:21" s="83" customFormat="1" ht="28">
      <c r="A606" s="161" t="s">
        <v>876</v>
      </c>
      <c r="B606" s="162"/>
      <c r="C606" s="156" t="s">
        <v>928</v>
      </c>
      <c r="D606" s="163">
        <v>206710254</v>
      </c>
      <c r="E606" s="163" t="s">
        <v>929</v>
      </c>
      <c r="F606" s="165" t="s">
        <v>23</v>
      </c>
      <c r="G606" s="166"/>
      <c r="H606" s="166"/>
      <c r="I606" s="166">
        <v>18</v>
      </c>
      <c r="J606" s="167">
        <f t="shared" si="34"/>
        <v>18</v>
      </c>
      <c r="K606" s="171">
        <v>18</v>
      </c>
      <c r="L606" s="171"/>
      <c r="M606" s="171"/>
      <c r="N606" s="171"/>
      <c r="O606" s="171"/>
      <c r="P606" s="66">
        <f t="shared" si="33"/>
        <v>18</v>
      </c>
      <c r="Q606" s="167">
        <f t="shared" si="35"/>
        <v>1</v>
      </c>
      <c r="R606" s="168" t="s">
        <v>132</v>
      </c>
      <c r="S606" s="166"/>
      <c r="T606" s="166">
        <v>1</v>
      </c>
      <c r="U606" s="67"/>
    </row>
    <row r="607" spans="1:21" s="83" customFormat="1" ht="56">
      <c r="A607" s="161" t="s">
        <v>930</v>
      </c>
      <c r="B607" s="162"/>
      <c r="C607" s="156" t="s">
        <v>931</v>
      </c>
      <c r="D607" s="163">
        <v>111530440</v>
      </c>
      <c r="E607" s="163" t="s">
        <v>932</v>
      </c>
      <c r="F607" s="165" t="s">
        <v>23</v>
      </c>
      <c r="G607" s="166"/>
      <c r="H607" s="166"/>
      <c r="I607" s="166">
        <v>80</v>
      </c>
      <c r="J607" s="167">
        <f>SUM(G607:I607)</f>
        <v>80</v>
      </c>
      <c r="K607" s="171">
        <v>80</v>
      </c>
      <c r="L607" s="171"/>
      <c r="M607" s="171"/>
      <c r="N607" s="171"/>
      <c r="O607" s="171"/>
      <c r="P607" s="66">
        <f>IF(SUM(K607:O607)=SUM(G607:I607),J607,"VERIFIQUE DATOS INCORRECTOS")</f>
        <v>80</v>
      </c>
      <c r="Q607" s="167">
        <f t="shared" si="35"/>
        <v>1</v>
      </c>
      <c r="R607" s="168" t="s">
        <v>132</v>
      </c>
      <c r="S607" s="166"/>
      <c r="T607" s="166">
        <v>1</v>
      </c>
      <c r="U607" s="67"/>
    </row>
    <row r="608" spans="1:21" s="83" customFormat="1" ht="28">
      <c r="A608" s="161" t="s">
        <v>933</v>
      </c>
      <c r="B608" s="162"/>
      <c r="C608" s="156" t="s">
        <v>934</v>
      </c>
      <c r="D608" s="163">
        <v>110870470</v>
      </c>
      <c r="E608" s="163" t="s">
        <v>914</v>
      </c>
      <c r="F608" s="165" t="s">
        <v>23</v>
      </c>
      <c r="G608" s="166"/>
      <c r="H608" s="166"/>
      <c r="I608" s="166">
        <v>15</v>
      </c>
      <c r="J608" s="167">
        <f t="shared" si="34"/>
        <v>15</v>
      </c>
      <c r="K608" s="171"/>
      <c r="L608" s="171">
        <v>15</v>
      </c>
      <c r="M608" s="171"/>
      <c r="N608" s="171"/>
      <c r="O608" s="171"/>
      <c r="P608" s="66">
        <f t="shared" si="33"/>
        <v>15</v>
      </c>
      <c r="Q608" s="167">
        <f t="shared" si="35"/>
        <v>1</v>
      </c>
      <c r="R608" s="168" t="s">
        <v>132</v>
      </c>
      <c r="S608" s="166">
        <v>1</v>
      </c>
      <c r="T608" s="166"/>
      <c r="U608" s="67"/>
    </row>
    <row r="609" spans="1:21" s="83" customFormat="1" ht="28">
      <c r="A609" s="161" t="s">
        <v>933</v>
      </c>
      <c r="B609" s="162"/>
      <c r="C609" s="156" t="s">
        <v>935</v>
      </c>
      <c r="D609" s="163">
        <v>701680082</v>
      </c>
      <c r="E609" s="163" t="s">
        <v>914</v>
      </c>
      <c r="F609" s="165" t="s">
        <v>23</v>
      </c>
      <c r="G609" s="166"/>
      <c r="H609" s="166"/>
      <c r="I609" s="166">
        <v>15</v>
      </c>
      <c r="J609" s="167">
        <f t="shared" si="34"/>
        <v>15</v>
      </c>
      <c r="K609" s="171"/>
      <c r="L609" s="171">
        <v>15</v>
      </c>
      <c r="M609" s="171"/>
      <c r="N609" s="171"/>
      <c r="O609" s="171"/>
      <c r="P609" s="66">
        <f t="shared" si="33"/>
        <v>15</v>
      </c>
      <c r="Q609" s="167">
        <f t="shared" si="35"/>
        <v>1</v>
      </c>
      <c r="R609" s="168" t="s">
        <v>132</v>
      </c>
      <c r="S609" s="166">
        <v>1</v>
      </c>
      <c r="T609" s="166"/>
      <c r="U609" s="67"/>
    </row>
    <row r="610" spans="1:21" s="83" customFormat="1" ht="28">
      <c r="A610" s="161" t="s">
        <v>933</v>
      </c>
      <c r="B610" s="162"/>
      <c r="C610" s="156" t="s">
        <v>936</v>
      </c>
      <c r="D610" s="163">
        <v>112860478</v>
      </c>
      <c r="E610" s="163" t="s">
        <v>914</v>
      </c>
      <c r="F610" s="165" t="s">
        <v>23</v>
      </c>
      <c r="G610" s="166"/>
      <c r="H610" s="166"/>
      <c r="I610" s="166">
        <v>15</v>
      </c>
      <c r="J610" s="167">
        <f t="shared" si="34"/>
        <v>15</v>
      </c>
      <c r="K610" s="171"/>
      <c r="L610" s="171">
        <v>15</v>
      </c>
      <c r="M610" s="171"/>
      <c r="N610" s="171"/>
      <c r="O610" s="171"/>
      <c r="P610" s="66">
        <f t="shared" si="33"/>
        <v>15</v>
      </c>
      <c r="Q610" s="167">
        <f t="shared" si="35"/>
        <v>1</v>
      </c>
      <c r="R610" s="168" t="s">
        <v>132</v>
      </c>
      <c r="S610" s="166">
        <v>1</v>
      </c>
      <c r="T610" s="166"/>
      <c r="U610" s="67"/>
    </row>
    <row r="611" spans="1:21" s="83" customFormat="1" ht="28">
      <c r="A611" s="161" t="s">
        <v>933</v>
      </c>
      <c r="B611" s="162"/>
      <c r="C611" s="156" t="s">
        <v>926</v>
      </c>
      <c r="D611" s="163">
        <v>112410448</v>
      </c>
      <c r="E611" s="163" t="s">
        <v>914</v>
      </c>
      <c r="F611" s="165" t="s">
        <v>23</v>
      </c>
      <c r="G611" s="166"/>
      <c r="H611" s="166"/>
      <c r="I611" s="166">
        <v>15</v>
      </c>
      <c r="J611" s="167">
        <f t="shared" si="34"/>
        <v>15</v>
      </c>
      <c r="K611" s="171"/>
      <c r="L611" s="171">
        <v>15</v>
      </c>
      <c r="M611" s="171"/>
      <c r="N611" s="171"/>
      <c r="O611" s="171"/>
      <c r="P611" s="66">
        <f t="shared" si="33"/>
        <v>15</v>
      </c>
      <c r="Q611" s="167">
        <f t="shared" si="35"/>
        <v>1</v>
      </c>
      <c r="R611" s="168" t="s">
        <v>132</v>
      </c>
      <c r="S611" s="166">
        <v>1</v>
      </c>
      <c r="T611" s="166"/>
      <c r="U611" s="67"/>
    </row>
    <row r="612" spans="1:21" s="83" customFormat="1" ht="28">
      <c r="A612" s="161" t="s">
        <v>933</v>
      </c>
      <c r="B612" s="162"/>
      <c r="C612" s="156" t="s">
        <v>720</v>
      </c>
      <c r="D612" s="163">
        <v>206950736</v>
      </c>
      <c r="E612" s="163" t="s">
        <v>914</v>
      </c>
      <c r="F612" s="165" t="s">
        <v>23</v>
      </c>
      <c r="G612" s="166"/>
      <c r="H612" s="166"/>
      <c r="I612" s="166">
        <v>15</v>
      </c>
      <c r="J612" s="167">
        <f t="shared" si="34"/>
        <v>15</v>
      </c>
      <c r="K612" s="171"/>
      <c r="L612" s="171">
        <v>15</v>
      </c>
      <c r="M612" s="171"/>
      <c r="N612" s="171"/>
      <c r="O612" s="171"/>
      <c r="P612" s="66">
        <f t="shared" si="33"/>
        <v>15</v>
      </c>
      <c r="Q612" s="167">
        <f t="shared" si="35"/>
        <v>1</v>
      </c>
      <c r="R612" s="168" t="s">
        <v>132</v>
      </c>
      <c r="S612" s="166"/>
      <c r="T612" s="166">
        <v>1</v>
      </c>
      <c r="U612" s="67"/>
    </row>
    <row r="613" spans="1:21" s="83" customFormat="1" ht="28">
      <c r="A613" s="161" t="s">
        <v>933</v>
      </c>
      <c r="B613" s="162"/>
      <c r="C613" s="156" t="s">
        <v>937</v>
      </c>
      <c r="D613" s="163">
        <v>304560534</v>
      </c>
      <c r="E613" s="163" t="s">
        <v>914</v>
      </c>
      <c r="F613" s="165" t="s">
        <v>23</v>
      </c>
      <c r="G613" s="166"/>
      <c r="H613" s="166"/>
      <c r="I613" s="166">
        <v>15</v>
      </c>
      <c r="J613" s="167">
        <f t="shared" si="34"/>
        <v>15</v>
      </c>
      <c r="K613" s="171"/>
      <c r="L613" s="171">
        <v>15</v>
      </c>
      <c r="M613" s="171"/>
      <c r="N613" s="171"/>
      <c r="O613" s="171"/>
      <c r="P613" s="66">
        <f t="shared" si="33"/>
        <v>15</v>
      </c>
      <c r="Q613" s="167">
        <f t="shared" si="35"/>
        <v>1</v>
      </c>
      <c r="R613" s="168" t="s">
        <v>132</v>
      </c>
      <c r="S613" s="166"/>
      <c r="T613" s="166">
        <v>1</v>
      </c>
      <c r="U613" s="67"/>
    </row>
    <row r="614" spans="1:21" s="83" customFormat="1" ht="28">
      <c r="A614" s="161" t="s">
        <v>933</v>
      </c>
      <c r="B614" s="162"/>
      <c r="C614" s="156" t="s">
        <v>716</v>
      </c>
      <c r="D614" s="163">
        <v>116670701</v>
      </c>
      <c r="E614" s="163" t="s">
        <v>914</v>
      </c>
      <c r="F614" s="165" t="s">
        <v>23</v>
      </c>
      <c r="G614" s="166"/>
      <c r="H614" s="166"/>
      <c r="I614" s="166">
        <v>15</v>
      </c>
      <c r="J614" s="167">
        <f t="shared" si="34"/>
        <v>15</v>
      </c>
      <c r="K614" s="171"/>
      <c r="L614" s="171">
        <v>15</v>
      </c>
      <c r="M614" s="171"/>
      <c r="N614" s="171"/>
      <c r="O614" s="171"/>
      <c r="P614" s="66">
        <f t="shared" si="33"/>
        <v>15</v>
      </c>
      <c r="Q614" s="167">
        <f t="shared" si="35"/>
        <v>1</v>
      </c>
      <c r="R614" s="168" t="s">
        <v>132</v>
      </c>
      <c r="S614" s="166"/>
      <c r="T614" s="166">
        <v>1</v>
      </c>
      <c r="U614" s="67"/>
    </row>
    <row r="615" spans="1:21" s="83" customFormat="1" ht="28">
      <c r="A615" s="161" t="s">
        <v>933</v>
      </c>
      <c r="B615" s="162"/>
      <c r="C615" s="156" t="s">
        <v>938</v>
      </c>
      <c r="D615" s="163">
        <v>701900333</v>
      </c>
      <c r="E615" s="163" t="s">
        <v>939</v>
      </c>
      <c r="F615" s="165" t="s">
        <v>23</v>
      </c>
      <c r="G615" s="166"/>
      <c r="H615" s="166"/>
      <c r="I615" s="166">
        <v>30</v>
      </c>
      <c r="J615" s="167">
        <f t="shared" si="34"/>
        <v>30</v>
      </c>
      <c r="K615" s="171"/>
      <c r="L615" s="171">
        <v>30</v>
      </c>
      <c r="M615" s="171"/>
      <c r="N615" s="171"/>
      <c r="O615" s="171"/>
      <c r="P615" s="66">
        <f t="shared" si="33"/>
        <v>30</v>
      </c>
      <c r="Q615" s="167">
        <f t="shared" si="35"/>
        <v>1</v>
      </c>
      <c r="R615" s="168" t="s">
        <v>71</v>
      </c>
      <c r="S615" s="166"/>
      <c r="T615" s="166">
        <v>1</v>
      </c>
      <c r="U615" s="67"/>
    </row>
    <row r="616" spans="1:21" s="83" customFormat="1" ht="28">
      <c r="A616" s="161" t="s">
        <v>933</v>
      </c>
      <c r="B616" s="162"/>
      <c r="C616" s="156" t="s">
        <v>940</v>
      </c>
      <c r="D616" s="163">
        <v>401310328</v>
      </c>
      <c r="E616" s="163" t="s">
        <v>941</v>
      </c>
      <c r="F616" s="165" t="s">
        <v>23</v>
      </c>
      <c r="G616" s="166"/>
      <c r="H616" s="166"/>
      <c r="I616" s="166">
        <v>30</v>
      </c>
      <c r="J616" s="167">
        <f t="shared" si="34"/>
        <v>30</v>
      </c>
      <c r="K616" s="171"/>
      <c r="L616" s="171">
        <v>30</v>
      </c>
      <c r="M616" s="171"/>
      <c r="N616" s="171"/>
      <c r="O616" s="171"/>
      <c r="P616" s="66">
        <f t="shared" si="33"/>
        <v>30</v>
      </c>
      <c r="Q616" s="167">
        <f t="shared" si="35"/>
        <v>1</v>
      </c>
      <c r="R616" s="168" t="s">
        <v>132</v>
      </c>
      <c r="S616" s="166">
        <v>1</v>
      </c>
      <c r="T616" s="166"/>
      <c r="U616" s="67"/>
    </row>
    <row r="617" spans="1:21" s="83" customFormat="1" ht="28">
      <c r="A617" s="161" t="s">
        <v>933</v>
      </c>
      <c r="B617" s="162"/>
      <c r="C617" s="156" t="s">
        <v>942</v>
      </c>
      <c r="D617" s="163">
        <v>114570485</v>
      </c>
      <c r="E617" s="163" t="s">
        <v>943</v>
      </c>
      <c r="F617" s="165" t="s">
        <v>23</v>
      </c>
      <c r="G617" s="166"/>
      <c r="H617" s="166"/>
      <c r="I617" s="166">
        <v>30</v>
      </c>
      <c r="J617" s="167">
        <f t="shared" si="34"/>
        <v>30</v>
      </c>
      <c r="K617" s="171"/>
      <c r="L617" s="171">
        <v>30</v>
      </c>
      <c r="M617" s="171"/>
      <c r="N617" s="171"/>
      <c r="O617" s="171"/>
      <c r="P617" s="66">
        <f t="shared" si="33"/>
        <v>30</v>
      </c>
      <c r="Q617" s="167">
        <f t="shared" si="35"/>
        <v>1</v>
      </c>
      <c r="R617" s="168" t="s">
        <v>132</v>
      </c>
      <c r="S617" s="166"/>
      <c r="T617" s="166">
        <v>1</v>
      </c>
      <c r="U617" s="67"/>
    </row>
    <row r="618" spans="1:21" s="83" customFormat="1" ht="28">
      <c r="A618" s="161" t="s">
        <v>933</v>
      </c>
      <c r="B618" s="162"/>
      <c r="C618" s="156" t="s">
        <v>944</v>
      </c>
      <c r="D618" s="163">
        <v>110750546</v>
      </c>
      <c r="E618" s="163" t="s">
        <v>945</v>
      </c>
      <c r="F618" s="165" t="s">
        <v>23</v>
      </c>
      <c r="G618" s="166"/>
      <c r="H618" s="166"/>
      <c r="I618" s="166">
        <v>30</v>
      </c>
      <c r="J618" s="167">
        <f t="shared" si="34"/>
        <v>30</v>
      </c>
      <c r="K618" s="171"/>
      <c r="L618" s="171">
        <v>30</v>
      </c>
      <c r="M618" s="171"/>
      <c r="N618" s="171"/>
      <c r="O618" s="171"/>
      <c r="P618" s="66">
        <f t="shared" si="33"/>
        <v>30</v>
      </c>
      <c r="Q618" s="167">
        <f t="shared" si="35"/>
        <v>1</v>
      </c>
      <c r="R618" s="168" t="s">
        <v>132</v>
      </c>
      <c r="S618" s="166">
        <v>1</v>
      </c>
      <c r="T618" s="166"/>
      <c r="U618" s="67"/>
    </row>
    <row r="619" spans="1:21" s="83" customFormat="1" ht="28">
      <c r="A619" s="161" t="s">
        <v>933</v>
      </c>
      <c r="B619" s="162"/>
      <c r="C619" s="156" t="s">
        <v>946</v>
      </c>
      <c r="D619" s="163">
        <v>112860478</v>
      </c>
      <c r="E619" s="163" t="s">
        <v>947</v>
      </c>
      <c r="F619" s="165" t="s">
        <v>23</v>
      </c>
      <c r="G619" s="166"/>
      <c r="H619" s="166"/>
      <c r="I619" s="166">
        <v>30</v>
      </c>
      <c r="J619" s="167">
        <f t="shared" si="34"/>
        <v>30</v>
      </c>
      <c r="K619" s="171"/>
      <c r="L619" s="171">
        <v>30</v>
      </c>
      <c r="M619" s="171"/>
      <c r="N619" s="171"/>
      <c r="O619" s="171"/>
      <c r="P619" s="66">
        <f t="shared" si="33"/>
        <v>30</v>
      </c>
      <c r="Q619" s="167">
        <f t="shared" si="35"/>
        <v>1</v>
      </c>
      <c r="R619" s="168" t="s">
        <v>132</v>
      </c>
      <c r="S619" s="166">
        <v>1</v>
      </c>
      <c r="T619" s="166"/>
      <c r="U619" s="67"/>
    </row>
    <row r="620" spans="1:21" s="83" customFormat="1" ht="28">
      <c r="A620" s="161" t="s">
        <v>933</v>
      </c>
      <c r="B620" s="162"/>
      <c r="C620" s="156" t="s">
        <v>926</v>
      </c>
      <c r="D620" s="163">
        <v>112410448</v>
      </c>
      <c r="E620" s="163" t="s">
        <v>948</v>
      </c>
      <c r="F620" s="165" t="s">
        <v>23</v>
      </c>
      <c r="G620" s="166"/>
      <c r="H620" s="166"/>
      <c r="I620" s="166">
        <v>30</v>
      </c>
      <c r="J620" s="167">
        <f t="shared" si="34"/>
        <v>30</v>
      </c>
      <c r="K620" s="171"/>
      <c r="L620" s="171">
        <v>30</v>
      </c>
      <c r="M620" s="171"/>
      <c r="N620" s="171"/>
      <c r="O620" s="171"/>
      <c r="P620" s="66">
        <f t="shared" si="33"/>
        <v>30</v>
      </c>
      <c r="Q620" s="167">
        <f t="shared" si="35"/>
        <v>1</v>
      </c>
      <c r="R620" s="168" t="s">
        <v>132</v>
      </c>
      <c r="S620" s="166">
        <v>1</v>
      </c>
      <c r="T620" s="166"/>
      <c r="U620" s="67"/>
    </row>
    <row r="621" spans="1:21" s="83" customFormat="1" ht="28">
      <c r="A621" s="161" t="s">
        <v>933</v>
      </c>
      <c r="B621" s="162"/>
      <c r="C621" s="156" t="s">
        <v>949</v>
      </c>
      <c r="D621" s="163">
        <v>304560534</v>
      </c>
      <c r="E621" s="163" t="s">
        <v>950</v>
      </c>
      <c r="F621" s="165" t="s">
        <v>23</v>
      </c>
      <c r="G621" s="166"/>
      <c r="H621" s="166"/>
      <c r="I621" s="166">
        <v>30</v>
      </c>
      <c r="J621" s="167">
        <f t="shared" si="34"/>
        <v>30</v>
      </c>
      <c r="K621" s="171"/>
      <c r="L621" s="171">
        <v>30</v>
      </c>
      <c r="M621" s="171"/>
      <c r="N621" s="171"/>
      <c r="O621" s="171"/>
      <c r="P621" s="66">
        <f t="shared" si="33"/>
        <v>30</v>
      </c>
      <c r="Q621" s="167">
        <f t="shared" si="35"/>
        <v>1</v>
      </c>
      <c r="R621" s="168" t="s">
        <v>132</v>
      </c>
      <c r="S621" s="166"/>
      <c r="T621" s="166">
        <v>1</v>
      </c>
      <c r="U621" s="67"/>
    </row>
    <row r="622" spans="1:21" s="83" customFormat="1" ht="42">
      <c r="A622" s="161" t="s">
        <v>951</v>
      </c>
      <c r="B622" s="162"/>
      <c r="C622" s="156" t="s">
        <v>952</v>
      </c>
      <c r="D622" s="163">
        <v>205590921</v>
      </c>
      <c r="E622" s="163" t="s">
        <v>953</v>
      </c>
      <c r="F622" s="165" t="s">
        <v>23</v>
      </c>
      <c r="G622" s="166"/>
      <c r="H622" s="166"/>
      <c r="I622" s="166">
        <v>12</v>
      </c>
      <c r="J622" s="167">
        <f>SUM(G622:I622)</f>
        <v>12</v>
      </c>
      <c r="K622" s="171"/>
      <c r="L622" s="171">
        <v>12</v>
      </c>
      <c r="M622" s="171"/>
      <c r="N622" s="171"/>
      <c r="O622" s="171"/>
      <c r="P622" s="66">
        <f t="shared" ref="P622:P624" si="36">IF(SUM(K622:O622)=SUM(G622:I622),J622,"VERIFIQUE DATOS INCORRECTOS")</f>
        <v>12</v>
      </c>
      <c r="Q622" s="167">
        <f>SUM(S622:U622)</f>
        <v>1</v>
      </c>
      <c r="R622" s="168" t="s">
        <v>132</v>
      </c>
      <c r="S622" s="166"/>
      <c r="T622" s="166">
        <v>1</v>
      </c>
      <c r="U622" s="67"/>
    </row>
    <row r="623" spans="1:21" s="83" customFormat="1" ht="42">
      <c r="A623" s="161" t="s">
        <v>951</v>
      </c>
      <c r="B623" s="162"/>
      <c r="C623" s="156" t="s">
        <v>954</v>
      </c>
      <c r="D623" s="163">
        <v>112940876</v>
      </c>
      <c r="E623" s="163" t="s">
        <v>953</v>
      </c>
      <c r="F623" s="165" t="s">
        <v>23</v>
      </c>
      <c r="G623" s="166"/>
      <c r="H623" s="166"/>
      <c r="I623" s="166">
        <v>12</v>
      </c>
      <c r="J623" s="167">
        <f t="shared" ref="J623:J641" si="37">SUM(G623:I623)</f>
        <v>12</v>
      </c>
      <c r="K623" s="171"/>
      <c r="L623" s="171">
        <v>12</v>
      </c>
      <c r="M623" s="171"/>
      <c r="N623" s="171"/>
      <c r="O623" s="171"/>
      <c r="P623" s="66">
        <f t="shared" si="36"/>
        <v>12</v>
      </c>
      <c r="Q623" s="167">
        <f t="shared" ref="Q623:Q641" si="38">SUM(S623:U623)</f>
        <v>1</v>
      </c>
      <c r="R623" s="168" t="s">
        <v>132</v>
      </c>
      <c r="S623" s="166">
        <v>1</v>
      </c>
      <c r="T623" s="166"/>
      <c r="U623" s="67"/>
    </row>
    <row r="624" spans="1:21" s="83" customFormat="1" ht="28">
      <c r="A624" s="161" t="s">
        <v>661</v>
      </c>
      <c r="B624" s="162"/>
      <c r="C624" s="156" t="s">
        <v>955</v>
      </c>
      <c r="D624" s="163">
        <v>111680270</v>
      </c>
      <c r="E624" s="163" t="s">
        <v>663</v>
      </c>
      <c r="F624" s="165" t="s">
        <v>23</v>
      </c>
      <c r="G624" s="166"/>
      <c r="H624" s="166">
        <v>40</v>
      </c>
      <c r="I624" s="166"/>
      <c r="J624" s="167">
        <f t="shared" si="37"/>
        <v>40</v>
      </c>
      <c r="K624" s="171">
        <v>40</v>
      </c>
      <c r="L624" s="171"/>
      <c r="M624" s="171"/>
      <c r="N624" s="171"/>
      <c r="O624" s="171"/>
      <c r="P624" s="66">
        <f t="shared" si="36"/>
        <v>40</v>
      </c>
      <c r="Q624" s="167">
        <f t="shared" si="38"/>
        <v>1</v>
      </c>
      <c r="R624" s="168" t="s">
        <v>72</v>
      </c>
      <c r="S624" s="166"/>
      <c r="T624" s="166">
        <v>1</v>
      </c>
      <c r="U624" s="67"/>
    </row>
    <row r="625" spans="1:21" s="83" customFormat="1" ht="42">
      <c r="A625" s="161" t="s">
        <v>54</v>
      </c>
      <c r="B625" s="162"/>
      <c r="C625" s="156" t="s">
        <v>678</v>
      </c>
      <c r="D625" s="163">
        <v>108820318</v>
      </c>
      <c r="E625" s="163" t="s">
        <v>956</v>
      </c>
      <c r="F625" s="165" t="s">
        <v>23</v>
      </c>
      <c r="G625" s="166"/>
      <c r="H625" s="166">
        <v>41</v>
      </c>
      <c r="I625" s="166"/>
      <c r="J625" s="167">
        <f t="shared" si="37"/>
        <v>41</v>
      </c>
      <c r="K625" s="171">
        <v>41</v>
      </c>
      <c r="L625" s="171"/>
      <c r="M625" s="171"/>
      <c r="N625" s="171"/>
      <c r="O625" s="171"/>
      <c r="P625" s="66">
        <f t="shared" ref="P625:P641" si="39">IF(SUM(K625:O625)=SUM(G625:I625),J625,"VERIFIQUE DATOS INCORRECTOS")</f>
        <v>41</v>
      </c>
      <c r="Q625" s="167">
        <f t="shared" si="38"/>
        <v>1</v>
      </c>
      <c r="R625" s="168" t="s">
        <v>132</v>
      </c>
      <c r="S625" s="166"/>
      <c r="T625" s="166">
        <v>1</v>
      </c>
      <c r="U625" s="67"/>
    </row>
    <row r="626" spans="1:21" s="83" customFormat="1" ht="42">
      <c r="A626" s="161" t="s">
        <v>957</v>
      </c>
      <c r="B626" s="162"/>
      <c r="C626" s="156" t="s">
        <v>958</v>
      </c>
      <c r="D626" s="163">
        <v>111230607</v>
      </c>
      <c r="E626" s="163" t="s">
        <v>959</v>
      </c>
      <c r="F626" s="165" t="s">
        <v>23</v>
      </c>
      <c r="G626" s="166"/>
      <c r="H626" s="166"/>
      <c r="I626" s="166">
        <v>21</v>
      </c>
      <c r="J626" s="167">
        <f t="shared" si="37"/>
        <v>21</v>
      </c>
      <c r="K626" s="171">
        <v>21</v>
      </c>
      <c r="L626" s="171"/>
      <c r="M626" s="171"/>
      <c r="N626" s="171"/>
      <c r="O626" s="171"/>
      <c r="P626" s="66">
        <f t="shared" si="39"/>
        <v>21</v>
      </c>
      <c r="Q626" s="167">
        <f t="shared" si="38"/>
        <v>1</v>
      </c>
      <c r="R626" s="168" t="s">
        <v>132</v>
      </c>
      <c r="S626" s="166">
        <v>1</v>
      </c>
      <c r="T626" s="166"/>
      <c r="U626" s="67"/>
    </row>
    <row r="627" spans="1:21" s="83" customFormat="1" ht="42">
      <c r="A627" s="161" t="s">
        <v>957</v>
      </c>
      <c r="B627" s="162"/>
      <c r="C627" s="156" t="s">
        <v>960</v>
      </c>
      <c r="D627" s="163">
        <v>107300918</v>
      </c>
      <c r="E627" s="163" t="s">
        <v>959</v>
      </c>
      <c r="F627" s="165" t="s">
        <v>23</v>
      </c>
      <c r="G627" s="166"/>
      <c r="H627" s="166"/>
      <c r="I627" s="166">
        <v>21</v>
      </c>
      <c r="J627" s="167">
        <f t="shared" si="37"/>
        <v>21</v>
      </c>
      <c r="K627" s="171">
        <v>21</v>
      </c>
      <c r="L627" s="171"/>
      <c r="M627" s="171"/>
      <c r="N627" s="171"/>
      <c r="O627" s="171"/>
      <c r="P627" s="66">
        <f t="shared" si="39"/>
        <v>21</v>
      </c>
      <c r="Q627" s="167">
        <f t="shared" si="38"/>
        <v>1</v>
      </c>
      <c r="R627" s="168" t="s">
        <v>132</v>
      </c>
      <c r="S627" s="166">
        <v>1</v>
      </c>
      <c r="T627" s="166"/>
      <c r="U627" s="67"/>
    </row>
    <row r="628" spans="1:21" s="83" customFormat="1" ht="56">
      <c r="A628" s="161" t="s">
        <v>961</v>
      </c>
      <c r="B628" s="162"/>
      <c r="C628" s="156" t="s">
        <v>357</v>
      </c>
      <c r="D628" s="163">
        <v>401780598</v>
      </c>
      <c r="E628" s="163" t="s">
        <v>962</v>
      </c>
      <c r="F628" s="165" t="s">
        <v>23</v>
      </c>
      <c r="G628" s="166"/>
      <c r="H628" s="166"/>
      <c r="I628" s="166">
        <v>40</v>
      </c>
      <c r="J628" s="167">
        <f t="shared" si="37"/>
        <v>40</v>
      </c>
      <c r="K628" s="171">
        <v>40</v>
      </c>
      <c r="L628" s="171"/>
      <c r="M628" s="171"/>
      <c r="N628" s="171"/>
      <c r="O628" s="171"/>
      <c r="P628" s="66">
        <f t="shared" si="39"/>
        <v>40</v>
      </c>
      <c r="Q628" s="167">
        <f t="shared" si="38"/>
        <v>1</v>
      </c>
      <c r="R628" s="168" t="s">
        <v>132</v>
      </c>
      <c r="S628" s="166"/>
      <c r="T628" s="166">
        <v>1</v>
      </c>
      <c r="U628" s="67"/>
    </row>
    <row r="629" spans="1:21" s="83" customFormat="1" ht="56">
      <c r="A629" s="161" t="s">
        <v>961</v>
      </c>
      <c r="B629" s="162"/>
      <c r="C629" s="156" t="s">
        <v>358</v>
      </c>
      <c r="D629" s="163">
        <v>110100530</v>
      </c>
      <c r="E629" s="163" t="s">
        <v>962</v>
      </c>
      <c r="F629" s="165" t="s">
        <v>23</v>
      </c>
      <c r="G629" s="166"/>
      <c r="H629" s="166"/>
      <c r="I629" s="166">
        <v>40</v>
      </c>
      <c r="J629" s="167">
        <f t="shared" si="37"/>
        <v>40</v>
      </c>
      <c r="K629" s="171">
        <v>40</v>
      </c>
      <c r="L629" s="171"/>
      <c r="M629" s="171"/>
      <c r="N629" s="171"/>
      <c r="O629" s="171"/>
      <c r="P629" s="66">
        <f t="shared" si="39"/>
        <v>40</v>
      </c>
      <c r="Q629" s="167">
        <f t="shared" si="38"/>
        <v>1</v>
      </c>
      <c r="R629" s="168" t="s">
        <v>132</v>
      </c>
      <c r="S629" s="166">
        <v>1</v>
      </c>
      <c r="T629" s="166"/>
      <c r="U629" s="67"/>
    </row>
    <row r="630" spans="1:21" s="83" customFormat="1" ht="70">
      <c r="A630" s="161" t="s">
        <v>963</v>
      </c>
      <c r="B630" s="162"/>
      <c r="C630" s="156" t="s">
        <v>964</v>
      </c>
      <c r="D630" s="163">
        <v>108080775</v>
      </c>
      <c r="E630" s="163" t="s">
        <v>965</v>
      </c>
      <c r="F630" s="165" t="s">
        <v>23</v>
      </c>
      <c r="G630" s="166"/>
      <c r="H630" s="166"/>
      <c r="I630" s="166">
        <v>23</v>
      </c>
      <c r="J630" s="167">
        <f t="shared" si="37"/>
        <v>23</v>
      </c>
      <c r="K630" s="171">
        <v>23</v>
      </c>
      <c r="L630" s="171"/>
      <c r="M630" s="171"/>
      <c r="N630" s="171"/>
      <c r="O630" s="171"/>
      <c r="P630" s="66">
        <f t="shared" si="39"/>
        <v>23</v>
      </c>
      <c r="Q630" s="167">
        <f t="shared" si="38"/>
        <v>1</v>
      </c>
      <c r="R630" s="168" t="s">
        <v>132</v>
      </c>
      <c r="S630" s="166"/>
      <c r="T630" s="166">
        <v>1</v>
      </c>
      <c r="U630" s="67"/>
    </row>
    <row r="631" spans="1:21" s="83" customFormat="1" ht="70">
      <c r="A631" s="161" t="s">
        <v>963</v>
      </c>
      <c r="B631" s="162"/>
      <c r="C631" s="156" t="s">
        <v>966</v>
      </c>
      <c r="D631" s="163">
        <v>109480063</v>
      </c>
      <c r="E631" s="163" t="s">
        <v>965</v>
      </c>
      <c r="F631" s="165" t="s">
        <v>23</v>
      </c>
      <c r="G631" s="166"/>
      <c r="H631" s="166"/>
      <c r="I631" s="166">
        <v>23</v>
      </c>
      <c r="J631" s="167">
        <f t="shared" si="37"/>
        <v>23</v>
      </c>
      <c r="K631" s="171">
        <v>23</v>
      </c>
      <c r="L631" s="171"/>
      <c r="M631" s="171"/>
      <c r="N631" s="171"/>
      <c r="O631" s="171"/>
      <c r="P631" s="66">
        <f t="shared" si="39"/>
        <v>23</v>
      </c>
      <c r="Q631" s="167">
        <f t="shared" si="38"/>
        <v>1</v>
      </c>
      <c r="R631" s="168" t="s">
        <v>132</v>
      </c>
      <c r="S631" s="166"/>
      <c r="T631" s="166">
        <v>1</v>
      </c>
      <c r="U631" s="67"/>
    </row>
    <row r="632" spans="1:21" s="83" customFormat="1" ht="28">
      <c r="A632" s="161" t="s">
        <v>374</v>
      </c>
      <c r="B632" s="162"/>
      <c r="C632" s="156" t="s">
        <v>967</v>
      </c>
      <c r="D632" s="163">
        <v>108810139</v>
      </c>
      <c r="E632" s="163" t="s">
        <v>968</v>
      </c>
      <c r="F632" s="165" t="s">
        <v>23</v>
      </c>
      <c r="G632" s="166"/>
      <c r="H632" s="166"/>
      <c r="I632" s="166">
        <v>15</v>
      </c>
      <c r="J632" s="167">
        <f t="shared" si="37"/>
        <v>15</v>
      </c>
      <c r="K632" s="171">
        <v>15</v>
      </c>
      <c r="L632" s="171"/>
      <c r="M632" s="171"/>
      <c r="N632" s="171"/>
      <c r="O632" s="171"/>
      <c r="P632" s="66">
        <f t="shared" si="39"/>
        <v>15</v>
      </c>
      <c r="Q632" s="167">
        <f t="shared" si="38"/>
        <v>1</v>
      </c>
      <c r="R632" s="168" t="s">
        <v>132</v>
      </c>
      <c r="S632" s="166"/>
      <c r="T632" s="166">
        <v>1</v>
      </c>
      <c r="U632" s="67"/>
    </row>
    <row r="633" spans="1:21" s="83" customFormat="1" ht="42">
      <c r="A633" s="161" t="s">
        <v>54</v>
      </c>
      <c r="B633" s="162"/>
      <c r="C633" s="156" t="s">
        <v>678</v>
      </c>
      <c r="D633" s="163">
        <v>108820318</v>
      </c>
      <c r="E633" s="163" t="s">
        <v>969</v>
      </c>
      <c r="F633" s="165" t="s">
        <v>23</v>
      </c>
      <c r="G633" s="166"/>
      <c r="H633" s="166">
        <v>38</v>
      </c>
      <c r="I633" s="166"/>
      <c r="J633" s="167">
        <f t="shared" si="37"/>
        <v>38</v>
      </c>
      <c r="K633" s="171">
        <v>38</v>
      </c>
      <c r="L633" s="171"/>
      <c r="M633" s="171"/>
      <c r="N633" s="171"/>
      <c r="O633" s="171"/>
      <c r="P633" s="66">
        <f t="shared" si="39"/>
        <v>38</v>
      </c>
      <c r="Q633" s="167">
        <f t="shared" si="38"/>
        <v>1</v>
      </c>
      <c r="R633" s="168" t="s">
        <v>132</v>
      </c>
      <c r="S633" s="166"/>
      <c r="T633" s="166">
        <v>1</v>
      </c>
      <c r="U633" s="67"/>
    </row>
    <row r="634" spans="1:21" s="83" customFormat="1" ht="56">
      <c r="A634" s="161" t="s">
        <v>970</v>
      </c>
      <c r="B634" s="162"/>
      <c r="C634" s="156" t="s">
        <v>971</v>
      </c>
      <c r="D634" s="163">
        <v>112160678</v>
      </c>
      <c r="E634" s="163" t="s">
        <v>972</v>
      </c>
      <c r="F634" s="165" t="s">
        <v>23</v>
      </c>
      <c r="G634" s="166"/>
      <c r="H634" s="166"/>
      <c r="I634" s="166">
        <v>18</v>
      </c>
      <c r="J634" s="167">
        <f t="shared" si="37"/>
        <v>18</v>
      </c>
      <c r="K634" s="171">
        <v>18</v>
      </c>
      <c r="L634" s="171"/>
      <c r="M634" s="171"/>
      <c r="N634" s="171"/>
      <c r="O634" s="171"/>
      <c r="P634" s="66">
        <f t="shared" si="39"/>
        <v>18</v>
      </c>
      <c r="Q634" s="167">
        <f t="shared" si="38"/>
        <v>1</v>
      </c>
      <c r="R634" s="168" t="s">
        <v>132</v>
      </c>
      <c r="S634" s="166">
        <v>1</v>
      </c>
      <c r="T634" s="166"/>
      <c r="U634" s="67"/>
    </row>
    <row r="635" spans="1:21" s="83" customFormat="1" ht="56">
      <c r="A635" s="161" t="s">
        <v>970</v>
      </c>
      <c r="B635" s="162"/>
      <c r="C635" s="156" t="s">
        <v>973</v>
      </c>
      <c r="D635" s="163">
        <v>115360839</v>
      </c>
      <c r="E635" s="163" t="s">
        <v>972</v>
      </c>
      <c r="F635" s="165" t="s">
        <v>23</v>
      </c>
      <c r="G635" s="166"/>
      <c r="H635" s="166"/>
      <c r="I635" s="166">
        <v>18</v>
      </c>
      <c r="J635" s="167">
        <f t="shared" si="37"/>
        <v>18</v>
      </c>
      <c r="K635" s="171">
        <v>18</v>
      </c>
      <c r="L635" s="171"/>
      <c r="M635" s="171"/>
      <c r="N635" s="171"/>
      <c r="O635" s="171"/>
      <c r="P635" s="66">
        <f t="shared" si="39"/>
        <v>18</v>
      </c>
      <c r="Q635" s="167">
        <f t="shared" si="38"/>
        <v>1</v>
      </c>
      <c r="R635" s="168" t="s">
        <v>132</v>
      </c>
      <c r="S635" s="166"/>
      <c r="T635" s="166">
        <v>1</v>
      </c>
      <c r="U635" s="67"/>
    </row>
    <row r="636" spans="1:21" s="83" customFormat="1" ht="56">
      <c r="A636" s="161" t="s">
        <v>970</v>
      </c>
      <c r="B636" s="162"/>
      <c r="C636" s="156" t="s">
        <v>974</v>
      </c>
      <c r="D636" s="163">
        <v>503880219</v>
      </c>
      <c r="E636" s="163" t="s">
        <v>972</v>
      </c>
      <c r="F636" s="165" t="s">
        <v>23</v>
      </c>
      <c r="G636" s="166"/>
      <c r="H636" s="166"/>
      <c r="I636" s="166">
        <v>18</v>
      </c>
      <c r="J636" s="167">
        <f t="shared" si="37"/>
        <v>18</v>
      </c>
      <c r="K636" s="171">
        <v>18</v>
      </c>
      <c r="L636" s="171"/>
      <c r="M636" s="171"/>
      <c r="N636" s="171"/>
      <c r="O636" s="171"/>
      <c r="P636" s="66">
        <f t="shared" si="39"/>
        <v>18</v>
      </c>
      <c r="Q636" s="167">
        <f t="shared" si="38"/>
        <v>1</v>
      </c>
      <c r="R636" s="168" t="s">
        <v>132</v>
      </c>
      <c r="S636" s="166">
        <v>1</v>
      </c>
      <c r="T636" s="166"/>
      <c r="U636" s="67"/>
    </row>
    <row r="637" spans="1:21" s="83" customFormat="1" ht="84">
      <c r="A637" s="161" t="s">
        <v>975</v>
      </c>
      <c r="B637" s="162"/>
      <c r="C637" s="156" t="s">
        <v>976</v>
      </c>
      <c r="D637" s="163">
        <v>111360070</v>
      </c>
      <c r="E637" s="163" t="s">
        <v>977</v>
      </c>
      <c r="F637" s="165" t="s">
        <v>23</v>
      </c>
      <c r="G637" s="166"/>
      <c r="H637" s="166"/>
      <c r="I637" s="166">
        <v>36</v>
      </c>
      <c r="J637" s="167">
        <f t="shared" si="37"/>
        <v>36</v>
      </c>
      <c r="K637" s="171">
        <v>36</v>
      </c>
      <c r="L637" s="171"/>
      <c r="M637" s="171"/>
      <c r="N637" s="171"/>
      <c r="O637" s="171"/>
      <c r="P637" s="66">
        <f t="shared" si="39"/>
        <v>36</v>
      </c>
      <c r="Q637" s="167">
        <f t="shared" si="38"/>
        <v>1</v>
      </c>
      <c r="R637" s="168" t="s">
        <v>132</v>
      </c>
      <c r="S637" s="166"/>
      <c r="T637" s="166">
        <v>1</v>
      </c>
      <c r="U637" s="67"/>
    </row>
    <row r="638" spans="1:21" s="83" customFormat="1" ht="70">
      <c r="A638" s="161" t="s">
        <v>978</v>
      </c>
      <c r="B638" s="162"/>
      <c r="C638" s="156" t="s">
        <v>678</v>
      </c>
      <c r="D638" s="163">
        <v>108820318</v>
      </c>
      <c r="E638" s="163" t="s">
        <v>979</v>
      </c>
      <c r="F638" s="165" t="s">
        <v>23</v>
      </c>
      <c r="G638" s="166"/>
      <c r="H638" s="166"/>
      <c r="I638" s="166">
        <v>19</v>
      </c>
      <c r="J638" s="167">
        <f t="shared" si="37"/>
        <v>19</v>
      </c>
      <c r="K638" s="171">
        <v>19</v>
      </c>
      <c r="L638" s="171"/>
      <c r="M638" s="171"/>
      <c r="N638" s="171"/>
      <c r="O638" s="171"/>
      <c r="P638" s="66">
        <f t="shared" si="39"/>
        <v>19</v>
      </c>
      <c r="Q638" s="167">
        <f t="shared" si="38"/>
        <v>1</v>
      </c>
      <c r="R638" s="168" t="s">
        <v>132</v>
      </c>
      <c r="S638" s="166"/>
      <c r="T638" s="166">
        <v>1</v>
      </c>
      <c r="U638" s="67"/>
    </row>
    <row r="639" spans="1:21" s="83" customFormat="1" ht="70">
      <c r="A639" s="161" t="s">
        <v>978</v>
      </c>
      <c r="B639" s="162"/>
      <c r="C639" s="156" t="s">
        <v>685</v>
      </c>
      <c r="D639" s="163">
        <v>110880538</v>
      </c>
      <c r="E639" s="163" t="s">
        <v>979</v>
      </c>
      <c r="F639" s="165" t="s">
        <v>23</v>
      </c>
      <c r="G639" s="166"/>
      <c r="H639" s="166"/>
      <c r="I639" s="166">
        <v>19</v>
      </c>
      <c r="J639" s="167">
        <f t="shared" si="37"/>
        <v>19</v>
      </c>
      <c r="K639" s="171">
        <v>19</v>
      </c>
      <c r="L639" s="171"/>
      <c r="M639" s="171"/>
      <c r="N639" s="171"/>
      <c r="O639" s="171"/>
      <c r="P639" s="66">
        <f t="shared" si="39"/>
        <v>19</v>
      </c>
      <c r="Q639" s="167">
        <f t="shared" si="38"/>
        <v>1</v>
      </c>
      <c r="R639" s="168" t="s">
        <v>132</v>
      </c>
      <c r="S639" s="166"/>
      <c r="T639" s="166">
        <v>1</v>
      </c>
      <c r="U639" s="67"/>
    </row>
    <row r="640" spans="1:21" s="83" customFormat="1" ht="42">
      <c r="A640" s="161" t="s">
        <v>978</v>
      </c>
      <c r="B640" s="162"/>
      <c r="C640" s="156" t="s">
        <v>358</v>
      </c>
      <c r="D640" s="163">
        <v>110100530</v>
      </c>
      <c r="E640" s="163" t="s">
        <v>980</v>
      </c>
      <c r="F640" s="165" t="s">
        <v>23</v>
      </c>
      <c r="G640" s="166"/>
      <c r="H640" s="166"/>
      <c r="I640" s="166">
        <v>21</v>
      </c>
      <c r="J640" s="167">
        <f t="shared" si="37"/>
        <v>21</v>
      </c>
      <c r="K640" s="171">
        <v>21</v>
      </c>
      <c r="L640" s="171"/>
      <c r="M640" s="171"/>
      <c r="N640" s="171"/>
      <c r="O640" s="171"/>
      <c r="P640" s="66">
        <f t="shared" si="39"/>
        <v>21</v>
      </c>
      <c r="Q640" s="167">
        <f t="shared" si="38"/>
        <v>1</v>
      </c>
      <c r="R640" s="168" t="s">
        <v>132</v>
      </c>
      <c r="S640" s="166">
        <v>1</v>
      </c>
      <c r="T640" s="166"/>
      <c r="U640" s="67"/>
    </row>
    <row r="641" spans="1:21" s="83" customFormat="1" ht="98">
      <c r="A641" s="161" t="s">
        <v>981</v>
      </c>
      <c r="B641" s="162"/>
      <c r="C641" s="156" t="s">
        <v>982</v>
      </c>
      <c r="D641" s="163" t="s">
        <v>983</v>
      </c>
      <c r="E641" s="163" t="s">
        <v>984</v>
      </c>
      <c r="F641" s="165" t="s">
        <v>23</v>
      </c>
      <c r="G641" s="166"/>
      <c r="H641" s="166"/>
      <c r="I641" s="166">
        <v>24</v>
      </c>
      <c r="J641" s="167">
        <f t="shared" si="37"/>
        <v>24</v>
      </c>
      <c r="K641" s="171">
        <v>24</v>
      </c>
      <c r="L641" s="171"/>
      <c r="M641" s="171"/>
      <c r="N641" s="171"/>
      <c r="O641" s="171"/>
      <c r="P641" s="66">
        <f t="shared" si="39"/>
        <v>24</v>
      </c>
      <c r="Q641" s="167">
        <f t="shared" si="38"/>
        <v>1</v>
      </c>
      <c r="R641" s="168" t="s">
        <v>132</v>
      </c>
      <c r="S641" s="166"/>
      <c r="T641" s="166">
        <v>1</v>
      </c>
      <c r="U641" s="67"/>
    </row>
    <row r="642" spans="1:21" s="83" customFormat="1" ht="70">
      <c r="A642" s="161" t="s">
        <v>995</v>
      </c>
      <c r="B642" s="162"/>
      <c r="C642" s="156" t="s">
        <v>774</v>
      </c>
      <c r="D642" s="163">
        <v>304210622</v>
      </c>
      <c r="E642" s="163" t="s">
        <v>996</v>
      </c>
      <c r="F642" s="165" t="s">
        <v>23</v>
      </c>
      <c r="G642" s="166"/>
      <c r="H642" s="166"/>
      <c r="I642" s="166">
        <v>200</v>
      </c>
      <c r="J642" s="167">
        <f>SUM(G642:I642)</f>
        <v>200</v>
      </c>
      <c r="K642" s="171">
        <v>200</v>
      </c>
      <c r="L642" s="171"/>
      <c r="M642" s="171"/>
      <c r="N642" s="171"/>
      <c r="O642" s="171"/>
      <c r="P642" s="66">
        <f t="shared" ref="P642:P688" si="40">IF(SUM(K642:O642)=SUM(G642:I642),J642,"VERIFIQUE DATOS INCORRECTOS")</f>
        <v>200</v>
      </c>
      <c r="Q642" s="167">
        <v>1</v>
      </c>
      <c r="R642" s="168" t="s">
        <v>132</v>
      </c>
      <c r="S642" s="166"/>
      <c r="T642" s="166">
        <v>1</v>
      </c>
      <c r="U642" s="67"/>
    </row>
    <row r="643" spans="1:21" s="83" customFormat="1" ht="42">
      <c r="A643" s="161" t="s">
        <v>997</v>
      </c>
      <c r="B643" s="162"/>
      <c r="C643" s="156" t="s">
        <v>998</v>
      </c>
      <c r="D643" s="163">
        <v>113140209</v>
      </c>
      <c r="E643" s="163" t="s">
        <v>999</v>
      </c>
      <c r="F643" s="165" t="s">
        <v>23</v>
      </c>
      <c r="G643" s="166"/>
      <c r="H643" s="166"/>
      <c r="I643" s="166">
        <v>21</v>
      </c>
      <c r="J643" s="167">
        <f t="shared" ref="J643:J685" si="41">SUM(G643:I643)</f>
        <v>21</v>
      </c>
      <c r="K643" s="171"/>
      <c r="L643" s="171">
        <v>21</v>
      </c>
      <c r="M643" s="171"/>
      <c r="N643" s="171"/>
      <c r="O643" s="171"/>
      <c r="P643" s="66">
        <f t="shared" si="40"/>
        <v>21</v>
      </c>
      <c r="Q643" s="167">
        <v>1</v>
      </c>
      <c r="R643" s="168" t="s">
        <v>132</v>
      </c>
      <c r="S643" s="166"/>
      <c r="T643" s="166">
        <v>1</v>
      </c>
      <c r="U643" s="67"/>
    </row>
    <row r="644" spans="1:21" s="83" customFormat="1" ht="42">
      <c r="A644" s="161" t="s">
        <v>997</v>
      </c>
      <c r="B644" s="162"/>
      <c r="C644" s="156" t="s">
        <v>998</v>
      </c>
      <c r="D644" s="163">
        <v>113140209</v>
      </c>
      <c r="E644" s="163" t="s">
        <v>1000</v>
      </c>
      <c r="F644" s="165" t="s">
        <v>23</v>
      </c>
      <c r="G644" s="166"/>
      <c r="H644" s="166"/>
      <c r="I644" s="166">
        <v>45</v>
      </c>
      <c r="J644" s="167">
        <f t="shared" si="41"/>
        <v>45</v>
      </c>
      <c r="K644" s="171"/>
      <c r="L644" s="171">
        <v>45</v>
      </c>
      <c r="M644" s="171"/>
      <c r="N644" s="171"/>
      <c r="O644" s="171"/>
      <c r="P644" s="66">
        <f t="shared" si="40"/>
        <v>45</v>
      </c>
      <c r="Q644" s="167">
        <v>1</v>
      </c>
      <c r="R644" s="168" t="s">
        <v>132</v>
      </c>
      <c r="S644" s="166"/>
      <c r="T644" s="166">
        <v>1</v>
      </c>
      <c r="U644" s="67"/>
    </row>
    <row r="645" spans="1:21" s="83" customFormat="1" ht="28">
      <c r="A645" s="161" t="s">
        <v>661</v>
      </c>
      <c r="B645" s="162"/>
      <c r="C645" s="156" t="s">
        <v>1001</v>
      </c>
      <c r="D645" s="163">
        <v>113210343</v>
      </c>
      <c r="E645" s="163" t="s">
        <v>1002</v>
      </c>
      <c r="F645" s="165" t="s">
        <v>23</v>
      </c>
      <c r="G645" s="166"/>
      <c r="H645" s="166"/>
      <c r="I645" s="166">
        <v>40</v>
      </c>
      <c r="J645" s="167">
        <f t="shared" si="41"/>
        <v>40</v>
      </c>
      <c r="K645" s="171"/>
      <c r="L645" s="171">
        <v>40</v>
      </c>
      <c r="M645" s="171"/>
      <c r="N645" s="171"/>
      <c r="O645" s="171"/>
      <c r="P645" s="66">
        <f t="shared" si="40"/>
        <v>40</v>
      </c>
      <c r="Q645" s="167">
        <v>1</v>
      </c>
      <c r="R645" s="168" t="s">
        <v>73</v>
      </c>
      <c r="S645" s="166"/>
      <c r="T645" s="166">
        <v>1</v>
      </c>
      <c r="U645" s="67"/>
    </row>
    <row r="646" spans="1:21" s="83" customFormat="1" ht="28">
      <c r="A646" s="161" t="s">
        <v>661</v>
      </c>
      <c r="B646" s="162"/>
      <c r="C646" s="156" t="s">
        <v>1003</v>
      </c>
      <c r="D646" s="163">
        <v>113700124</v>
      </c>
      <c r="E646" s="163" t="s">
        <v>1002</v>
      </c>
      <c r="F646" s="165" t="s">
        <v>23</v>
      </c>
      <c r="G646" s="166"/>
      <c r="H646" s="166"/>
      <c r="I646" s="166">
        <v>40</v>
      </c>
      <c r="J646" s="167">
        <f t="shared" si="41"/>
        <v>40</v>
      </c>
      <c r="K646" s="171"/>
      <c r="L646" s="171">
        <v>40</v>
      </c>
      <c r="M646" s="171"/>
      <c r="N646" s="171"/>
      <c r="O646" s="171"/>
      <c r="P646" s="66">
        <f t="shared" si="40"/>
        <v>40</v>
      </c>
      <c r="Q646" s="167">
        <v>1</v>
      </c>
      <c r="R646" s="168" t="s">
        <v>72</v>
      </c>
      <c r="S646" s="166">
        <v>1</v>
      </c>
      <c r="T646" s="166"/>
      <c r="U646" s="67"/>
    </row>
    <row r="647" spans="1:21" s="83" customFormat="1">
      <c r="A647" s="161" t="s">
        <v>661</v>
      </c>
      <c r="B647" s="162"/>
      <c r="C647" s="156" t="s">
        <v>1004</v>
      </c>
      <c r="D647" s="163">
        <v>116600535</v>
      </c>
      <c r="E647" s="163" t="s">
        <v>1002</v>
      </c>
      <c r="F647" s="165" t="s">
        <v>23</v>
      </c>
      <c r="G647" s="166"/>
      <c r="H647" s="166"/>
      <c r="I647" s="166">
        <v>40</v>
      </c>
      <c r="J647" s="167">
        <f t="shared" si="41"/>
        <v>40</v>
      </c>
      <c r="K647" s="171"/>
      <c r="L647" s="171">
        <v>40</v>
      </c>
      <c r="M647" s="171"/>
      <c r="N647" s="171"/>
      <c r="O647" s="171"/>
      <c r="P647" s="66">
        <f t="shared" si="40"/>
        <v>40</v>
      </c>
      <c r="Q647" s="167">
        <v>1</v>
      </c>
      <c r="R647" s="168" t="s">
        <v>72</v>
      </c>
      <c r="S647" s="166"/>
      <c r="T647" s="166">
        <v>1</v>
      </c>
      <c r="U647" s="67"/>
    </row>
    <row r="648" spans="1:21" s="83" customFormat="1" ht="28">
      <c r="A648" s="161" t="s">
        <v>58</v>
      </c>
      <c r="B648" s="162"/>
      <c r="C648" s="156" t="s">
        <v>396</v>
      </c>
      <c r="D648" s="163">
        <v>205040097</v>
      </c>
      <c r="E648" s="163" t="s">
        <v>1005</v>
      </c>
      <c r="F648" s="165" t="s">
        <v>23</v>
      </c>
      <c r="G648" s="166">
        <v>1</v>
      </c>
      <c r="H648" s="166"/>
      <c r="I648" s="166"/>
      <c r="J648" s="167">
        <f t="shared" si="41"/>
        <v>1</v>
      </c>
      <c r="K648" s="171"/>
      <c r="L648" s="171">
        <v>1</v>
      </c>
      <c r="M648" s="171"/>
      <c r="N648" s="171"/>
      <c r="O648" s="171"/>
      <c r="P648" s="66">
        <f t="shared" si="40"/>
        <v>1</v>
      </c>
      <c r="Q648" s="167">
        <v>1</v>
      </c>
      <c r="R648" s="168" t="s">
        <v>132</v>
      </c>
      <c r="S648" s="166">
        <v>1</v>
      </c>
      <c r="T648" s="166"/>
      <c r="U648" s="67"/>
    </row>
    <row r="649" spans="1:21" s="83" customFormat="1" ht="28">
      <c r="A649" s="161" t="s">
        <v>58</v>
      </c>
      <c r="B649" s="162"/>
      <c r="C649" s="156" t="s">
        <v>397</v>
      </c>
      <c r="D649" s="163">
        <v>109270126</v>
      </c>
      <c r="E649" s="163" t="s">
        <v>1005</v>
      </c>
      <c r="F649" s="165" t="s">
        <v>23</v>
      </c>
      <c r="G649" s="166">
        <v>1</v>
      </c>
      <c r="H649" s="166"/>
      <c r="I649" s="166"/>
      <c r="J649" s="167">
        <f t="shared" si="41"/>
        <v>1</v>
      </c>
      <c r="K649" s="171"/>
      <c r="L649" s="171">
        <v>1</v>
      </c>
      <c r="M649" s="171"/>
      <c r="N649" s="171"/>
      <c r="O649" s="171"/>
      <c r="P649" s="66">
        <f t="shared" si="40"/>
        <v>1</v>
      </c>
      <c r="Q649" s="167">
        <v>1</v>
      </c>
      <c r="R649" s="168" t="s">
        <v>132</v>
      </c>
      <c r="S649" s="166">
        <v>1</v>
      </c>
      <c r="T649" s="166"/>
      <c r="U649" s="67"/>
    </row>
    <row r="650" spans="1:21" s="83" customFormat="1" ht="28">
      <c r="A650" s="161" t="s">
        <v>58</v>
      </c>
      <c r="B650" s="162"/>
      <c r="C650" s="156" t="s">
        <v>398</v>
      </c>
      <c r="D650" s="163">
        <v>205900761</v>
      </c>
      <c r="E650" s="163" t="s">
        <v>1005</v>
      </c>
      <c r="F650" s="165" t="s">
        <v>23</v>
      </c>
      <c r="G650" s="166">
        <v>1</v>
      </c>
      <c r="H650" s="166"/>
      <c r="I650" s="166"/>
      <c r="J650" s="167">
        <f t="shared" si="41"/>
        <v>1</v>
      </c>
      <c r="K650" s="171"/>
      <c r="L650" s="171">
        <v>1</v>
      </c>
      <c r="M650" s="171"/>
      <c r="N650" s="171"/>
      <c r="O650" s="171"/>
      <c r="P650" s="66">
        <f t="shared" si="40"/>
        <v>1</v>
      </c>
      <c r="Q650" s="167">
        <v>1</v>
      </c>
      <c r="R650" s="168" t="s">
        <v>132</v>
      </c>
      <c r="S650" s="166"/>
      <c r="T650" s="166">
        <v>1</v>
      </c>
      <c r="U650" s="67"/>
    </row>
    <row r="651" spans="1:21" s="83" customFormat="1" ht="28">
      <c r="A651" s="161" t="s">
        <v>58</v>
      </c>
      <c r="B651" s="162"/>
      <c r="C651" s="156" t="s">
        <v>778</v>
      </c>
      <c r="D651" s="163">
        <v>107380502</v>
      </c>
      <c r="E651" s="163" t="s">
        <v>1005</v>
      </c>
      <c r="F651" s="165" t="s">
        <v>23</v>
      </c>
      <c r="G651" s="166">
        <v>1</v>
      </c>
      <c r="H651" s="166"/>
      <c r="I651" s="166"/>
      <c r="J651" s="167">
        <f t="shared" si="41"/>
        <v>1</v>
      </c>
      <c r="K651" s="171"/>
      <c r="L651" s="171">
        <v>1</v>
      </c>
      <c r="M651" s="171"/>
      <c r="N651" s="171"/>
      <c r="O651" s="171"/>
      <c r="P651" s="66">
        <f t="shared" si="40"/>
        <v>1</v>
      </c>
      <c r="Q651" s="167">
        <v>1</v>
      </c>
      <c r="R651" s="168" t="s">
        <v>132</v>
      </c>
      <c r="S651" s="166"/>
      <c r="T651" s="166">
        <v>1</v>
      </c>
      <c r="U651" s="67"/>
    </row>
    <row r="652" spans="1:21" s="83" customFormat="1" ht="28">
      <c r="A652" s="161" t="s">
        <v>58</v>
      </c>
      <c r="B652" s="162"/>
      <c r="C652" s="156" t="s">
        <v>1006</v>
      </c>
      <c r="D652" s="163">
        <v>106610302</v>
      </c>
      <c r="E652" s="163" t="s">
        <v>1005</v>
      </c>
      <c r="F652" s="165" t="s">
        <v>23</v>
      </c>
      <c r="G652" s="166">
        <v>1</v>
      </c>
      <c r="H652" s="166"/>
      <c r="I652" s="166"/>
      <c r="J652" s="167">
        <f t="shared" si="41"/>
        <v>1</v>
      </c>
      <c r="K652" s="171"/>
      <c r="L652" s="171">
        <v>1</v>
      </c>
      <c r="M652" s="171"/>
      <c r="N652" s="171"/>
      <c r="O652" s="171"/>
      <c r="P652" s="66">
        <f t="shared" si="40"/>
        <v>1</v>
      </c>
      <c r="Q652" s="167">
        <v>1</v>
      </c>
      <c r="R652" s="168" t="s">
        <v>132</v>
      </c>
      <c r="S652" s="166"/>
      <c r="T652" s="166">
        <v>1</v>
      </c>
      <c r="U652" s="67"/>
    </row>
    <row r="653" spans="1:21" s="83" customFormat="1" ht="28">
      <c r="A653" s="161" t="s">
        <v>58</v>
      </c>
      <c r="B653" s="162"/>
      <c r="C653" s="156" t="s">
        <v>222</v>
      </c>
      <c r="D653" s="163">
        <v>800650900</v>
      </c>
      <c r="E653" s="163" t="s">
        <v>1005</v>
      </c>
      <c r="F653" s="165" t="s">
        <v>23</v>
      </c>
      <c r="G653" s="166">
        <v>1</v>
      </c>
      <c r="H653" s="166"/>
      <c r="I653" s="166"/>
      <c r="J653" s="167">
        <f t="shared" si="41"/>
        <v>1</v>
      </c>
      <c r="K653" s="171"/>
      <c r="L653" s="171">
        <v>1</v>
      </c>
      <c r="M653" s="171"/>
      <c r="N653" s="171"/>
      <c r="O653" s="171"/>
      <c r="P653" s="66">
        <f t="shared" si="40"/>
        <v>1</v>
      </c>
      <c r="Q653" s="167">
        <v>1</v>
      </c>
      <c r="R653" s="168" t="s">
        <v>132</v>
      </c>
      <c r="S653" s="166"/>
      <c r="T653" s="166">
        <v>1</v>
      </c>
      <c r="U653" s="67"/>
    </row>
    <row r="654" spans="1:21" s="83" customFormat="1" ht="28">
      <c r="A654" s="161" t="s">
        <v>58</v>
      </c>
      <c r="B654" s="162"/>
      <c r="C654" s="156" t="s">
        <v>745</v>
      </c>
      <c r="D654" s="163">
        <v>113880049</v>
      </c>
      <c r="E654" s="163" t="s">
        <v>1005</v>
      </c>
      <c r="F654" s="165" t="s">
        <v>23</v>
      </c>
      <c r="G654" s="166">
        <v>1</v>
      </c>
      <c r="H654" s="166"/>
      <c r="I654" s="166"/>
      <c r="J654" s="167">
        <f t="shared" si="41"/>
        <v>1</v>
      </c>
      <c r="K654" s="171"/>
      <c r="L654" s="171">
        <v>1</v>
      </c>
      <c r="M654" s="171"/>
      <c r="N654" s="171"/>
      <c r="O654" s="171"/>
      <c r="P654" s="66">
        <f t="shared" si="40"/>
        <v>1</v>
      </c>
      <c r="Q654" s="167">
        <v>1</v>
      </c>
      <c r="R654" s="168" t="s">
        <v>132</v>
      </c>
      <c r="S654" s="166">
        <v>1</v>
      </c>
      <c r="T654" s="166"/>
      <c r="U654" s="67"/>
    </row>
    <row r="655" spans="1:21" s="83" customFormat="1" ht="28">
      <c r="A655" s="161" t="s">
        <v>58</v>
      </c>
      <c r="B655" s="162"/>
      <c r="C655" s="156" t="s">
        <v>229</v>
      </c>
      <c r="D655" s="163">
        <v>111820804</v>
      </c>
      <c r="E655" s="163" t="s">
        <v>1005</v>
      </c>
      <c r="F655" s="165" t="s">
        <v>23</v>
      </c>
      <c r="G655" s="166">
        <v>1</v>
      </c>
      <c r="H655" s="166"/>
      <c r="I655" s="166"/>
      <c r="J655" s="167">
        <f t="shared" si="41"/>
        <v>1</v>
      </c>
      <c r="K655" s="171"/>
      <c r="L655" s="171">
        <v>1</v>
      </c>
      <c r="M655" s="171"/>
      <c r="N655" s="171"/>
      <c r="O655" s="171"/>
      <c r="P655" s="66">
        <f t="shared" si="40"/>
        <v>1</v>
      </c>
      <c r="Q655" s="167">
        <v>1</v>
      </c>
      <c r="R655" s="168" t="s">
        <v>132</v>
      </c>
      <c r="S655" s="166"/>
      <c r="T655" s="166">
        <v>1</v>
      </c>
      <c r="U655" s="67"/>
    </row>
    <row r="656" spans="1:21" s="83" customFormat="1" ht="28">
      <c r="A656" s="161" t="s">
        <v>58</v>
      </c>
      <c r="B656" s="162"/>
      <c r="C656" s="156" t="s">
        <v>230</v>
      </c>
      <c r="D656" s="163">
        <v>401790665</v>
      </c>
      <c r="E656" s="163" t="s">
        <v>1005</v>
      </c>
      <c r="F656" s="165" t="s">
        <v>23</v>
      </c>
      <c r="G656" s="166">
        <v>1</v>
      </c>
      <c r="H656" s="166"/>
      <c r="I656" s="166"/>
      <c r="J656" s="167">
        <f t="shared" si="41"/>
        <v>1</v>
      </c>
      <c r="K656" s="171"/>
      <c r="L656" s="171">
        <v>1</v>
      </c>
      <c r="M656" s="171"/>
      <c r="N656" s="171"/>
      <c r="O656" s="171"/>
      <c r="P656" s="66">
        <f t="shared" si="40"/>
        <v>1</v>
      </c>
      <c r="Q656" s="167">
        <v>1</v>
      </c>
      <c r="R656" s="168" t="s">
        <v>132</v>
      </c>
      <c r="S656" s="166">
        <v>1</v>
      </c>
      <c r="T656" s="166"/>
      <c r="U656" s="67"/>
    </row>
    <row r="657" spans="1:21" s="83" customFormat="1" ht="28">
      <c r="A657" s="161" t="s">
        <v>58</v>
      </c>
      <c r="B657" s="162"/>
      <c r="C657" s="156" t="s">
        <v>1007</v>
      </c>
      <c r="D657" s="163">
        <v>401670546</v>
      </c>
      <c r="E657" s="163" t="s">
        <v>1005</v>
      </c>
      <c r="F657" s="165" t="s">
        <v>23</v>
      </c>
      <c r="G657" s="166">
        <v>1</v>
      </c>
      <c r="H657" s="166"/>
      <c r="I657" s="166"/>
      <c r="J657" s="167">
        <f t="shared" si="41"/>
        <v>1</v>
      </c>
      <c r="K657" s="171"/>
      <c r="L657" s="171">
        <v>1</v>
      </c>
      <c r="M657" s="171"/>
      <c r="N657" s="171"/>
      <c r="O657" s="171"/>
      <c r="P657" s="66">
        <f t="shared" si="40"/>
        <v>1</v>
      </c>
      <c r="Q657" s="167">
        <v>1</v>
      </c>
      <c r="R657" s="168" t="s">
        <v>132</v>
      </c>
      <c r="S657" s="166"/>
      <c r="T657" s="166">
        <v>1</v>
      </c>
      <c r="U657" s="67"/>
    </row>
    <row r="658" spans="1:21" s="83" customFormat="1" ht="28">
      <c r="A658" s="161" t="s">
        <v>58</v>
      </c>
      <c r="B658" s="162"/>
      <c r="C658" s="156" t="s">
        <v>746</v>
      </c>
      <c r="D658" s="163">
        <v>114100110</v>
      </c>
      <c r="E658" s="163" t="s">
        <v>1005</v>
      </c>
      <c r="F658" s="165" t="s">
        <v>23</v>
      </c>
      <c r="G658" s="166">
        <v>1</v>
      </c>
      <c r="H658" s="166"/>
      <c r="I658" s="166"/>
      <c r="J658" s="167">
        <f t="shared" si="41"/>
        <v>1</v>
      </c>
      <c r="K658" s="171"/>
      <c r="L658" s="171">
        <v>1</v>
      </c>
      <c r="M658" s="171"/>
      <c r="N658" s="171"/>
      <c r="O658" s="171"/>
      <c r="P658" s="66">
        <f t="shared" si="40"/>
        <v>1</v>
      </c>
      <c r="Q658" s="167">
        <v>1</v>
      </c>
      <c r="R658" s="168" t="s">
        <v>132</v>
      </c>
      <c r="S658" s="166"/>
      <c r="T658" s="166">
        <v>1</v>
      </c>
      <c r="U658" s="67"/>
    </row>
    <row r="659" spans="1:21" s="83" customFormat="1" ht="28">
      <c r="A659" s="161" t="s">
        <v>58</v>
      </c>
      <c r="B659" s="162"/>
      <c r="C659" s="156" t="s">
        <v>805</v>
      </c>
      <c r="D659" s="163">
        <v>401870818</v>
      </c>
      <c r="E659" s="163" t="s">
        <v>1005</v>
      </c>
      <c r="F659" s="165" t="s">
        <v>23</v>
      </c>
      <c r="G659" s="166">
        <v>1</v>
      </c>
      <c r="H659" s="166"/>
      <c r="I659" s="166"/>
      <c r="J659" s="167">
        <f t="shared" si="41"/>
        <v>1</v>
      </c>
      <c r="K659" s="171"/>
      <c r="L659" s="171">
        <v>1</v>
      </c>
      <c r="M659" s="171"/>
      <c r="N659" s="171"/>
      <c r="O659" s="171"/>
      <c r="P659" s="66">
        <f t="shared" si="40"/>
        <v>1</v>
      </c>
      <c r="Q659" s="167">
        <v>1</v>
      </c>
      <c r="R659" s="168" t="s">
        <v>132</v>
      </c>
      <c r="S659" s="166"/>
      <c r="T659" s="166">
        <v>1</v>
      </c>
      <c r="U659" s="67"/>
    </row>
    <row r="660" spans="1:21" s="83" customFormat="1" ht="28">
      <c r="A660" s="161" t="s">
        <v>58</v>
      </c>
      <c r="B660" s="162"/>
      <c r="C660" s="156" t="s">
        <v>1008</v>
      </c>
      <c r="D660" s="163">
        <v>110720832</v>
      </c>
      <c r="E660" s="163" t="s">
        <v>1005</v>
      </c>
      <c r="F660" s="165" t="s">
        <v>23</v>
      </c>
      <c r="G660" s="166">
        <v>1</v>
      </c>
      <c r="H660" s="166"/>
      <c r="I660" s="166"/>
      <c r="J660" s="167">
        <f t="shared" si="41"/>
        <v>1</v>
      </c>
      <c r="K660" s="171"/>
      <c r="L660" s="171">
        <v>1</v>
      </c>
      <c r="M660" s="171"/>
      <c r="N660" s="171"/>
      <c r="O660" s="171"/>
      <c r="P660" s="66">
        <f t="shared" si="40"/>
        <v>1</v>
      </c>
      <c r="Q660" s="167">
        <v>1</v>
      </c>
      <c r="R660" s="168" t="s">
        <v>132</v>
      </c>
      <c r="S660" s="166"/>
      <c r="T660" s="166">
        <v>1</v>
      </c>
      <c r="U660" s="67"/>
    </row>
    <row r="661" spans="1:21" s="83" customFormat="1" ht="28">
      <c r="A661" s="161" t="s">
        <v>58</v>
      </c>
      <c r="B661" s="162"/>
      <c r="C661" s="156" t="s">
        <v>227</v>
      </c>
      <c r="D661" s="163">
        <v>2026540441</v>
      </c>
      <c r="E661" s="163" t="s">
        <v>1005</v>
      </c>
      <c r="F661" s="165" t="s">
        <v>23</v>
      </c>
      <c r="G661" s="166">
        <v>1</v>
      </c>
      <c r="H661" s="166"/>
      <c r="I661" s="166"/>
      <c r="J661" s="167">
        <f t="shared" si="41"/>
        <v>1</v>
      </c>
      <c r="K661" s="171"/>
      <c r="L661" s="171">
        <v>1</v>
      </c>
      <c r="M661" s="171"/>
      <c r="N661" s="171"/>
      <c r="O661" s="171"/>
      <c r="P661" s="66">
        <f t="shared" si="40"/>
        <v>1</v>
      </c>
      <c r="Q661" s="167">
        <v>1</v>
      </c>
      <c r="R661" s="168" t="s">
        <v>132</v>
      </c>
      <c r="S661" s="166"/>
      <c r="T661" s="166">
        <v>1</v>
      </c>
      <c r="U661" s="67"/>
    </row>
    <row r="662" spans="1:21" s="83" customFormat="1" ht="28">
      <c r="A662" s="161" t="s">
        <v>58</v>
      </c>
      <c r="B662" s="162"/>
      <c r="C662" s="156" t="s">
        <v>1009</v>
      </c>
      <c r="D662" s="163">
        <v>401690227</v>
      </c>
      <c r="E662" s="163" t="s">
        <v>1005</v>
      </c>
      <c r="F662" s="165" t="s">
        <v>23</v>
      </c>
      <c r="G662" s="166">
        <v>1</v>
      </c>
      <c r="H662" s="166"/>
      <c r="I662" s="166"/>
      <c r="J662" s="167">
        <f t="shared" si="41"/>
        <v>1</v>
      </c>
      <c r="K662" s="171"/>
      <c r="L662" s="171">
        <v>1</v>
      </c>
      <c r="M662" s="171"/>
      <c r="N662" s="171"/>
      <c r="O662" s="171"/>
      <c r="P662" s="66">
        <f t="shared" si="40"/>
        <v>1</v>
      </c>
      <c r="Q662" s="167">
        <v>1</v>
      </c>
      <c r="R662" s="168" t="s">
        <v>132</v>
      </c>
      <c r="S662" s="166"/>
      <c r="T662" s="166">
        <v>1</v>
      </c>
      <c r="U662" s="67"/>
    </row>
    <row r="663" spans="1:21" s="83" customFormat="1" ht="28">
      <c r="A663" s="161" t="s">
        <v>58</v>
      </c>
      <c r="B663" s="162"/>
      <c r="C663" s="156" t="s">
        <v>1010</v>
      </c>
      <c r="D663" s="163">
        <v>702420096</v>
      </c>
      <c r="E663" s="163" t="s">
        <v>1005</v>
      </c>
      <c r="F663" s="165" t="s">
        <v>23</v>
      </c>
      <c r="G663" s="166">
        <v>1</v>
      </c>
      <c r="H663" s="166"/>
      <c r="I663" s="166"/>
      <c r="J663" s="167">
        <f t="shared" si="41"/>
        <v>1</v>
      </c>
      <c r="K663" s="171"/>
      <c r="L663" s="171">
        <v>1</v>
      </c>
      <c r="M663" s="171"/>
      <c r="N663" s="171"/>
      <c r="O663" s="171"/>
      <c r="P663" s="66">
        <f t="shared" si="40"/>
        <v>1</v>
      </c>
      <c r="Q663" s="167">
        <v>1</v>
      </c>
      <c r="R663" s="168" t="s">
        <v>132</v>
      </c>
      <c r="S663" s="166">
        <v>1</v>
      </c>
      <c r="T663" s="166"/>
      <c r="U663" s="67"/>
    </row>
    <row r="664" spans="1:21" s="83" customFormat="1" ht="28">
      <c r="A664" s="161" t="s">
        <v>58</v>
      </c>
      <c r="B664" s="162"/>
      <c r="C664" s="156" t="s">
        <v>1011</v>
      </c>
      <c r="D664" s="163">
        <v>602940585</v>
      </c>
      <c r="E664" s="163" t="s">
        <v>1005</v>
      </c>
      <c r="F664" s="165" t="s">
        <v>23</v>
      </c>
      <c r="G664" s="166">
        <v>1</v>
      </c>
      <c r="H664" s="166"/>
      <c r="I664" s="166"/>
      <c r="J664" s="167">
        <f t="shared" si="41"/>
        <v>1</v>
      </c>
      <c r="K664" s="171"/>
      <c r="L664" s="171">
        <v>1</v>
      </c>
      <c r="M664" s="171"/>
      <c r="N664" s="171"/>
      <c r="O664" s="171"/>
      <c r="P664" s="66">
        <f t="shared" si="40"/>
        <v>1</v>
      </c>
      <c r="Q664" s="167">
        <v>1</v>
      </c>
      <c r="R664" s="168" t="s">
        <v>132</v>
      </c>
      <c r="S664" s="166">
        <v>1</v>
      </c>
      <c r="T664" s="166"/>
      <c r="U664" s="67"/>
    </row>
    <row r="665" spans="1:21" s="83" customFormat="1" ht="28">
      <c r="A665" s="161" t="s">
        <v>58</v>
      </c>
      <c r="B665" s="162"/>
      <c r="C665" s="156" t="s">
        <v>804</v>
      </c>
      <c r="D665" s="163">
        <v>113140467</v>
      </c>
      <c r="E665" s="163" t="s">
        <v>1005</v>
      </c>
      <c r="F665" s="165" t="s">
        <v>23</v>
      </c>
      <c r="G665" s="166">
        <v>1</v>
      </c>
      <c r="H665" s="166"/>
      <c r="I665" s="166"/>
      <c r="J665" s="167">
        <f t="shared" si="41"/>
        <v>1</v>
      </c>
      <c r="K665" s="171"/>
      <c r="L665" s="171">
        <v>1</v>
      </c>
      <c r="M665" s="171"/>
      <c r="N665" s="171"/>
      <c r="O665" s="171"/>
      <c r="P665" s="66">
        <f t="shared" si="40"/>
        <v>1</v>
      </c>
      <c r="Q665" s="167">
        <v>1</v>
      </c>
      <c r="R665" s="168" t="s">
        <v>132</v>
      </c>
      <c r="S665" s="166">
        <v>1</v>
      </c>
      <c r="T665" s="166"/>
      <c r="U665" s="67"/>
    </row>
    <row r="666" spans="1:21" s="83" customFormat="1" ht="28">
      <c r="A666" s="161" t="s">
        <v>58</v>
      </c>
      <c r="B666" s="162"/>
      <c r="C666" s="156" t="s">
        <v>231</v>
      </c>
      <c r="D666" s="163">
        <v>113620376</v>
      </c>
      <c r="E666" s="163" t="s">
        <v>1005</v>
      </c>
      <c r="F666" s="165" t="s">
        <v>23</v>
      </c>
      <c r="G666" s="166">
        <v>1</v>
      </c>
      <c r="H666" s="166"/>
      <c r="I666" s="166"/>
      <c r="J666" s="167">
        <f t="shared" si="41"/>
        <v>1</v>
      </c>
      <c r="K666" s="171"/>
      <c r="L666" s="171">
        <v>1</v>
      </c>
      <c r="M666" s="171"/>
      <c r="N666" s="171"/>
      <c r="O666" s="171"/>
      <c r="P666" s="66">
        <f t="shared" si="40"/>
        <v>1</v>
      </c>
      <c r="Q666" s="167">
        <v>1</v>
      </c>
      <c r="R666" s="168" t="s">
        <v>132</v>
      </c>
      <c r="S666" s="166"/>
      <c r="T666" s="166">
        <v>1</v>
      </c>
      <c r="U666" s="67"/>
    </row>
    <row r="667" spans="1:21" s="83" customFormat="1" ht="28">
      <c r="A667" s="161" t="s">
        <v>58</v>
      </c>
      <c r="B667" s="162"/>
      <c r="C667" s="156" t="s">
        <v>749</v>
      </c>
      <c r="D667" s="163">
        <v>108770845</v>
      </c>
      <c r="E667" s="163" t="s">
        <v>1005</v>
      </c>
      <c r="F667" s="165" t="s">
        <v>23</v>
      </c>
      <c r="G667" s="166">
        <v>1</v>
      </c>
      <c r="H667" s="166"/>
      <c r="I667" s="166"/>
      <c r="J667" s="167">
        <f t="shared" si="41"/>
        <v>1</v>
      </c>
      <c r="K667" s="171"/>
      <c r="L667" s="171">
        <v>1</v>
      </c>
      <c r="M667" s="171"/>
      <c r="N667" s="171"/>
      <c r="O667" s="171"/>
      <c r="P667" s="66">
        <f t="shared" si="40"/>
        <v>1</v>
      </c>
      <c r="Q667" s="167">
        <v>1</v>
      </c>
      <c r="R667" s="168" t="s">
        <v>132</v>
      </c>
      <c r="S667" s="166">
        <v>1</v>
      </c>
      <c r="T667" s="166"/>
      <c r="U667" s="67"/>
    </row>
    <row r="668" spans="1:21" s="83" customFormat="1" ht="28">
      <c r="A668" s="161" t="s">
        <v>58</v>
      </c>
      <c r="B668" s="162"/>
      <c r="C668" s="156" t="s">
        <v>1012</v>
      </c>
      <c r="D668" s="163">
        <v>112800265</v>
      </c>
      <c r="E668" s="163" t="s">
        <v>1005</v>
      </c>
      <c r="F668" s="165" t="s">
        <v>23</v>
      </c>
      <c r="G668" s="166">
        <v>1</v>
      </c>
      <c r="H668" s="166"/>
      <c r="I668" s="166"/>
      <c r="J668" s="167">
        <f t="shared" si="41"/>
        <v>1</v>
      </c>
      <c r="K668" s="171"/>
      <c r="L668" s="171">
        <v>1</v>
      </c>
      <c r="M668" s="171"/>
      <c r="N668" s="171"/>
      <c r="O668" s="171"/>
      <c r="P668" s="66">
        <f t="shared" si="40"/>
        <v>1</v>
      </c>
      <c r="Q668" s="167">
        <v>1</v>
      </c>
      <c r="R668" s="168" t="s">
        <v>132</v>
      </c>
      <c r="S668" s="166">
        <v>1</v>
      </c>
      <c r="T668" s="166"/>
      <c r="U668" s="67"/>
    </row>
    <row r="669" spans="1:21" s="83" customFormat="1" ht="28">
      <c r="A669" s="161" t="s">
        <v>58</v>
      </c>
      <c r="B669" s="162"/>
      <c r="C669" s="156" t="s">
        <v>1013</v>
      </c>
      <c r="D669" s="163">
        <v>110140320</v>
      </c>
      <c r="E669" s="163" t="s">
        <v>1005</v>
      </c>
      <c r="F669" s="165" t="s">
        <v>23</v>
      </c>
      <c r="G669" s="166">
        <v>1</v>
      </c>
      <c r="H669" s="166"/>
      <c r="I669" s="166"/>
      <c r="J669" s="167">
        <f t="shared" si="41"/>
        <v>1</v>
      </c>
      <c r="K669" s="171"/>
      <c r="L669" s="171">
        <v>1</v>
      </c>
      <c r="M669" s="171"/>
      <c r="N669" s="171"/>
      <c r="O669" s="171"/>
      <c r="P669" s="66">
        <f t="shared" si="40"/>
        <v>1</v>
      </c>
      <c r="Q669" s="167">
        <v>1</v>
      </c>
      <c r="R669" s="168" t="s">
        <v>132</v>
      </c>
      <c r="S669" s="166">
        <v>1</v>
      </c>
      <c r="T669" s="166"/>
      <c r="U669" s="67"/>
    </row>
    <row r="670" spans="1:21" s="83" customFormat="1" ht="42">
      <c r="A670" s="161" t="s">
        <v>1014</v>
      </c>
      <c r="B670" s="162"/>
      <c r="C670" s="156" t="s">
        <v>745</v>
      </c>
      <c r="D670" s="163">
        <v>113880049</v>
      </c>
      <c r="E670" s="163" t="s">
        <v>989</v>
      </c>
      <c r="F670" s="165" t="s">
        <v>23</v>
      </c>
      <c r="G670" s="166">
        <v>6</v>
      </c>
      <c r="H670" s="166"/>
      <c r="I670" s="166"/>
      <c r="J670" s="167">
        <f t="shared" si="41"/>
        <v>6</v>
      </c>
      <c r="K670" s="171"/>
      <c r="L670" s="171">
        <v>6</v>
      </c>
      <c r="M670" s="171"/>
      <c r="N670" s="171"/>
      <c r="O670" s="171"/>
      <c r="P670" s="66">
        <f t="shared" si="40"/>
        <v>6</v>
      </c>
      <c r="Q670" s="167">
        <v>1</v>
      </c>
      <c r="R670" s="168" t="s">
        <v>132</v>
      </c>
      <c r="S670" s="166">
        <v>1</v>
      </c>
      <c r="T670" s="166"/>
      <c r="U670" s="67"/>
    </row>
    <row r="671" spans="1:21" s="83" customFormat="1" ht="42">
      <c r="A671" s="161" t="s">
        <v>1014</v>
      </c>
      <c r="B671" s="162"/>
      <c r="C671" s="156" t="s">
        <v>229</v>
      </c>
      <c r="D671" s="163">
        <v>111820804</v>
      </c>
      <c r="E671" s="163" t="s">
        <v>989</v>
      </c>
      <c r="F671" s="165" t="s">
        <v>23</v>
      </c>
      <c r="G671" s="166">
        <v>6</v>
      </c>
      <c r="H671" s="166"/>
      <c r="I671" s="166"/>
      <c r="J671" s="167">
        <f t="shared" si="41"/>
        <v>6</v>
      </c>
      <c r="K671" s="171"/>
      <c r="L671" s="171">
        <v>6</v>
      </c>
      <c r="M671" s="171"/>
      <c r="N671" s="171"/>
      <c r="O671" s="171"/>
      <c r="P671" s="66">
        <f t="shared" si="40"/>
        <v>6</v>
      </c>
      <c r="Q671" s="167">
        <v>1</v>
      </c>
      <c r="R671" s="168" t="s">
        <v>132</v>
      </c>
      <c r="S671" s="166"/>
      <c r="T671" s="166">
        <v>1</v>
      </c>
      <c r="U671" s="67"/>
    </row>
    <row r="672" spans="1:21" s="83" customFormat="1" ht="42">
      <c r="A672" s="161" t="s">
        <v>1014</v>
      </c>
      <c r="B672" s="162"/>
      <c r="C672" s="156" t="s">
        <v>230</v>
      </c>
      <c r="D672" s="163">
        <v>401790665</v>
      </c>
      <c r="E672" s="163" t="s">
        <v>989</v>
      </c>
      <c r="F672" s="165" t="s">
        <v>23</v>
      </c>
      <c r="G672" s="166">
        <v>6</v>
      </c>
      <c r="H672" s="166"/>
      <c r="I672" s="166"/>
      <c r="J672" s="167">
        <f t="shared" si="41"/>
        <v>6</v>
      </c>
      <c r="K672" s="171"/>
      <c r="L672" s="171">
        <v>6</v>
      </c>
      <c r="M672" s="171"/>
      <c r="N672" s="171"/>
      <c r="O672" s="171"/>
      <c r="P672" s="66">
        <f t="shared" si="40"/>
        <v>6</v>
      </c>
      <c r="Q672" s="167">
        <v>1</v>
      </c>
      <c r="R672" s="168" t="s">
        <v>132</v>
      </c>
      <c r="S672" s="166">
        <v>1</v>
      </c>
      <c r="T672" s="166"/>
      <c r="U672" s="67"/>
    </row>
    <row r="673" spans="1:21" s="83" customFormat="1" ht="42">
      <c r="A673" s="161" t="s">
        <v>1014</v>
      </c>
      <c r="B673" s="162"/>
      <c r="C673" s="156" t="s">
        <v>1007</v>
      </c>
      <c r="D673" s="163">
        <v>401670546</v>
      </c>
      <c r="E673" s="163" t="s">
        <v>989</v>
      </c>
      <c r="F673" s="165" t="s">
        <v>23</v>
      </c>
      <c r="G673" s="166">
        <v>6</v>
      </c>
      <c r="H673" s="166"/>
      <c r="I673" s="166"/>
      <c r="J673" s="167">
        <f t="shared" si="41"/>
        <v>6</v>
      </c>
      <c r="K673" s="171"/>
      <c r="L673" s="171">
        <v>6</v>
      </c>
      <c r="M673" s="171"/>
      <c r="N673" s="171"/>
      <c r="O673" s="171"/>
      <c r="P673" s="66">
        <f t="shared" si="40"/>
        <v>6</v>
      </c>
      <c r="Q673" s="167">
        <v>1</v>
      </c>
      <c r="R673" s="168" t="s">
        <v>132</v>
      </c>
      <c r="S673" s="166"/>
      <c r="T673" s="166">
        <v>1</v>
      </c>
      <c r="U673" s="67"/>
    </row>
    <row r="674" spans="1:21" s="83" customFormat="1" ht="42">
      <c r="A674" s="161" t="s">
        <v>1014</v>
      </c>
      <c r="B674" s="162"/>
      <c r="C674" s="156" t="s">
        <v>1008</v>
      </c>
      <c r="D674" s="163">
        <v>110720832</v>
      </c>
      <c r="E674" s="163" t="s">
        <v>989</v>
      </c>
      <c r="F674" s="165" t="s">
        <v>23</v>
      </c>
      <c r="G674" s="166">
        <v>6</v>
      </c>
      <c r="H674" s="166"/>
      <c r="I674" s="166"/>
      <c r="J674" s="167">
        <f t="shared" si="41"/>
        <v>6</v>
      </c>
      <c r="K674" s="171"/>
      <c r="L674" s="171">
        <v>6</v>
      </c>
      <c r="M674" s="171"/>
      <c r="N674" s="171"/>
      <c r="O674" s="171"/>
      <c r="P674" s="66">
        <f t="shared" si="40"/>
        <v>6</v>
      </c>
      <c r="Q674" s="167">
        <v>1</v>
      </c>
      <c r="R674" s="168" t="s">
        <v>132</v>
      </c>
      <c r="S674" s="166"/>
      <c r="T674" s="166">
        <v>1</v>
      </c>
      <c r="U674" s="67"/>
    </row>
    <row r="675" spans="1:21" s="83" customFormat="1" ht="42">
      <c r="A675" s="161" t="s">
        <v>1014</v>
      </c>
      <c r="B675" s="162"/>
      <c r="C675" s="156" t="s">
        <v>1015</v>
      </c>
      <c r="D675" s="163">
        <v>702420096</v>
      </c>
      <c r="E675" s="163" t="s">
        <v>989</v>
      </c>
      <c r="F675" s="165" t="s">
        <v>23</v>
      </c>
      <c r="G675" s="166">
        <v>6</v>
      </c>
      <c r="H675" s="166"/>
      <c r="I675" s="166"/>
      <c r="J675" s="167">
        <f t="shared" si="41"/>
        <v>6</v>
      </c>
      <c r="K675" s="171"/>
      <c r="L675" s="171">
        <v>6</v>
      </c>
      <c r="M675" s="171"/>
      <c r="N675" s="171"/>
      <c r="O675" s="171"/>
      <c r="P675" s="66">
        <f t="shared" si="40"/>
        <v>6</v>
      </c>
      <c r="Q675" s="167">
        <v>1</v>
      </c>
      <c r="R675" s="168" t="s">
        <v>132</v>
      </c>
      <c r="S675" s="166">
        <v>1</v>
      </c>
      <c r="T675" s="166"/>
      <c r="U675" s="67"/>
    </row>
    <row r="676" spans="1:21" s="83" customFormat="1" ht="42">
      <c r="A676" s="161" t="s">
        <v>1014</v>
      </c>
      <c r="B676" s="162"/>
      <c r="C676" s="156" t="s">
        <v>1011</v>
      </c>
      <c r="D676" s="163">
        <v>602940585</v>
      </c>
      <c r="E676" s="163" t="s">
        <v>989</v>
      </c>
      <c r="F676" s="165" t="s">
        <v>23</v>
      </c>
      <c r="G676" s="166">
        <v>6</v>
      </c>
      <c r="H676" s="166"/>
      <c r="I676" s="166"/>
      <c r="J676" s="167">
        <f t="shared" si="41"/>
        <v>6</v>
      </c>
      <c r="K676" s="171"/>
      <c r="L676" s="171">
        <v>6</v>
      </c>
      <c r="M676" s="171"/>
      <c r="N676" s="171"/>
      <c r="O676" s="171"/>
      <c r="P676" s="66">
        <f t="shared" si="40"/>
        <v>6</v>
      </c>
      <c r="Q676" s="167">
        <v>1</v>
      </c>
      <c r="R676" s="168" t="s">
        <v>132</v>
      </c>
      <c r="S676" s="166">
        <v>1</v>
      </c>
      <c r="T676" s="166"/>
      <c r="U676" s="67"/>
    </row>
    <row r="677" spans="1:21" s="83" customFormat="1" ht="42">
      <c r="A677" s="161" t="s">
        <v>1014</v>
      </c>
      <c r="B677" s="162"/>
      <c r="C677" s="156" t="s">
        <v>231</v>
      </c>
      <c r="D677" s="163">
        <v>113620376</v>
      </c>
      <c r="E677" s="163" t="s">
        <v>989</v>
      </c>
      <c r="F677" s="165" t="s">
        <v>23</v>
      </c>
      <c r="G677" s="166">
        <v>6</v>
      </c>
      <c r="H677" s="166"/>
      <c r="I677" s="166"/>
      <c r="J677" s="167">
        <f t="shared" si="41"/>
        <v>6</v>
      </c>
      <c r="K677" s="171"/>
      <c r="L677" s="171">
        <v>6</v>
      </c>
      <c r="M677" s="171"/>
      <c r="N677" s="171"/>
      <c r="O677" s="171"/>
      <c r="P677" s="66">
        <f t="shared" si="40"/>
        <v>6</v>
      </c>
      <c r="Q677" s="167">
        <v>1</v>
      </c>
      <c r="R677" s="168" t="s">
        <v>132</v>
      </c>
      <c r="S677" s="166"/>
      <c r="T677" s="166">
        <v>1</v>
      </c>
      <c r="U677" s="67"/>
    </row>
    <row r="678" spans="1:21" s="83" customFormat="1" ht="42">
      <c r="A678" s="161" t="s">
        <v>1014</v>
      </c>
      <c r="B678" s="162"/>
      <c r="C678" s="156" t="s">
        <v>749</v>
      </c>
      <c r="D678" s="163">
        <v>108770845</v>
      </c>
      <c r="E678" s="163" t="s">
        <v>989</v>
      </c>
      <c r="F678" s="165" t="s">
        <v>23</v>
      </c>
      <c r="G678" s="166">
        <v>6</v>
      </c>
      <c r="H678" s="166"/>
      <c r="I678" s="166"/>
      <c r="J678" s="167">
        <f t="shared" si="41"/>
        <v>6</v>
      </c>
      <c r="K678" s="171"/>
      <c r="L678" s="171">
        <v>6</v>
      </c>
      <c r="M678" s="171"/>
      <c r="N678" s="171"/>
      <c r="O678" s="171"/>
      <c r="P678" s="66">
        <f t="shared" si="40"/>
        <v>6</v>
      </c>
      <c r="Q678" s="167">
        <v>1</v>
      </c>
      <c r="R678" s="168" t="s">
        <v>132</v>
      </c>
      <c r="S678" s="166">
        <v>1</v>
      </c>
      <c r="T678" s="166"/>
      <c r="U678" s="67"/>
    </row>
    <row r="679" spans="1:21" s="83" customFormat="1" ht="42">
      <c r="A679" s="161" t="s">
        <v>1014</v>
      </c>
      <c r="B679" s="162"/>
      <c r="C679" s="156" t="s">
        <v>1012</v>
      </c>
      <c r="D679" s="163">
        <v>112800265</v>
      </c>
      <c r="E679" s="163" t="s">
        <v>989</v>
      </c>
      <c r="F679" s="165" t="s">
        <v>23</v>
      </c>
      <c r="G679" s="166">
        <v>6</v>
      </c>
      <c r="H679" s="166"/>
      <c r="I679" s="166"/>
      <c r="J679" s="167">
        <f t="shared" si="41"/>
        <v>6</v>
      </c>
      <c r="K679" s="171"/>
      <c r="L679" s="171">
        <v>6</v>
      </c>
      <c r="M679" s="171"/>
      <c r="N679" s="171"/>
      <c r="O679" s="171"/>
      <c r="P679" s="66">
        <f t="shared" si="40"/>
        <v>6</v>
      </c>
      <c r="Q679" s="167">
        <v>1</v>
      </c>
      <c r="R679" s="168" t="s">
        <v>132</v>
      </c>
      <c r="S679" s="166">
        <v>1</v>
      </c>
      <c r="T679" s="166"/>
      <c r="U679" s="67"/>
    </row>
    <row r="680" spans="1:21" s="83" customFormat="1" ht="28">
      <c r="A680" s="161" t="s">
        <v>1016</v>
      </c>
      <c r="B680" s="162"/>
      <c r="C680" s="156" t="s">
        <v>1017</v>
      </c>
      <c r="D680" s="163">
        <v>401240208</v>
      </c>
      <c r="E680" s="163" t="s">
        <v>1018</v>
      </c>
      <c r="F680" s="165" t="s">
        <v>23</v>
      </c>
      <c r="G680" s="166">
        <v>35</v>
      </c>
      <c r="H680" s="166"/>
      <c r="I680" s="166"/>
      <c r="J680" s="167">
        <f t="shared" si="41"/>
        <v>35</v>
      </c>
      <c r="K680" s="171"/>
      <c r="L680" s="171">
        <v>35</v>
      </c>
      <c r="M680" s="171"/>
      <c r="N680" s="171"/>
      <c r="O680" s="171"/>
      <c r="P680" s="66">
        <f t="shared" si="40"/>
        <v>35</v>
      </c>
      <c r="Q680" s="167">
        <v>1</v>
      </c>
      <c r="R680" s="168" t="s">
        <v>132</v>
      </c>
      <c r="S680" s="166">
        <v>1</v>
      </c>
      <c r="T680" s="166"/>
      <c r="U680" s="67"/>
    </row>
    <row r="681" spans="1:21" s="83" customFormat="1" ht="28">
      <c r="A681" s="161" t="s">
        <v>1019</v>
      </c>
      <c r="B681" s="162"/>
      <c r="C681" s="156" t="s">
        <v>1020</v>
      </c>
      <c r="D681" s="163">
        <v>107110110</v>
      </c>
      <c r="E681" s="163" t="s">
        <v>1021</v>
      </c>
      <c r="F681" s="165" t="s">
        <v>23</v>
      </c>
      <c r="G681" s="166">
        <v>30</v>
      </c>
      <c r="H681" s="166"/>
      <c r="I681" s="166"/>
      <c r="J681" s="167">
        <f t="shared" si="41"/>
        <v>30</v>
      </c>
      <c r="K681" s="171"/>
      <c r="L681" s="171">
        <v>30</v>
      </c>
      <c r="M681" s="171"/>
      <c r="N681" s="171"/>
      <c r="O681" s="171"/>
      <c r="P681" s="66">
        <f t="shared" si="40"/>
        <v>30</v>
      </c>
      <c r="Q681" s="167">
        <v>1</v>
      </c>
      <c r="R681" s="168" t="s">
        <v>132</v>
      </c>
      <c r="S681" s="166"/>
      <c r="T681" s="166">
        <v>1</v>
      </c>
      <c r="U681" s="67"/>
    </row>
    <row r="682" spans="1:21" s="83" customFormat="1" ht="28">
      <c r="A682" s="161" t="s">
        <v>1019</v>
      </c>
      <c r="B682" s="162"/>
      <c r="C682" s="156" t="s">
        <v>1022</v>
      </c>
      <c r="D682" s="163">
        <v>206750627</v>
      </c>
      <c r="E682" s="163" t="s">
        <v>1021</v>
      </c>
      <c r="F682" s="165" t="s">
        <v>23</v>
      </c>
      <c r="G682" s="166">
        <v>30</v>
      </c>
      <c r="H682" s="166"/>
      <c r="I682" s="166"/>
      <c r="J682" s="167">
        <f t="shared" si="41"/>
        <v>30</v>
      </c>
      <c r="K682" s="171"/>
      <c r="L682" s="171">
        <v>30</v>
      </c>
      <c r="M682" s="171"/>
      <c r="N682" s="171"/>
      <c r="O682" s="171"/>
      <c r="P682" s="66">
        <f t="shared" si="40"/>
        <v>30</v>
      </c>
      <c r="Q682" s="167">
        <v>1</v>
      </c>
      <c r="R682" s="168" t="s">
        <v>132</v>
      </c>
      <c r="S682" s="166"/>
      <c r="T682" s="166">
        <v>1</v>
      </c>
      <c r="U682" s="67"/>
    </row>
    <row r="683" spans="1:21" s="83" customFormat="1" ht="56">
      <c r="A683" s="161" t="s">
        <v>56</v>
      </c>
      <c r="B683" s="162"/>
      <c r="C683" s="156" t="s">
        <v>1023</v>
      </c>
      <c r="D683" s="163">
        <v>2074</v>
      </c>
      <c r="E683" s="163" t="s">
        <v>1024</v>
      </c>
      <c r="F683" s="165" t="s">
        <v>23</v>
      </c>
      <c r="G683" s="166">
        <v>1.3</v>
      </c>
      <c r="H683" s="166"/>
      <c r="I683" s="166"/>
      <c r="J683" s="167">
        <f t="shared" si="41"/>
        <v>1.3</v>
      </c>
      <c r="K683" s="171"/>
      <c r="L683" s="171">
        <v>1.3</v>
      </c>
      <c r="M683" s="171"/>
      <c r="N683" s="171"/>
      <c r="O683" s="171"/>
      <c r="P683" s="66">
        <f t="shared" si="40"/>
        <v>1.3</v>
      </c>
      <c r="Q683" s="167">
        <v>1</v>
      </c>
      <c r="R683" s="168" t="s">
        <v>132</v>
      </c>
      <c r="S683" s="166">
        <v>1</v>
      </c>
      <c r="T683" s="166"/>
      <c r="U683" s="67"/>
    </row>
    <row r="684" spans="1:21" s="83" customFormat="1" ht="84">
      <c r="A684" s="161" t="s">
        <v>1025</v>
      </c>
      <c r="B684" s="162"/>
      <c r="C684" s="156" t="s">
        <v>420</v>
      </c>
      <c r="D684" s="163">
        <v>204220387</v>
      </c>
      <c r="E684" s="163" t="s">
        <v>992</v>
      </c>
      <c r="F684" s="165" t="s">
        <v>23</v>
      </c>
      <c r="G684" s="166">
        <v>2.2999999999999998</v>
      </c>
      <c r="H684" s="166"/>
      <c r="I684" s="166"/>
      <c r="J684" s="167">
        <f t="shared" si="41"/>
        <v>2.2999999999999998</v>
      </c>
      <c r="K684" s="171"/>
      <c r="L684" s="171">
        <v>2.2999999999999998</v>
      </c>
      <c r="M684" s="171"/>
      <c r="N684" s="171"/>
      <c r="O684" s="171"/>
      <c r="P684" s="66">
        <f t="shared" si="40"/>
        <v>2.2999999999999998</v>
      </c>
      <c r="Q684" s="167">
        <f t="shared" ref="Q684:Q695" si="42">SUM(S684:U684)</f>
        <v>1</v>
      </c>
      <c r="R684" s="168" t="s">
        <v>71</v>
      </c>
      <c r="S684" s="166">
        <v>1</v>
      </c>
      <c r="T684" s="166"/>
      <c r="U684" s="67"/>
    </row>
    <row r="685" spans="1:21" s="83" customFormat="1" ht="84">
      <c r="A685" s="161" t="s">
        <v>1025</v>
      </c>
      <c r="B685" s="162"/>
      <c r="C685" s="156" t="s">
        <v>788</v>
      </c>
      <c r="D685" s="163">
        <v>109290715</v>
      </c>
      <c r="E685" s="163" t="s">
        <v>992</v>
      </c>
      <c r="F685" s="165" t="s">
        <v>23</v>
      </c>
      <c r="G685" s="166">
        <v>2.2999999999999998</v>
      </c>
      <c r="H685" s="166"/>
      <c r="I685" s="166"/>
      <c r="J685" s="167">
        <f t="shared" si="41"/>
        <v>2.2999999999999998</v>
      </c>
      <c r="K685" s="171"/>
      <c r="L685" s="171">
        <v>2.2999999999999998</v>
      </c>
      <c r="M685" s="171"/>
      <c r="N685" s="171"/>
      <c r="O685" s="171"/>
      <c r="P685" s="66">
        <f t="shared" si="40"/>
        <v>2.2999999999999998</v>
      </c>
      <c r="Q685" s="167">
        <f t="shared" si="42"/>
        <v>1</v>
      </c>
      <c r="R685" s="168" t="s">
        <v>132</v>
      </c>
      <c r="S685" s="166"/>
      <c r="T685" s="166">
        <v>1</v>
      </c>
      <c r="U685" s="67"/>
    </row>
    <row r="686" spans="1:21" s="83" customFormat="1" ht="84">
      <c r="A686" s="161" t="s">
        <v>1025</v>
      </c>
      <c r="B686" s="162"/>
      <c r="C686" s="156" t="s">
        <v>789</v>
      </c>
      <c r="D686" s="163">
        <v>303480557</v>
      </c>
      <c r="E686" s="163" t="s">
        <v>992</v>
      </c>
      <c r="F686" s="165" t="s">
        <v>23</v>
      </c>
      <c r="G686" s="166">
        <v>2.2999999999999998</v>
      </c>
      <c r="H686" s="166"/>
      <c r="I686" s="166"/>
      <c r="J686" s="167">
        <f t="shared" ref="J686:J695" si="43">SUM(G686:I686)</f>
        <v>2.2999999999999998</v>
      </c>
      <c r="K686" s="171"/>
      <c r="L686" s="171">
        <v>2.2999999999999998</v>
      </c>
      <c r="M686" s="171"/>
      <c r="N686" s="171"/>
      <c r="O686" s="171"/>
      <c r="P686" s="66">
        <f t="shared" si="40"/>
        <v>2.2999999999999998</v>
      </c>
      <c r="Q686" s="167">
        <f t="shared" si="42"/>
        <v>1</v>
      </c>
      <c r="R686" s="168" t="s">
        <v>132</v>
      </c>
      <c r="S686" s="166"/>
      <c r="T686" s="166">
        <v>1</v>
      </c>
      <c r="U686" s="67"/>
    </row>
    <row r="687" spans="1:21" s="83" customFormat="1" ht="84">
      <c r="A687" s="161" t="s">
        <v>1025</v>
      </c>
      <c r="B687" s="162"/>
      <c r="C687" s="156" t="s">
        <v>790</v>
      </c>
      <c r="D687" s="163">
        <v>107420119</v>
      </c>
      <c r="E687" s="163" t="s">
        <v>992</v>
      </c>
      <c r="F687" s="165" t="s">
        <v>23</v>
      </c>
      <c r="G687" s="166">
        <v>2.2999999999999998</v>
      </c>
      <c r="H687" s="166"/>
      <c r="I687" s="166"/>
      <c r="J687" s="167">
        <f t="shared" si="43"/>
        <v>2.2999999999999998</v>
      </c>
      <c r="K687" s="171"/>
      <c r="L687" s="171">
        <v>2.2999999999999998</v>
      </c>
      <c r="M687" s="171"/>
      <c r="N687" s="171"/>
      <c r="O687" s="171"/>
      <c r="P687" s="66">
        <f t="shared" si="40"/>
        <v>2.2999999999999998</v>
      </c>
      <c r="Q687" s="167">
        <f t="shared" si="42"/>
        <v>1</v>
      </c>
      <c r="R687" s="168" t="s">
        <v>132</v>
      </c>
      <c r="S687" s="166"/>
      <c r="T687" s="166">
        <v>1</v>
      </c>
      <c r="U687" s="67"/>
    </row>
    <row r="688" spans="1:21" s="83" customFormat="1" ht="84">
      <c r="A688" s="161" t="s">
        <v>1025</v>
      </c>
      <c r="B688" s="162"/>
      <c r="C688" s="156" t="s">
        <v>791</v>
      </c>
      <c r="D688" s="163">
        <v>110560133</v>
      </c>
      <c r="E688" s="163" t="s">
        <v>992</v>
      </c>
      <c r="F688" s="165" t="s">
        <v>23</v>
      </c>
      <c r="G688" s="166">
        <v>2.2999999999999998</v>
      </c>
      <c r="H688" s="166"/>
      <c r="I688" s="166"/>
      <c r="J688" s="167">
        <f t="shared" si="43"/>
        <v>2.2999999999999998</v>
      </c>
      <c r="K688" s="171"/>
      <c r="L688" s="171">
        <v>2.2999999999999998</v>
      </c>
      <c r="M688" s="171"/>
      <c r="N688" s="171"/>
      <c r="O688" s="171"/>
      <c r="P688" s="66">
        <f t="shared" si="40"/>
        <v>2.2999999999999998</v>
      </c>
      <c r="Q688" s="167">
        <f t="shared" si="42"/>
        <v>1</v>
      </c>
      <c r="R688" s="168" t="s">
        <v>132</v>
      </c>
      <c r="S688" s="166"/>
      <c r="T688" s="166">
        <v>1</v>
      </c>
      <c r="U688" s="67"/>
    </row>
    <row r="689" spans="1:32" s="83" customFormat="1" ht="84">
      <c r="A689" s="161" t="s">
        <v>1025</v>
      </c>
      <c r="B689" s="162"/>
      <c r="C689" s="156" t="s">
        <v>421</v>
      </c>
      <c r="D689" s="163">
        <v>503630005</v>
      </c>
      <c r="E689" s="163" t="s">
        <v>992</v>
      </c>
      <c r="F689" s="165" t="s">
        <v>23</v>
      </c>
      <c r="G689" s="166">
        <v>2.2999999999999998</v>
      </c>
      <c r="H689" s="166"/>
      <c r="I689" s="166"/>
      <c r="J689" s="167">
        <f t="shared" si="43"/>
        <v>2.2999999999999998</v>
      </c>
      <c r="K689" s="171"/>
      <c r="L689" s="171">
        <v>2.2999999999999998</v>
      </c>
      <c r="M689" s="171"/>
      <c r="N689" s="171"/>
      <c r="O689" s="171"/>
      <c r="P689" s="66">
        <f t="shared" ref="P689:P699" si="44">IF(SUM(K689:O689)=SUM(G689:I689),J689,"VERIFIQUE DATOS INCORRECTOS")</f>
        <v>2.2999999999999998</v>
      </c>
      <c r="Q689" s="167">
        <f t="shared" si="42"/>
        <v>1</v>
      </c>
      <c r="R689" s="168" t="s">
        <v>132</v>
      </c>
      <c r="S689" s="166"/>
      <c r="T689" s="166">
        <v>1</v>
      </c>
      <c r="U689" s="67"/>
    </row>
    <row r="690" spans="1:32" s="83" customFormat="1" ht="42">
      <c r="A690" s="161" t="s">
        <v>1025</v>
      </c>
      <c r="B690" s="162"/>
      <c r="C690" s="156" t="s">
        <v>420</v>
      </c>
      <c r="D690" s="163">
        <v>204220387</v>
      </c>
      <c r="E690" s="163" t="s">
        <v>993</v>
      </c>
      <c r="F690" s="165" t="s">
        <v>23</v>
      </c>
      <c r="G690" s="166">
        <v>2.2999999999999998</v>
      </c>
      <c r="H690" s="166"/>
      <c r="I690" s="166"/>
      <c r="J690" s="167">
        <f t="shared" si="43"/>
        <v>2.2999999999999998</v>
      </c>
      <c r="K690" s="171"/>
      <c r="L690" s="171">
        <v>2.2999999999999998</v>
      </c>
      <c r="M690" s="171"/>
      <c r="N690" s="171"/>
      <c r="O690" s="171"/>
      <c r="P690" s="66">
        <f t="shared" si="44"/>
        <v>2.2999999999999998</v>
      </c>
      <c r="Q690" s="167">
        <f t="shared" si="42"/>
        <v>1</v>
      </c>
      <c r="R690" s="168" t="s">
        <v>71</v>
      </c>
      <c r="S690" s="166">
        <v>1</v>
      </c>
      <c r="T690" s="166"/>
      <c r="U690" s="67"/>
    </row>
    <row r="691" spans="1:32" s="83" customFormat="1" ht="42">
      <c r="A691" s="161" t="s">
        <v>1025</v>
      </c>
      <c r="B691" s="162"/>
      <c r="C691" s="156" t="s">
        <v>788</v>
      </c>
      <c r="D691" s="163">
        <v>109290715</v>
      </c>
      <c r="E691" s="163" t="s">
        <v>1026</v>
      </c>
      <c r="F691" s="165" t="s">
        <v>23</v>
      </c>
      <c r="G691" s="166">
        <v>2.2999999999999998</v>
      </c>
      <c r="H691" s="166"/>
      <c r="I691" s="166"/>
      <c r="J691" s="167">
        <f t="shared" si="43"/>
        <v>2.2999999999999998</v>
      </c>
      <c r="K691" s="171"/>
      <c r="L691" s="171">
        <v>2.2999999999999998</v>
      </c>
      <c r="M691" s="171"/>
      <c r="N691" s="171"/>
      <c r="O691" s="171"/>
      <c r="P691" s="66">
        <f t="shared" si="44"/>
        <v>2.2999999999999998</v>
      </c>
      <c r="Q691" s="167">
        <f t="shared" si="42"/>
        <v>1</v>
      </c>
      <c r="R691" s="168" t="s">
        <v>132</v>
      </c>
      <c r="S691" s="166"/>
      <c r="T691" s="166">
        <v>1</v>
      </c>
      <c r="U691" s="67"/>
    </row>
    <row r="692" spans="1:32" s="83" customFormat="1" ht="42">
      <c r="A692" s="161" t="s">
        <v>1025</v>
      </c>
      <c r="B692" s="162"/>
      <c r="C692" s="156" t="s">
        <v>789</v>
      </c>
      <c r="D692" s="163">
        <v>303480557</v>
      </c>
      <c r="E692" s="163" t="s">
        <v>1027</v>
      </c>
      <c r="F692" s="165" t="s">
        <v>23</v>
      </c>
      <c r="G692" s="166">
        <v>2.2999999999999998</v>
      </c>
      <c r="H692" s="166"/>
      <c r="I692" s="166"/>
      <c r="J692" s="167">
        <f t="shared" si="43"/>
        <v>2.2999999999999998</v>
      </c>
      <c r="K692" s="171"/>
      <c r="L692" s="171">
        <v>2.2999999999999998</v>
      </c>
      <c r="M692" s="171"/>
      <c r="N692" s="171"/>
      <c r="O692" s="171"/>
      <c r="P692" s="66">
        <f t="shared" si="44"/>
        <v>2.2999999999999998</v>
      </c>
      <c r="Q692" s="167">
        <f t="shared" si="42"/>
        <v>1</v>
      </c>
      <c r="R692" s="168" t="s">
        <v>132</v>
      </c>
      <c r="S692" s="166"/>
      <c r="T692" s="166">
        <v>1</v>
      </c>
      <c r="U692" s="67"/>
    </row>
    <row r="693" spans="1:32" s="83" customFormat="1" ht="42">
      <c r="A693" s="161" t="s">
        <v>1025</v>
      </c>
      <c r="B693" s="162"/>
      <c r="C693" s="156" t="s">
        <v>790</v>
      </c>
      <c r="D693" s="163">
        <v>107420119</v>
      </c>
      <c r="E693" s="163" t="s">
        <v>1028</v>
      </c>
      <c r="F693" s="165" t="s">
        <v>23</v>
      </c>
      <c r="G693" s="166">
        <v>2.2999999999999998</v>
      </c>
      <c r="H693" s="166"/>
      <c r="I693" s="166"/>
      <c r="J693" s="167">
        <f t="shared" si="43"/>
        <v>2.2999999999999998</v>
      </c>
      <c r="K693" s="171"/>
      <c r="L693" s="171">
        <v>2.2999999999999998</v>
      </c>
      <c r="M693" s="171"/>
      <c r="N693" s="171"/>
      <c r="O693" s="171"/>
      <c r="P693" s="66">
        <f t="shared" si="44"/>
        <v>2.2999999999999998</v>
      </c>
      <c r="Q693" s="167">
        <f t="shared" si="42"/>
        <v>1</v>
      </c>
      <c r="R693" s="168" t="s">
        <v>132</v>
      </c>
      <c r="S693" s="166"/>
      <c r="T693" s="166">
        <v>1</v>
      </c>
      <c r="U693" s="67"/>
    </row>
    <row r="694" spans="1:32" s="83" customFormat="1" ht="42">
      <c r="A694" s="161" t="s">
        <v>1025</v>
      </c>
      <c r="B694" s="162"/>
      <c r="C694" s="156" t="s">
        <v>791</v>
      </c>
      <c r="D694" s="163">
        <v>110560133</v>
      </c>
      <c r="E694" s="163" t="s">
        <v>1029</v>
      </c>
      <c r="F694" s="165" t="s">
        <v>23</v>
      </c>
      <c r="G694" s="166">
        <v>2.2999999999999998</v>
      </c>
      <c r="H694" s="166"/>
      <c r="I694" s="166"/>
      <c r="J694" s="167">
        <f t="shared" si="43"/>
        <v>2.2999999999999998</v>
      </c>
      <c r="K694" s="171"/>
      <c r="L694" s="171">
        <v>2.2999999999999998</v>
      </c>
      <c r="M694" s="171"/>
      <c r="N694" s="171"/>
      <c r="O694" s="171"/>
      <c r="P694" s="66">
        <f t="shared" si="44"/>
        <v>2.2999999999999998</v>
      </c>
      <c r="Q694" s="167">
        <f t="shared" si="42"/>
        <v>1</v>
      </c>
      <c r="R694" s="168" t="s">
        <v>132</v>
      </c>
      <c r="S694" s="166"/>
      <c r="T694" s="166">
        <v>1</v>
      </c>
      <c r="U694" s="67"/>
    </row>
    <row r="695" spans="1:32" s="83" customFormat="1" ht="42">
      <c r="A695" s="161" t="s">
        <v>1025</v>
      </c>
      <c r="B695" s="162"/>
      <c r="C695" s="156" t="s">
        <v>421</v>
      </c>
      <c r="D695" s="163">
        <v>503630005</v>
      </c>
      <c r="E695" s="163" t="s">
        <v>1030</v>
      </c>
      <c r="F695" s="165" t="s">
        <v>23</v>
      </c>
      <c r="G695" s="166">
        <v>2.2999999999999998</v>
      </c>
      <c r="H695" s="166"/>
      <c r="I695" s="166"/>
      <c r="J695" s="167">
        <f t="shared" si="43"/>
        <v>2.2999999999999998</v>
      </c>
      <c r="K695" s="171"/>
      <c r="L695" s="171">
        <v>2.2999999999999998</v>
      </c>
      <c r="M695" s="171"/>
      <c r="N695" s="171"/>
      <c r="O695" s="171"/>
      <c r="P695" s="66">
        <f t="shared" si="44"/>
        <v>2.2999999999999998</v>
      </c>
      <c r="Q695" s="167">
        <f t="shared" si="42"/>
        <v>1</v>
      </c>
      <c r="R695" s="168" t="s">
        <v>132</v>
      </c>
      <c r="S695" s="166"/>
      <c r="T695" s="166">
        <v>1</v>
      </c>
      <c r="U695" s="67"/>
    </row>
    <row r="696" spans="1:32" s="83" customFormat="1" ht="56">
      <c r="A696" s="161" t="s">
        <v>633</v>
      </c>
      <c r="B696" s="162"/>
      <c r="C696" s="156" t="s">
        <v>1035</v>
      </c>
      <c r="D696" s="163">
        <v>108380922</v>
      </c>
      <c r="E696" s="163" t="s">
        <v>1036</v>
      </c>
      <c r="F696" s="165" t="s">
        <v>23</v>
      </c>
      <c r="G696" s="166"/>
      <c r="H696" s="166">
        <v>40</v>
      </c>
      <c r="I696" s="166"/>
      <c r="J696" s="167">
        <f t="shared" ref="J696" si="45">SUM(G696:I696)</f>
        <v>40</v>
      </c>
      <c r="K696" s="171"/>
      <c r="L696" s="171">
        <v>40</v>
      </c>
      <c r="M696" s="171"/>
      <c r="N696" s="171"/>
      <c r="O696" s="171"/>
      <c r="P696" s="66">
        <f t="shared" si="44"/>
        <v>40</v>
      </c>
      <c r="Q696" s="167">
        <v>1</v>
      </c>
      <c r="R696" s="168" t="s">
        <v>132</v>
      </c>
      <c r="S696" s="166"/>
      <c r="T696" s="166">
        <v>1</v>
      </c>
      <c r="U696" s="67"/>
      <c r="AA696" s="83">
        <v>4</v>
      </c>
      <c r="AC696" s="83">
        <v>4</v>
      </c>
      <c r="AE696" s="83">
        <v>4</v>
      </c>
      <c r="AF696" s="83">
        <v>4</v>
      </c>
    </row>
    <row r="697" spans="1:32" s="83" customFormat="1" ht="56">
      <c r="A697" s="161" t="s">
        <v>633</v>
      </c>
      <c r="B697" s="162"/>
      <c r="C697" s="156" t="s">
        <v>1037</v>
      </c>
      <c r="D697" s="163">
        <v>116630472</v>
      </c>
      <c r="E697" s="163" t="s">
        <v>1036</v>
      </c>
      <c r="F697" s="165" t="s">
        <v>23</v>
      </c>
      <c r="G697" s="166"/>
      <c r="H697" s="166">
        <v>40</v>
      </c>
      <c r="I697" s="166"/>
      <c r="J697" s="167">
        <f t="shared" ref="J697:J699" si="46">SUM(G697:I697)</f>
        <v>40</v>
      </c>
      <c r="K697" s="171"/>
      <c r="L697" s="171">
        <v>40</v>
      </c>
      <c r="M697" s="171"/>
      <c r="N697" s="171"/>
      <c r="O697" s="171"/>
      <c r="P697" s="66">
        <f t="shared" si="44"/>
        <v>40</v>
      </c>
      <c r="Q697" s="167">
        <v>1</v>
      </c>
      <c r="R697" s="168" t="s">
        <v>132</v>
      </c>
      <c r="S697" s="166"/>
      <c r="T697" s="166">
        <v>1</v>
      </c>
      <c r="U697" s="67"/>
    </row>
    <row r="698" spans="1:32" s="83" customFormat="1" ht="56">
      <c r="A698" s="161" t="s">
        <v>633</v>
      </c>
      <c r="B698" s="162"/>
      <c r="C698" s="156" t="s">
        <v>1038</v>
      </c>
      <c r="D698" s="163">
        <v>109590468</v>
      </c>
      <c r="E698" s="163" t="s">
        <v>1036</v>
      </c>
      <c r="F698" s="165" t="s">
        <v>23</v>
      </c>
      <c r="G698" s="166"/>
      <c r="H698" s="166">
        <v>40</v>
      </c>
      <c r="I698" s="166"/>
      <c r="J698" s="167">
        <f t="shared" si="46"/>
        <v>40</v>
      </c>
      <c r="K698" s="171"/>
      <c r="L698" s="171">
        <v>40</v>
      </c>
      <c r="M698" s="171"/>
      <c r="N698" s="171"/>
      <c r="O698" s="171"/>
      <c r="P698" s="66">
        <f t="shared" si="44"/>
        <v>40</v>
      </c>
      <c r="Q698" s="167">
        <v>1</v>
      </c>
      <c r="R698" s="168" t="s">
        <v>132</v>
      </c>
      <c r="S698" s="166"/>
      <c r="T698" s="166">
        <v>1</v>
      </c>
      <c r="U698" s="67"/>
    </row>
    <row r="699" spans="1:32" s="83" customFormat="1" ht="56">
      <c r="A699" s="161" t="s">
        <v>633</v>
      </c>
      <c r="B699" s="162"/>
      <c r="C699" s="156" t="s">
        <v>233</v>
      </c>
      <c r="D699" s="163">
        <v>205730569</v>
      </c>
      <c r="E699" s="163" t="s">
        <v>1036</v>
      </c>
      <c r="F699" s="165" t="s">
        <v>23</v>
      </c>
      <c r="G699" s="166"/>
      <c r="H699" s="166">
        <v>40</v>
      </c>
      <c r="I699" s="166"/>
      <c r="J699" s="167">
        <f t="shared" si="46"/>
        <v>40</v>
      </c>
      <c r="K699" s="171"/>
      <c r="L699" s="171">
        <v>40</v>
      </c>
      <c r="M699" s="171"/>
      <c r="N699" s="171"/>
      <c r="O699" s="171"/>
      <c r="P699" s="66">
        <f t="shared" si="44"/>
        <v>40</v>
      </c>
      <c r="Q699" s="167">
        <v>1</v>
      </c>
      <c r="R699" s="168" t="s">
        <v>132</v>
      </c>
      <c r="S699" s="166"/>
      <c r="T699" s="166">
        <v>1</v>
      </c>
      <c r="U699" s="67"/>
    </row>
    <row r="700" spans="1:32" s="76" customFormat="1" ht="15.5">
      <c r="A700" s="296" t="s">
        <v>61</v>
      </c>
      <c r="B700" s="297"/>
      <c r="C700" s="297"/>
      <c r="D700" s="297"/>
      <c r="E700" s="297"/>
      <c r="F700" s="317"/>
      <c r="G700" s="92">
        <f>SUM(G9:G699)</f>
        <v>1966.7999999999977</v>
      </c>
      <c r="H700" s="92">
        <f>SUM(H9:H699)</f>
        <v>1327</v>
      </c>
      <c r="I700" s="92">
        <f>SUM(I9:I699)</f>
        <v>4978.3999999999996</v>
      </c>
      <c r="J700" s="95">
        <f t="shared" ref="J700" si="47">SUM(G700:I700)</f>
        <v>8272.1999999999971</v>
      </c>
      <c r="K700" s="92">
        <f>SUM(K9:K699)</f>
        <v>5140.2999999999993</v>
      </c>
      <c r="L700" s="92">
        <f>SUM(L9:L699)</f>
        <v>3000.9000000000005</v>
      </c>
      <c r="M700" s="92">
        <f>SUM(M9:M699)</f>
        <v>0</v>
      </c>
      <c r="N700" s="92">
        <f>SUM(N9:N699)</f>
        <v>0</v>
      </c>
      <c r="O700" s="92">
        <f>SUM(O9:O699)</f>
        <v>131</v>
      </c>
      <c r="P700" s="95">
        <f t="shared" ref="P700" si="48">IF(SUM(K700:O700)=SUM(G700:I700),J700,"VERIFIQUE DATOS INCORRECTOS")</f>
        <v>8272.1999999999971</v>
      </c>
      <c r="Q700" s="95">
        <f t="shared" ref="Q700" si="49">SUM(S700:U700)</f>
        <v>682</v>
      </c>
      <c r="R700" s="92"/>
      <c r="S700" s="92">
        <f>SUM(S9:S699)</f>
        <v>301</v>
      </c>
      <c r="T700" s="92">
        <f>SUM(T9:T699)</f>
        <v>381</v>
      </c>
      <c r="U700" s="92">
        <f>SUM(U9:U699)</f>
        <v>0</v>
      </c>
    </row>
    <row r="701" spans="1:32" s="78" customFormat="1" ht="15.5">
      <c r="A701" s="159"/>
      <c r="B701" s="77"/>
      <c r="C701" s="77"/>
      <c r="D701" s="77"/>
      <c r="E701" s="159"/>
    </row>
    <row r="702" spans="1:32" s="78" customFormat="1" ht="15.5">
      <c r="A702" s="159"/>
      <c r="B702" s="77"/>
      <c r="C702" s="77"/>
      <c r="D702" s="77"/>
      <c r="E702" s="159"/>
    </row>
  </sheetData>
  <sheetProtection formatCells="0" formatColumns="0" formatRows="0" insertColumns="0" insertRows="0" deleteColumns="0" deleteRows="0" selectLockedCells="1" sort="0" autoFilter="0"/>
  <dataConsolidate/>
  <mergeCells count="27">
    <mergeCell ref="A700:F700"/>
    <mergeCell ref="A4:A8"/>
    <mergeCell ref="T6:T8"/>
    <mergeCell ref="U6:U8"/>
    <mergeCell ref="D4:D8"/>
    <mergeCell ref="G6:G7"/>
    <mergeCell ref="H6:H7"/>
    <mergeCell ref="I6:I7"/>
    <mergeCell ref="K6:K7"/>
    <mergeCell ref="J5:J8"/>
    <mergeCell ref="K5:O5"/>
    <mergeCell ref="C4:C8"/>
    <mergeCell ref="B4:B8"/>
    <mergeCell ref="E4:E8"/>
    <mergeCell ref="F4:F8"/>
    <mergeCell ref="E1:R1"/>
    <mergeCell ref="E2:R2"/>
    <mergeCell ref="R5:R8"/>
    <mergeCell ref="S5:U5"/>
    <mergeCell ref="S6:S8"/>
    <mergeCell ref="P5:P8"/>
    <mergeCell ref="G4:P4"/>
    <mergeCell ref="O6:O7"/>
    <mergeCell ref="L6:N6"/>
    <mergeCell ref="G5:I5"/>
    <mergeCell ref="Q4:U4"/>
    <mergeCell ref="Q5:Q8"/>
  </mergeCells>
  <dataValidations count="3">
    <dataValidation type="list" allowBlank="1" showInputMessage="1" showErrorMessage="1" sqref="WUA983640:WUA983739 HO66136:HO66235 RK66136:RK66235 ABG66136:ABG66235 ALC66136:ALC66235 AUY66136:AUY66235 BEU66136:BEU66235 BOQ66136:BOQ66235 BYM66136:BYM66235 CII66136:CII66235 CSE66136:CSE66235 DCA66136:DCA66235 DLW66136:DLW66235 DVS66136:DVS66235 EFO66136:EFO66235 EPK66136:EPK66235 EZG66136:EZG66235 FJC66136:FJC66235 FSY66136:FSY66235 GCU66136:GCU66235 GMQ66136:GMQ66235 GWM66136:GWM66235 HGI66136:HGI66235 HQE66136:HQE66235 IAA66136:IAA66235 IJW66136:IJW66235 ITS66136:ITS66235 JDO66136:JDO66235 JNK66136:JNK66235 JXG66136:JXG66235 KHC66136:KHC66235 KQY66136:KQY66235 LAU66136:LAU66235 LKQ66136:LKQ66235 LUM66136:LUM66235 MEI66136:MEI66235 MOE66136:MOE66235 MYA66136:MYA66235 NHW66136:NHW66235 NRS66136:NRS66235 OBO66136:OBO66235 OLK66136:OLK66235 OVG66136:OVG66235 PFC66136:PFC66235 POY66136:POY66235 PYU66136:PYU66235 QIQ66136:QIQ66235 QSM66136:QSM66235 RCI66136:RCI66235 RME66136:RME66235 RWA66136:RWA66235 SFW66136:SFW66235 SPS66136:SPS66235 SZO66136:SZO66235 TJK66136:TJK66235 TTG66136:TTG66235 UDC66136:UDC66235 UMY66136:UMY66235 UWU66136:UWU66235 VGQ66136:VGQ66235 VQM66136:VQM66235 WAI66136:WAI66235 WKE66136:WKE66235 WUA66136:WUA66235 HO131672:HO131771 RK131672:RK131771 ABG131672:ABG131771 ALC131672:ALC131771 AUY131672:AUY131771 BEU131672:BEU131771 BOQ131672:BOQ131771 BYM131672:BYM131771 CII131672:CII131771 CSE131672:CSE131771 DCA131672:DCA131771 DLW131672:DLW131771 DVS131672:DVS131771 EFO131672:EFO131771 EPK131672:EPK131771 EZG131672:EZG131771 FJC131672:FJC131771 FSY131672:FSY131771 GCU131672:GCU131771 GMQ131672:GMQ131771 GWM131672:GWM131771 HGI131672:HGI131771 HQE131672:HQE131771 IAA131672:IAA131771 IJW131672:IJW131771 ITS131672:ITS131771 JDO131672:JDO131771 JNK131672:JNK131771 JXG131672:JXG131771 KHC131672:KHC131771 KQY131672:KQY131771 LAU131672:LAU131771 LKQ131672:LKQ131771 LUM131672:LUM131771 MEI131672:MEI131771 MOE131672:MOE131771 MYA131672:MYA131771 NHW131672:NHW131771 NRS131672:NRS131771 OBO131672:OBO131771 OLK131672:OLK131771 OVG131672:OVG131771 PFC131672:PFC131771 POY131672:POY131771 PYU131672:PYU131771 QIQ131672:QIQ131771 QSM131672:QSM131771 RCI131672:RCI131771 RME131672:RME131771 RWA131672:RWA131771 SFW131672:SFW131771 SPS131672:SPS131771 SZO131672:SZO131771 TJK131672:TJK131771 TTG131672:TTG131771 UDC131672:UDC131771 UMY131672:UMY131771 UWU131672:UWU131771 VGQ131672:VGQ131771 VQM131672:VQM131771 WAI131672:WAI131771 WKE131672:WKE131771 WUA131672:WUA131771 HO197208:HO197307 RK197208:RK197307 ABG197208:ABG197307 ALC197208:ALC197307 AUY197208:AUY197307 BEU197208:BEU197307 BOQ197208:BOQ197307 BYM197208:BYM197307 CII197208:CII197307 CSE197208:CSE197307 DCA197208:DCA197307 DLW197208:DLW197307 DVS197208:DVS197307 EFO197208:EFO197307 EPK197208:EPK197307 EZG197208:EZG197307 FJC197208:FJC197307 FSY197208:FSY197307 GCU197208:GCU197307 GMQ197208:GMQ197307 GWM197208:GWM197307 HGI197208:HGI197307 HQE197208:HQE197307 IAA197208:IAA197307 IJW197208:IJW197307 ITS197208:ITS197307 JDO197208:JDO197307 JNK197208:JNK197307 JXG197208:JXG197307 KHC197208:KHC197307 KQY197208:KQY197307 LAU197208:LAU197307 LKQ197208:LKQ197307 LUM197208:LUM197307 MEI197208:MEI197307 MOE197208:MOE197307 MYA197208:MYA197307 NHW197208:NHW197307 NRS197208:NRS197307 OBO197208:OBO197307 OLK197208:OLK197307 OVG197208:OVG197307 PFC197208:PFC197307 POY197208:POY197307 PYU197208:PYU197307 QIQ197208:QIQ197307 QSM197208:QSM197307 RCI197208:RCI197307 RME197208:RME197307 RWA197208:RWA197307 SFW197208:SFW197307 SPS197208:SPS197307 SZO197208:SZO197307 TJK197208:TJK197307 TTG197208:TTG197307 UDC197208:UDC197307 UMY197208:UMY197307 UWU197208:UWU197307 VGQ197208:VGQ197307 VQM197208:VQM197307 WAI197208:WAI197307 WKE197208:WKE197307 WUA197208:WUA197307 HO262744:HO262843 RK262744:RK262843 ABG262744:ABG262843 ALC262744:ALC262843 AUY262744:AUY262843 BEU262744:BEU262843 BOQ262744:BOQ262843 BYM262744:BYM262843 CII262744:CII262843 CSE262744:CSE262843 DCA262744:DCA262843 DLW262744:DLW262843 DVS262744:DVS262843 EFO262744:EFO262843 EPK262744:EPK262843 EZG262744:EZG262843 FJC262744:FJC262843 FSY262744:FSY262843 GCU262744:GCU262843 GMQ262744:GMQ262843 GWM262744:GWM262843 HGI262744:HGI262843 HQE262744:HQE262843 IAA262744:IAA262843 IJW262744:IJW262843 ITS262744:ITS262843 JDO262744:JDO262843 JNK262744:JNK262843 JXG262744:JXG262843 KHC262744:KHC262843 KQY262744:KQY262843 LAU262744:LAU262843 LKQ262744:LKQ262843 LUM262744:LUM262843 MEI262744:MEI262843 MOE262744:MOE262843 MYA262744:MYA262843 NHW262744:NHW262843 NRS262744:NRS262843 OBO262744:OBO262843 OLK262744:OLK262843 OVG262744:OVG262843 PFC262744:PFC262843 POY262744:POY262843 PYU262744:PYU262843 QIQ262744:QIQ262843 QSM262744:QSM262843 RCI262744:RCI262843 RME262744:RME262843 RWA262744:RWA262843 SFW262744:SFW262843 SPS262744:SPS262843 SZO262744:SZO262843 TJK262744:TJK262843 TTG262744:TTG262843 UDC262744:UDC262843 UMY262744:UMY262843 UWU262744:UWU262843 VGQ262744:VGQ262843 VQM262744:VQM262843 WAI262744:WAI262843 WKE262744:WKE262843 WUA262744:WUA262843 HO328280:HO328379 RK328280:RK328379 ABG328280:ABG328379 ALC328280:ALC328379 AUY328280:AUY328379 BEU328280:BEU328379 BOQ328280:BOQ328379 BYM328280:BYM328379 CII328280:CII328379 CSE328280:CSE328379 DCA328280:DCA328379 DLW328280:DLW328379 DVS328280:DVS328379 EFO328280:EFO328379 EPK328280:EPK328379 EZG328280:EZG328379 FJC328280:FJC328379 FSY328280:FSY328379 GCU328280:GCU328379 GMQ328280:GMQ328379 GWM328280:GWM328379 HGI328280:HGI328379 HQE328280:HQE328379 IAA328280:IAA328379 IJW328280:IJW328379 ITS328280:ITS328379 JDO328280:JDO328379 JNK328280:JNK328379 JXG328280:JXG328379 KHC328280:KHC328379 KQY328280:KQY328379 LAU328280:LAU328379 LKQ328280:LKQ328379 LUM328280:LUM328379 MEI328280:MEI328379 MOE328280:MOE328379 MYA328280:MYA328379 NHW328280:NHW328379 NRS328280:NRS328379 OBO328280:OBO328379 OLK328280:OLK328379 OVG328280:OVG328379 PFC328280:PFC328379 POY328280:POY328379 PYU328280:PYU328379 QIQ328280:QIQ328379 QSM328280:QSM328379 RCI328280:RCI328379 RME328280:RME328379 RWA328280:RWA328379 SFW328280:SFW328379 SPS328280:SPS328379 SZO328280:SZO328379 TJK328280:TJK328379 TTG328280:TTG328379 UDC328280:UDC328379 UMY328280:UMY328379 UWU328280:UWU328379 VGQ328280:VGQ328379 VQM328280:VQM328379 WAI328280:WAI328379 WKE328280:WKE328379 WUA328280:WUA328379 HO393816:HO393915 RK393816:RK393915 ABG393816:ABG393915 ALC393816:ALC393915 AUY393816:AUY393915 BEU393816:BEU393915 BOQ393816:BOQ393915 BYM393816:BYM393915 CII393816:CII393915 CSE393816:CSE393915 DCA393816:DCA393915 DLW393816:DLW393915 DVS393816:DVS393915 EFO393816:EFO393915 EPK393816:EPK393915 EZG393816:EZG393915 FJC393816:FJC393915 FSY393816:FSY393915 GCU393816:GCU393915 GMQ393816:GMQ393915 GWM393816:GWM393915 HGI393816:HGI393915 HQE393816:HQE393915 IAA393816:IAA393915 IJW393816:IJW393915 ITS393816:ITS393915 JDO393816:JDO393915 JNK393816:JNK393915 JXG393816:JXG393915 KHC393816:KHC393915 KQY393816:KQY393915 LAU393816:LAU393915 LKQ393816:LKQ393915 LUM393816:LUM393915 MEI393816:MEI393915 MOE393816:MOE393915 MYA393816:MYA393915 NHW393816:NHW393915 NRS393816:NRS393915 OBO393816:OBO393915 OLK393816:OLK393915 OVG393816:OVG393915 PFC393816:PFC393915 POY393816:POY393915 PYU393816:PYU393915 QIQ393816:QIQ393915 QSM393816:QSM393915 RCI393816:RCI393915 RME393816:RME393915 RWA393816:RWA393915 SFW393816:SFW393915 SPS393816:SPS393915 SZO393816:SZO393915 TJK393816:TJK393915 TTG393816:TTG393915 UDC393816:UDC393915 UMY393816:UMY393915 UWU393816:UWU393915 VGQ393816:VGQ393915 VQM393816:VQM393915 WAI393816:WAI393915 WKE393816:WKE393915 WUA393816:WUA393915 HO459352:HO459451 RK459352:RK459451 ABG459352:ABG459451 ALC459352:ALC459451 AUY459352:AUY459451 BEU459352:BEU459451 BOQ459352:BOQ459451 BYM459352:BYM459451 CII459352:CII459451 CSE459352:CSE459451 DCA459352:DCA459451 DLW459352:DLW459451 DVS459352:DVS459451 EFO459352:EFO459451 EPK459352:EPK459451 EZG459352:EZG459451 FJC459352:FJC459451 FSY459352:FSY459451 GCU459352:GCU459451 GMQ459352:GMQ459451 GWM459352:GWM459451 HGI459352:HGI459451 HQE459352:HQE459451 IAA459352:IAA459451 IJW459352:IJW459451 ITS459352:ITS459451 JDO459352:JDO459451 JNK459352:JNK459451 JXG459352:JXG459451 KHC459352:KHC459451 KQY459352:KQY459451 LAU459352:LAU459451 LKQ459352:LKQ459451 LUM459352:LUM459451 MEI459352:MEI459451 MOE459352:MOE459451 MYA459352:MYA459451 NHW459352:NHW459451 NRS459352:NRS459451 OBO459352:OBO459451 OLK459352:OLK459451 OVG459352:OVG459451 PFC459352:PFC459451 POY459352:POY459451 PYU459352:PYU459451 QIQ459352:QIQ459451 QSM459352:QSM459451 RCI459352:RCI459451 RME459352:RME459451 RWA459352:RWA459451 SFW459352:SFW459451 SPS459352:SPS459451 SZO459352:SZO459451 TJK459352:TJK459451 TTG459352:TTG459451 UDC459352:UDC459451 UMY459352:UMY459451 UWU459352:UWU459451 VGQ459352:VGQ459451 VQM459352:VQM459451 WAI459352:WAI459451 WKE459352:WKE459451 WUA459352:WUA459451 HO524888:HO524987 RK524888:RK524987 ABG524888:ABG524987 ALC524888:ALC524987 AUY524888:AUY524987 BEU524888:BEU524987 BOQ524888:BOQ524987 BYM524888:BYM524987 CII524888:CII524987 CSE524888:CSE524987 DCA524888:DCA524987 DLW524888:DLW524987 DVS524888:DVS524987 EFO524888:EFO524987 EPK524888:EPK524987 EZG524888:EZG524987 FJC524888:FJC524987 FSY524888:FSY524987 GCU524888:GCU524987 GMQ524888:GMQ524987 GWM524888:GWM524987 HGI524888:HGI524987 HQE524888:HQE524987 IAA524888:IAA524987 IJW524888:IJW524987 ITS524888:ITS524987 JDO524888:JDO524987 JNK524888:JNK524987 JXG524888:JXG524987 KHC524888:KHC524987 KQY524888:KQY524987 LAU524888:LAU524987 LKQ524888:LKQ524987 LUM524888:LUM524987 MEI524888:MEI524987 MOE524888:MOE524987 MYA524888:MYA524987 NHW524888:NHW524987 NRS524888:NRS524987 OBO524888:OBO524987 OLK524888:OLK524987 OVG524888:OVG524987 PFC524888:PFC524987 POY524888:POY524987 PYU524888:PYU524987 QIQ524888:QIQ524987 QSM524888:QSM524987 RCI524888:RCI524987 RME524888:RME524987 RWA524888:RWA524987 SFW524888:SFW524987 SPS524888:SPS524987 SZO524888:SZO524987 TJK524888:TJK524987 TTG524888:TTG524987 UDC524888:UDC524987 UMY524888:UMY524987 UWU524888:UWU524987 VGQ524888:VGQ524987 VQM524888:VQM524987 WAI524888:WAI524987 WKE524888:WKE524987 WUA524888:WUA524987 HO590424:HO590523 RK590424:RK590523 ABG590424:ABG590523 ALC590424:ALC590523 AUY590424:AUY590523 BEU590424:BEU590523 BOQ590424:BOQ590523 BYM590424:BYM590523 CII590424:CII590523 CSE590424:CSE590523 DCA590424:DCA590523 DLW590424:DLW590523 DVS590424:DVS590523 EFO590424:EFO590523 EPK590424:EPK590523 EZG590424:EZG590523 FJC590424:FJC590523 FSY590424:FSY590523 GCU590424:GCU590523 GMQ590424:GMQ590523 GWM590424:GWM590523 HGI590424:HGI590523 HQE590424:HQE590523 IAA590424:IAA590523 IJW590424:IJW590523 ITS590424:ITS590523 JDO590424:JDO590523 JNK590424:JNK590523 JXG590424:JXG590523 KHC590424:KHC590523 KQY590424:KQY590523 LAU590424:LAU590523 LKQ590424:LKQ590523 LUM590424:LUM590523 MEI590424:MEI590523 MOE590424:MOE590523 MYA590424:MYA590523 NHW590424:NHW590523 NRS590424:NRS590523 OBO590424:OBO590523 OLK590424:OLK590523 OVG590424:OVG590523 PFC590424:PFC590523 POY590424:POY590523 PYU590424:PYU590523 QIQ590424:QIQ590523 QSM590424:QSM590523 RCI590424:RCI590523 RME590424:RME590523 RWA590424:RWA590523 SFW590424:SFW590523 SPS590424:SPS590523 SZO590424:SZO590523 TJK590424:TJK590523 TTG590424:TTG590523 UDC590424:UDC590523 UMY590424:UMY590523 UWU590424:UWU590523 VGQ590424:VGQ590523 VQM590424:VQM590523 WAI590424:WAI590523 WKE590424:WKE590523 WUA590424:WUA590523 HO655960:HO656059 RK655960:RK656059 ABG655960:ABG656059 ALC655960:ALC656059 AUY655960:AUY656059 BEU655960:BEU656059 BOQ655960:BOQ656059 BYM655960:BYM656059 CII655960:CII656059 CSE655960:CSE656059 DCA655960:DCA656059 DLW655960:DLW656059 DVS655960:DVS656059 EFO655960:EFO656059 EPK655960:EPK656059 EZG655960:EZG656059 FJC655960:FJC656059 FSY655960:FSY656059 GCU655960:GCU656059 GMQ655960:GMQ656059 GWM655960:GWM656059 HGI655960:HGI656059 HQE655960:HQE656059 IAA655960:IAA656059 IJW655960:IJW656059 ITS655960:ITS656059 JDO655960:JDO656059 JNK655960:JNK656059 JXG655960:JXG656059 KHC655960:KHC656059 KQY655960:KQY656059 LAU655960:LAU656059 LKQ655960:LKQ656059 LUM655960:LUM656059 MEI655960:MEI656059 MOE655960:MOE656059 MYA655960:MYA656059 NHW655960:NHW656059 NRS655960:NRS656059 OBO655960:OBO656059 OLK655960:OLK656059 OVG655960:OVG656059 PFC655960:PFC656059 POY655960:POY656059 PYU655960:PYU656059 QIQ655960:QIQ656059 QSM655960:QSM656059 RCI655960:RCI656059 RME655960:RME656059 RWA655960:RWA656059 SFW655960:SFW656059 SPS655960:SPS656059 SZO655960:SZO656059 TJK655960:TJK656059 TTG655960:TTG656059 UDC655960:UDC656059 UMY655960:UMY656059 UWU655960:UWU656059 VGQ655960:VGQ656059 VQM655960:VQM656059 WAI655960:WAI656059 WKE655960:WKE656059 WUA655960:WUA656059 HO721496:HO721595 RK721496:RK721595 ABG721496:ABG721595 ALC721496:ALC721595 AUY721496:AUY721595 BEU721496:BEU721595 BOQ721496:BOQ721595 BYM721496:BYM721595 CII721496:CII721595 CSE721496:CSE721595 DCA721496:DCA721595 DLW721496:DLW721595 DVS721496:DVS721595 EFO721496:EFO721595 EPK721496:EPK721595 EZG721496:EZG721595 FJC721496:FJC721595 FSY721496:FSY721595 GCU721496:GCU721595 GMQ721496:GMQ721595 GWM721496:GWM721595 HGI721496:HGI721595 HQE721496:HQE721595 IAA721496:IAA721595 IJW721496:IJW721595 ITS721496:ITS721595 JDO721496:JDO721595 JNK721496:JNK721595 JXG721496:JXG721595 KHC721496:KHC721595 KQY721496:KQY721595 LAU721496:LAU721595 LKQ721496:LKQ721595 LUM721496:LUM721595 MEI721496:MEI721595 MOE721496:MOE721595 MYA721496:MYA721595 NHW721496:NHW721595 NRS721496:NRS721595 OBO721496:OBO721595 OLK721496:OLK721595 OVG721496:OVG721595 PFC721496:PFC721595 POY721496:POY721595 PYU721496:PYU721595 QIQ721496:QIQ721595 QSM721496:QSM721595 RCI721496:RCI721595 RME721496:RME721595 RWA721496:RWA721595 SFW721496:SFW721595 SPS721496:SPS721595 SZO721496:SZO721595 TJK721496:TJK721595 TTG721496:TTG721595 UDC721496:UDC721595 UMY721496:UMY721595 UWU721496:UWU721595 VGQ721496:VGQ721595 VQM721496:VQM721595 WAI721496:WAI721595 WKE721496:WKE721595 WUA721496:WUA721595 HO787032:HO787131 RK787032:RK787131 ABG787032:ABG787131 ALC787032:ALC787131 AUY787032:AUY787131 BEU787032:BEU787131 BOQ787032:BOQ787131 BYM787032:BYM787131 CII787032:CII787131 CSE787032:CSE787131 DCA787032:DCA787131 DLW787032:DLW787131 DVS787032:DVS787131 EFO787032:EFO787131 EPK787032:EPK787131 EZG787032:EZG787131 FJC787032:FJC787131 FSY787032:FSY787131 GCU787032:GCU787131 GMQ787032:GMQ787131 GWM787032:GWM787131 HGI787032:HGI787131 HQE787032:HQE787131 IAA787032:IAA787131 IJW787032:IJW787131 ITS787032:ITS787131 JDO787032:JDO787131 JNK787032:JNK787131 JXG787032:JXG787131 KHC787032:KHC787131 KQY787032:KQY787131 LAU787032:LAU787131 LKQ787032:LKQ787131 LUM787032:LUM787131 MEI787032:MEI787131 MOE787032:MOE787131 MYA787032:MYA787131 NHW787032:NHW787131 NRS787032:NRS787131 OBO787032:OBO787131 OLK787032:OLK787131 OVG787032:OVG787131 PFC787032:PFC787131 POY787032:POY787131 PYU787032:PYU787131 QIQ787032:QIQ787131 QSM787032:QSM787131 RCI787032:RCI787131 RME787032:RME787131 RWA787032:RWA787131 SFW787032:SFW787131 SPS787032:SPS787131 SZO787032:SZO787131 TJK787032:TJK787131 TTG787032:TTG787131 UDC787032:UDC787131 UMY787032:UMY787131 UWU787032:UWU787131 VGQ787032:VGQ787131 VQM787032:VQM787131 WAI787032:WAI787131 WKE787032:WKE787131 WUA787032:WUA787131 HO852568:HO852667 RK852568:RK852667 ABG852568:ABG852667 ALC852568:ALC852667 AUY852568:AUY852667 BEU852568:BEU852667 BOQ852568:BOQ852667 BYM852568:BYM852667 CII852568:CII852667 CSE852568:CSE852667 DCA852568:DCA852667 DLW852568:DLW852667 DVS852568:DVS852667 EFO852568:EFO852667 EPK852568:EPK852667 EZG852568:EZG852667 FJC852568:FJC852667 FSY852568:FSY852667 GCU852568:GCU852667 GMQ852568:GMQ852667 GWM852568:GWM852667 HGI852568:HGI852667 HQE852568:HQE852667 IAA852568:IAA852667 IJW852568:IJW852667 ITS852568:ITS852667 JDO852568:JDO852667 JNK852568:JNK852667 JXG852568:JXG852667 KHC852568:KHC852667 KQY852568:KQY852667 LAU852568:LAU852667 LKQ852568:LKQ852667 LUM852568:LUM852667 MEI852568:MEI852667 MOE852568:MOE852667 MYA852568:MYA852667 NHW852568:NHW852667 NRS852568:NRS852667 OBO852568:OBO852667 OLK852568:OLK852667 OVG852568:OVG852667 PFC852568:PFC852667 POY852568:POY852667 PYU852568:PYU852667 QIQ852568:QIQ852667 QSM852568:QSM852667 RCI852568:RCI852667 RME852568:RME852667 RWA852568:RWA852667 SFW852568:SFW852667 SPS852568:SPS852667 SZO852568:SZO852667 TJK852568:TJK852667 TTG852568:TTG852667 UDC852568:UDC852667 UMY852568:UMY852667 UWU852568:UWU852667 VGQ852568:VGQ852667 VQM852568:VQM852667 WAI852568:WAI852667 WKE852568:WKE852667 WUA852568:WUA852667 HO918104:HO918203 RK918104:RK918203 ABG918104:ABG918203 ALC918104:ALC918203 AUY918104:AUY918203 BEU918104:BEU918203 BOQ918104:BOQ918203 BYM918104:BYM918203 CII918104:CII918203 CSE918104:CSE918203 DCA918104:DCA918203 DLW918104:DLW918203 DVS918104:DVS918203 EFO918104:EFO918203 EPK918104:EPK918203 EZG918104:EZG918203 FJC918104:FJC918203 FSY918104:FSY918203 GCU918104:GCU918203 GMQ918104:GMQ918203 GWM918104:GWM918203 HGI918104:HGI918203 HQE918104:HQE918203 IAA918104:IAA918203 IJW918104:IJW918203 ITS918104:ITS918203 JDO918104:JDO918203 JNK918104:JNK918203 JXG918104:JXG918203 KHC918104:KHC918203 KQY918104:KQY918203 LAU918104:LAU918203 LKQ918104:LKQ918203 LUM918104:LUM918203 MEI918104:MEI918203 MOE918104:MOE918203 MYA918104:MYA918203 NHW918104:NHW918203 NRS918104:NRS918203 OBO918104:OBO918203 OLK918104:OLK918203 OVG918104:OVG918203 PFC918104:PFC918203 POY918104:POY918203 PYU918104:PYU918203 QIQ918104:QIQ918203 QSM918104:QSM918203 RCI918104:RCI918203 RME918104:RME918203 RWA918104:RWA918203 SFW918104:SFW918203 SPS918104:SPS918203 SZO918104:SZO918203 TJK918104:TJK918203 TTG918104:TTG918203 UDC918104:UDC918203 UMY918104:UMY918203 UWU918104:UWU918203 VGQ918104:VGQ918203 VQM918104:VQM918203 WAI918104:WAI918203 WKE918104:WKE918203 WUA918104:WUA918203 HO983640:HO983739 RK983640:RK983739 ABG983640:ABG983739 ALC983640:ALC983739 AUY983640:AUY983739 BEU983640:BEU983739 BOQ983640:BOQ983739 BYM983640:BYM983739 CII983640:CII983739 CSE983640:CSE983739 DCA983640:DCA983739 DLW983640:DLW983739 DVS983640:DVS983739 EFO983640:EFO983739 EPK983640:EPK983739 EZG983640:EZG983739 FJC983640:FJC983739 FSY983640:FSY983739 GCU983640:GCU983739 GMQ983640:GMQ983739 GWM983640:GWM983739 HGI983640:HGI983739 HQE983640:HQE983739 IAA983640:IAA983739 IJW983640:IJW983739 ITS983640:ITS983739 JDO983640:JDO983739 JNK983640:JNK983739 JXG983640:JXG983739 KHC983640:KHC983739 KQY983640:KQY983739 LAU983640:LAU983739 LKQ983640:LKQ983739 LUM983640:LUM983739 MEI983640:MEI983739 MOE983640:MOE983739 MYA983640:MYA983739 NHW983640:NHW983739 NRS983640:NRS983739 OBO983640:OBO983739 OLK983640:OLK983739 OVG983640:OVG983739 PFC983640:PFC983739 POY983640:POY983739 PYU983640:PYU983739 QIQ983640:QIQ983739 QSM983640:QSM983739 RCI983640:RCI983739 RME983640:RME983739 RWA983640:RWA983739 SFW983640:SFW983739 SPS983640:SPS983739 SZO983640:SZO983739 TJK983640:TJK983739 TTG983640:TTG983739 UDC983640:UDC983739 UMY983640:UMY983739 UWU983640:UWU983739 VGQ983640:VGQ983739 VQM983640:VQM983739 WAI983640:WAI983739 WKE983640:WKE983739 HO9:HO120 RK9:RK120 ABG9:ABG120 ALC9:ALC120 AUY9:AUY120 BEU9:BEU120 BOQ9:BOQ120 BYM9:BYM120 CII9:CII120 CSE9:CSE120 DCA9:DCA120 DLW9:DLW120 DVS9:DVS120 EFO9:EFO120 EPK9:EPK120 EZG9:EZG120 FJC9:FJC120 FSY9:FSY120 GCU9:GCU120 GMQ9:GMQ120 GWM9:GWM120 HGI9:HGI120 HQE9:HQE120 IAA9:IAA120 IJW9:IJW120 ITS9:ITS120 JDO9:JDO120 JNK9:JNK120 JXG9:JXG120 KHC9:KHC120 KQY9:KQY120 LAU9:LAU120 LKQ9:LKQ120 LUM9:LUM120 MEI9:MEI120 MOE9:MOE120 MYA9:MYA120 NHW9:NHW120 NRS9:NRS120 OBO9:OBO120 OLK9:OLK120 OVG9:OVG120 PFC9:PFC120 POY9:POY120 PYU9:PYU120 QIQ9:QIQ120 QSM9:QSM120 RCI9:RCI120 RME9:RME120 RWA9:RWA120 SFW9:SFW120 SPS9:SPS120 SZO9:SZO120 TJK9:TJK120 TTG9:TTG120 UDC9:UDC120 UMY9:UMY120 UWU9:UWU120 VGQ9:VGQ120 VQM9:VQM120 WAI9:WAI120 WKE9:WKE120 WUA9:WUA120 RK135:RK165 HO135:HO165 WUA135:WUA165 WKE135:WKE165 WAI135:WAI165 VQM135:VQM165 VGQ135:VGQ165 UWU135:UWU165 UMY135:UMY165 UDC135:UDC165 TTG135:TTG165 TJK135:TJK165 SZO135:SZO165 SPS135:SPS165 SFW135:SFW165 RWA135:RWA165 RME135:RME165 RCI135:RCI165 QSM135:QSM165 QIQ135:QIQ165 PYU135:PYU165 POY135:POY165 PFC135:PFC165 OVG135:OVG165 OLK135:OLK165 OBO135:OBO165 NRS135:NRS165 NHW135:NHW165 MYA135:MYA165 MOE135:MOE165 MEI135:MEI165 LUM135:LUM165 LKQ135:LKQ165 LAU135:LAU165 KQY135:KQY165 KHC135:KHC165 JXG135:JXG165 JNK135:JNK165 JDO135:JDO165 ITS135:ITS165 IJW135:IJW165 IAA135:IAA165 HQE135:HQE165 HGI135:HGI165 GWM135:GWM165 GMQ135:GMQ165 GCU135:GCU165 FSY135:FSY165 FJC135:FJC165 EZG135:EZG165 EPK135:EPK165 EFO135:EFO165 DVS135:DVS165 DLW135:DLW165 DCA135:DCA165 CSE135:CSE165 CII135:CII165 BYM135:BYM165 BOQ135:BOQ165 BEU135:BEU165 AUY135:AUY165 ALC135:ALC165 ABG135:ABG165 WAI185:WAI600 VQM185:VQM600 VGQ185:VGQ600 UWU185:UWU600 UMY185:UMY600 UDC185:UDC600 TTG185:TTG600 TJK185:TJK600 SZO185:SZO600 SPS185:SPS600 SFW185:SFW600 RWA185:RWA600 RME185:RME600 RCI185:RCI600 QSM185:QSM600 QIQ185:QIQ600 PYU185:PYU600 POY185:POY600 PFC185:PFC600 OVG185:OVG600 OLK185:OLK600 OBO185:OBO600 NRS185:NRS600 NHW185:NHW600 MYA185:MYA600 MOE185:MOE600 MEI185:MEI600 LUM185:LUM600 LKQ185:LKQ600 LAU185:LAU600 KQY185:KQY600 KHC185:KHC600 JXG185:JXG600 JNK185:JNK600 JDO185:JDO600 ITS185:ITS600 IJW185:IJW600 IAA185:IAA600 HQE185:HQE600 HGI185:HGI600 GWM185:GWM600 GMQ185:GMQ600 GCU185:GCU600 FSY185:FSY600 FJC185:FJC600 EZG185:EZG600 EPK185:EPK600 EFO185:EFO600 DVS185:DVS600 DLW185:DLW600 DCA185:DCA600 CSE185:CSE600 CII185:CII600 BYM185:BYM600 BOQ185:BOQ600 BEU185:BEU600 AUY185:AUY600 ALC185:ALC600 ABG185:ABG600 RK185:RK600 HO185:HO600 WUA185:WUA600 WKE185:WKE600 SJ601:SJ699 IN601:IN699 WUZ601:WUZ699 WLD601:WLD699 WBH601:WBH699 VRL601:VRL699 VHP601:VHP699 UXT601:UXT699 UNX601:UNX699 UEB601:UEB699 TUF601:TUF699 TKJ601:TKJ699 TAN601:TAN699 SQR601:SQR699 SGV601:SGV699 RWZ601:RWZ699 RND601:RND699 RDH601:RDH699 QTL601:QTL699 QJP601:QJP699 PZT601:PZT699 PPX601:PPX699 PGB601:PGB699 OWF601:OWF699 OMJ601:OMJ699 OCN601:OCN699 NSR601:NSR699 NIV601:NIV699 MYZ601:MYZ699 MPD601:MPD699 MFH601:MFH699 LVL601:LVL699 LLP601:LLP699 LBT601:LBT699 KRX601:KRX699 KIB601:KIB699 JYF601:JYF699 JOJ601:JOJ699 JEN601:JEN699 IUR601:IUR699 IKV601:IKV699 IAZ601:IAZ699 HRD601:HRD699 HHH601:HHH699 GXL601:GXL699 GNP601:GNP699 GDT601:GDT699 FTX601:FTX699 FKB601:FKB699 FAF601:FAF699 EQJ601:EQJ699 EGN601:EGN699 DWR601:DWR699 DMV601:DMV699 DCZ601:DCZ699 CTD601:CTD699 CJH601:CJH699 BZL601:BZL699 BPP601:BPP699 BFT601:BFT699 AVX601:AVX699 AMB601:AMB699 ACF601:ACF699" xr:uid="{00000000-0002-0000-0300-000000000000}">
      <formula1>"I, II, III, IV"</formula1>
    </dataValidation>
    <dataValidation type="list" allowBlank="1" showInputMessage="1" showErrorMessage="1" sqref="R9:R699" xr:uid="{BEA1C8F2-40D1-47D5-BFB5-AD8B44BB6D46}">
      <formula1>#REF!</formula1>
    </dataValidation>
    <dataValidation type="list" allowBlank="1" showInputMessage="1" showErrorMessage="1" sqref="C696 G696" xr:uid="{D2C2D1AB-5AAC-4929-9F7D-5A3582282E00}">
      <formula1>$AP$111:$AP$113</formula1>
    </dataValidation>
  </dataValidations>
  <printOptions horizontalCentered="1" verticalCentered="1"/>
  <pageMargins left="0.25" right="0.25" top="0.75" bottom="0.75" header="0.3" footer="0.3"/>
  <pageSetup scale="3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V60"/>
  <sheetViews>
    <sheetView topLeftCell="A56" zoomScale="80" zoomScaleNormal="80" workbookViewId="0">
      <selection activeCell="E73" sqref="E73"/>
    </sheetView>
  </sheetViews>
  <sheetFormatPr baseColWidth="10" defaultColWidth="11.453125" defaultRowHeight="14"/>
  <cols>
    <col min="1" max="1" width="18.26953125" style="99" customWidth="1"/>
    <col min="2" max="2" width="57.81640625" style="60" customWidth="1"/>
    <col min="3" max="3" width="19.453125" style="99" customWidth="1"/>
    <col min="4" max="5" width="6.54296875" style="99" customWidth="1"/>
    <col min="6" max="6" width="36.08984375" style="60" bestFit="1" customWidth="1"/>
    <col min="7" max="8" width="15.7265625" style="60" customWidth="1"/>
    <col min="9" max="9" width="44.90625" style="60" customWidth="1"/>
    <col min="10" max="10" width="2.7265625" style="60" customWidth="1"/>
    <col min="11" max="11" width="2.54296875" style="60" bestFit="1" customWidth="1"/>
    <col min="12" max="12" width="3.1796875" style="60" bestFit="1" customWidth="1"/>
    <col min="13" max="13" width="3.36328125" style="99" bestFit="1" customWidth="1"/>
    <col min="14" max="14" width="55.7265625" style="99" customWidth="1"/>
    <col min="15" max="44" width="11.453125" style="60"/>
    <col min="45" max="45" width="40.1796875" style="96" bestFit="1" customWidth="1"/>
    <col min="46" max="46" width="13.7265625" style="96" bestFit="1" customWidth="1"/>
    <col min="47" max="48" width="11.453125" style="96"/>
    <col min="49" max="16384" width="11.453125" style="60"/>
  </cols>
  <sheetData>
    <row r="1" spans="1:48" s="59" customFormat="1">
      <c r="A1" s="58"/>
      <c r="C1" s="58"/>
      <c r="D1" s="58"/>
      <c r="E1" s="58"/>
      <c r="M1" s="58"/>
      <c r="N1" s="58"/>
      <c r="AS1" s="102"/>
      <c r="AT1" s="102"/>
      <c r="AU1" s="102"/>
      <c r="AV1" s="102"/>
    </row>
    <row r="2" spans="1:48" s="59" customFormat="1" ht="23.25" customHeight="1">
      <c r="A2" s="58"/>
      <c r="C2" s="338" t="s">
        <v>0</v>
      </c>
      <c r="D2" s="338"/>
      <c r="E2" s="338"/>
      <c r="F2" s="338"/>
      <c r="G2" s="103"/>
      <c r="H2" s="103"/>
      <c r="I2" s="103"/>
      <c r="J2" s="103"/>
      <c r="L2" s="103"/>
      <c r="M2" s="3"/>
      <c r="N2" s="3"/>
      <c r="P2" s="101" t="s">
        <v>4</v>
      </c>
      <c r="AS2" s="97" t="s">
        <v>76</v>
      </c>
      <c r="AT2" s="98" t="s">
        <v>75</v>
      </c>
      <c r="AU2" s="98" t="s">
        <v>121</v>
      </c>
      <c r="AV2" s="102"/>
    </row>
    <row r="3" spans="1:48" s="59" customFormat="1" ht="18" customHeight="1">
      <c r="A3" s="58"/>
      <c r="C3" s="339" t="s">
        <v>142</v>
      </c>
      <c r="D3" s="339"/>
      <c r="E3" s="339"/>
      <c r="F3" s="339"/>
      <c r="G3" s="104"/>
      <c r="H3" s="104"/>
      <c r="I3" s="104"/>
      <c r="J3" s="104"/>
      <c r="L3" s="104"/>
      <c r="M3" s="2"/>
      <c r="N3" s="2"/>
      <c r="P3" s="101" t="s">
        <v>21</v>
      </c>
      <c r="AS3" s="97" t="s">
        <v>77</v>
      </c>
      <c r="AT3" s="98" t="s">
        <v>80</v>
      </c>
      <c r="AU3" s="98" t="s">
        <v>122</v>
      </c>
      <c r="AV3" s="102"/>
    </row>
    <row r="4" spans="1:48" s="59" customFormat="1" ht="15.5">
      <c r="A4" s="58"/>
      <c r="C4" s="340" t="s">
        <v>183</v>
      </c>
      <c r="D4" s="340"/>
      <c r="E4" s="340"/>
      <c r="F4" s="340"/>
      <c r="G4" s="140"/>
      <c r="H4" s="140"/>
      <c r="I4" s="140"/>
      <c r="J4" s="105"/>
      <c r="L4" s="105"/>
      <c r="M4" s="58"/>
      <c r="N4" s="58"/>
      <c r="P4" s="101" t="s">
        <v>22</v>
      </c>
      <c r="AS4" s="97" t="s">
        <v>78</v>
      </c>
      <c r="AT4" s="98"/>
      <c r="AU4" s="98"/>
      <c r="AV4" s="102"/>
    </row>
    <row r="5" spans="1:48" s="59" customFormat="1" ht="17.5">
      <c r="A5" s="58"/>
      <c r="B5" s="341"/>
      <c r="C5" s="341"/>
      <c r="D5" s="341"/>
      <c r="E5" s="341"/>
      <c r="F5" s="341"/>
      <c r="G5" s="341"/>
      <c r="H5" s="341"/>
      <c r="I5" s="341"/>
      <c r="J5" s="341"/>
      <c r="K5" s="341"/>
      <c r="L5" s="341"/>
      <c r="M5" s="341"/>
      <c r="N5" s="341"/>
      <c r="P5" s="101" t="s">
        <v>23</v>
      </c>
      <c r="AS5" s="97" t="s">
        <v>79</v>
      </c>
      <c r="AT5" s="98"/>
      <c r="AU5" s="98"/>
      <c r="AV5" s="102"/>
    </row>
    <row r="6" spans="1:48" ht="21.75" customHeight="1">
      <c r="A6" s="268" t="s">
        <v>195</v>
      </c>
      <c r="B6" s="342" t="s">
        <v>194</v>
      </c>
      <c r="C6" s="268" t="s">
        <v>185</v>
      </c>
      <c r="D6" s="275" t="s">
        <v>184</v>
      </c>
      <c r="E6" s="277"/>
      <c r="F6" s="342" t="s">
        <v>196</v>
      </c>
    </row>
    <row r="7" spans="1:48" ht="15.5">
      <c r="A7" s="270"/>
      <c r="B7" s="342"/>
      <c r="C7" s="270"/>
      <c r="D7" s="145" t="s">
        <v>143</v>
      </c>
      <c r="E7" s="145" t="s">
        <v>144</v>
      </c>
      <c r="F7" s="342"/>
      <c r="H7" s="59"/>
      <c r="I7" s="59"/>
      <c r="J7" s="59"/>
      <c r="K7" s="59"/>
      <c r="L7" s="59"/>
      <c r="M7" s="58"/>
    </row>
    <row r="8" spans="1:48" s="183" customFormat="1" ht="50.15" customHeight="1">
      <c r="A8" s="212">
        <v>3</v>
      </c>
      <c r="B8" s="163" t="s">
        <v>330</v>
      </c>
      <c r="C8" s="163" t="s">
        <v>4</v>
      </c>
      <c r="D8" s="163" t="s">
        <v>381</v>
      </c>
      <c r="E8" s="163"/>
      <c r="F8" s="156" t="s">
        <v>382</v>
      </c>
      <c r="H8" s="210"/>
      <c r="I8" s="208"/>
      <c r="J8" s="206"/>
      <c r="K8" s="207"/>
      <c r="L8" s="207"/>
      <c r="M8" s="207"/>
      <c r="AS8" s="184"/>
      <c r="AT8" s="184"/>
      <c r="AU8" s="184"/>
      <c r="AV8" s="184"/>
    </row>
    <row r="9" spans="1:48" ht="50.15" customHeight="1">
      <c r="A9" s="212">
        <v>5</v>
      </c>
      <c r="B9" s="163" t="s">
        <v>305</v>
      </c>
      <c r="C9" s="163" t="s">
        <v>21</v>
      </c>
      <c r="D9" s="163" t="s">
        <v>381</v>
      </c>
      <c r="E9" s="163"/>
      <c r="F9" s="156" t="s">
        <v>382</v>
      </c>
      <c r="H9" s="210"/>
      <c r="I9" s="208"/>
      <c r="J9" s="209"/>
      <c r="K9" s="207"/>
      <c r="L9" s="207"/>
      <c r="M9" s="207"/>
    </row>
    <row r="10" spans="1:48" ht="50.15" customHeight="1">
      <c r="A10" s="212">
        <v>6</v>
      </c>
      <c r="B10" s="163" t="s">
        <v>584</v>
      </c>
      <c r="C10" s="163" t="s">
        <v>22</v>
      </c>
      <c r="D10" s="163" t="s">
        <v>381</v>
      </c>
      <c r="E10" s="163"/>
      <c r="F10" s="156" t="s">
        <v>814</v>
      </c>
      <c r="H10" s="210"/>
      <c r="I10" s="208"/>
      <c r="J10" s="207"/>
      <c r="K10" s="207"/>
      <c r="L10" s="207"/>
      <c r="M10" s="207"/>
    </row>
    <row r="11" spans="1:48" ht="50.15" customHeight="1">
      <c r="A11" s="212">
        <v>9</v>
      </c>
      <c r="B11" s="163" t="s">
        <v>439</v>
      </c>
      <c r="C11" s="163" t="s">
        <v>22</v>
      </c>
      <c r="D11" s="163"/>
      <c r="E11" s="163" t="s">
        <v>381</v>
      </c>
      <c r="F11" s="156" t="s">
        <v>814</v>
      </c>
      <c r="H11" s="210"/>
      <c r="I11" s="208"/>
      <c r="J11" s="207"/>
      <c r="K11" s="207"/>
      <c r="L11" s="207"/>
      <c r="M11" s="207"/>
    </row>
    <row r="12" spans="1:48" ht="50.15" customHeight="1">
      <c r="A12" s="212">
        <v>10</v>
      </c>
      <c r="B12" s="163" t="s">
        <v>583</v>
      </c>
      <c r="C12" s="163" t="s">
        <v>21</v>
      </c>
      <c r="D12" s="163" t="s">
        <v>381</v>
      </c>
      <c r="E12" s="163"/>
      <c r="F12" s="156" t="s">
        <v>585</v>
      </c>
      <c r="H12" s="210"/>
      <c r="I12" s="208"/>
      <c r="J12" s="207"/>
      <c r="K12" s="207"/>
      <c r="L12" s="207"/>
      <c r="M12" s="207"/>
    </row>
    <row r="13" spans="1:48" ht="50.15" customHeight="1">
      <c r="A13" s="212">
        <v>2</v>
      </c>
      <c r="B13" s="205" t="s">
        <v>707</v>
      </c>
      <c r="C13" s="205" t="s">
        <v>22</v>
      </c>
      <c r="D13" s="205"/>
      <c r="E13" s="205" t="s">
        <v>381</v>
      </c>
      <c r="F13" s="156" t="s">
        <v>815</v>
      </c>
      <c r="H13" s="210"/>
      <c r="I13" s="208"/>
      <c r="J13" s="209"/>
      <c r="K13" s="207"/>
      <c r="L13" s="207"/>
      <c r="M13" s="207"/>
    </row>
    <row r="14" spans="1:48" ht="50.15" customHeight="1">
      <c r="A14" s="212">
        <v>7</v>
      </c>
      <c r="B14" s="163" t="s">
        <v>816</v>
      </c>
      <c r="C14" s="163" t="s">
        <v>22</v>
      </c>
      <c r="D14" s="163"/>
      <c r="E14" s="163" t="s">
        <v>381</v>
      </c>
      <c r="F14" s="156" t="s">
        <v>817</v>
      </c>
      <c r="H14" s="210"/>
      <c r="I14" s="208"/>
      <c r="J14" s="207"/>
      <c r="K14" s="209"/>
      <c r="L14" s="207"/>
      <c r="M14" s="207"/>
    </row>
    <row r="15" spans="1:48" ht="50.15" customHeight="1">
      <c r="A15" s="212">
        <v>11</v>
      </c>
      <c r="B15" s="163" t="s">
        <v>818</v>
      </c>
      <c r="C15" s="163" t="s">
        <v>22</v>
      </c>
      <c r="D15" s="163" t="s">
        <v>381</v>
      </c>
      <c r="E15" s="163"/>
      <c r="F15" s="156" t="s">
        <v>585</v>
      </c>
      <c r="H15" s="210"/>
      <c r="I15" s="208"/>
      <c r="J15" s="207"/>
      <c r="K15" s="207"/>
      <c r="L15" s="207"/>
      <c r="M15" s="207"/>
    </row>
    <row r="16" spans="1:48" ht="50.15" customHeight="1">
      <c r="A16" s="212">
        <v>12</v>
      </c>
      <c r="B16" s="163" t="s">
        <v>819</v>
      </c>
      <c r="C16" s="163" t="s">
        <v>22</v>
      </c>
      <c r="D16" s="163" t="s">
        <v>381</v>
      </c>
      <c r="E16" s="163"/>
      <c r="F16" s="156" t="s">
        <v>585</v>
      </c>
      <c r="H16" s="210"/>
      <c r="I16" s="208"/>
      <c r="J16" s="207"/>
      <c r="K16" s="207"/>
      <c r="L16" s="207"/>
      <c r="M16" s="207"/>
    </row>
    <row r="17" spans="1:13" ht="50.15" customHeight="1">
      <c r="A17" s="212">
        <v>1</v>
      </c>
      <c r="B17" s="163" t="s">
        <v>820</v>
      </c>
      <c r="C17" s="163" t="s">
        <v>23</v>
      </c>
      <c r="D17" s="163"/>
      <c r="E17" s="163" t="s">
        <v>911</v>
      </c>
      <c r="F17" s="215" t="s">
        <v>815</v>
      </c>
      <c r="H17" s="210"/>
      <c r="I17" s="208"/>
      <c r="J17" s="207"/>
      <c r="K17" s="207"/>
      <c r="L17" s="207"/>
      <c r="M17" s="207"/>
    </row>
    <row r="18" spans="1:13" ht="50.15" customHeight="1">
      <c r="A18" s="212">
        <v>5</v>
      </c>
      <c r="B18" s="163" t="s">
        <v>821</v>
      </c>
      <c r="C18" s="163" t="s">
        <v>23</v>
      </c>
      <c r="D18" s="163" t="s">
        <v>911</v>
      </c>
      <c r="E18" s="163"/>
      <c r="F18" s="156" t="s">
        <v>382</v>
      </c>
      <c r="H18" s="210"/>
      <c r="I18" s="208"/>
      <c r="J18" s="207"/>
      <c r="K18" s="207"/>
      <c r="L18" s="207"/>
      <c r="M18" s="207"/>
    </row>
    <row r="19" spans="1:13" ht="50.15" customHeight="1">
      <c r="A19" s="212">
        <v>8</v>
      </c>
      <c r="B19" s="163" t="s">
        <v>822</v>
      </c>
      <c r="C19" s="163" t="s">
        <v>23</v>
      </c>
      <c r="D19" s="163" t="s">
        <v>381</v>
      </c>
      <c r="E19" s="163"/>
      <c r="F19" s="156" t="s">
        <v>382</v>
      </c>
      <c r="H19" s="210"/>
      <c r="I19" s="208"/>
      <c r="J19" s="207"/>
      <c r="K19" s="207"/>
      <c r="L19" s="207"/>
      <c r="M19" s="207"/>
    </row>
    <row r="20" spans="1:13" s="143" customFormat="1" ht="50.15" customHeight="1">
      <c r="A20" s="213">
        <v>9</v>
      </c>
      <c r="B20" s="205" t="s">
        <v>439</v>
      </c>
      <c r="C20" s="128" t="s">
        <v>23</v>
      </c>
      <c r="D20" s="128" t="s">
        <v>381</v>
      </c>
      <c r="E20" s="128"/>
      <c r="F20" s="156" t="s">
        <v>382</v>
      </c>
      <c r="H20" s="210"/>
      <c r="I20" s="208"/>
      <c r="J20" s="207"/>
      <c r="K20" s="209"/>
      <c r="L20" s="207"/>
      <c r="M20" s="207"/>
    </row>
    <row r="21" spans="1:13" s="143" customFormat="1" ht="50.15" customHeight="1">
      <c r="A21" s="213">
        <v>13</v>
      </c>
      <c r="B21" s="217" t="s">
        <v>823</v>
      </c>
      <c r="C21" s="128" t="s">
        <v>23</v>
      </c>
      <c r="D21" s="128" t="s">
        <v>381</v>
      </c>
      <c r="E21" s="128"/>
      <c r="F21" s="156" t="s">
        <v>585</v>
      </c>
    </row>
    <row r="22" spans="1:13" ht="28">
      <c r="A22" s="214">
        <v>4</v>
      </c>
      <c r="B22" s="217" t="s">
        <v>838</v>
      </c>
      <c r="C22" s="110" t="s">
        <v>23</v>
      </c>
      <c r="D22" s="110" t="s">
        <v>381</v>
      </c>
      <c r="E22" s="110"/>
      <c r="F22" s="156" t="s">
        <v>382</v>
      </c>
    </row>
    <row r="23" spans="1:13">
      <c r="B23" s="141"/>
      <c r="C23" s="204"/>
      <c r="D23" s="204"/>
      <c r="E23" s="204"/>
      <c r="F23" s="211"/>
    </row>
    <row r="24" spans="1:13">
      <c r="B24" s="141"/>
      <c r="C24" s="204"/>
      <c r="D24" s="204"/>
      <c r="E24" s="204"/>
      <c r="F24" s="211"/>
    </row>
    <row r="25" spans="1:13">
      <c r="B25" s="141"/>
      <c r="C25" s="204"/>
      <c r="D25" s="204"/>
      <c r="E25" s="204"/>
      <c r="F25" s="141"/>
    </row>
    <row r="26" spans="1:13">
      <c r="B26" s="141"/>
      <c r="C26" s="204"/>
      <c r="D26" s="204"/>
      <c r="E26" s="204"/>
      <c r="F26" s="141"/>
    </row>
    <row r="27" spans="1:13" ht="15.5">
      <c r="A27" s="336" t="s">
        <v>198</v>
      </c>
      <c r="B27" s="343" t="s">
        <v>197</v>
      </c>
      <c r="C27" s="336" t="s">
        <v>185</v>
      </c>
      <c r="D27" s="344" t="s">
        <v>184</v>
      </c>
      <c r="E27" s="345"/>
      <c r="F27" s="343" t="s">
        <v>199</v>
      </c>
    </row>
    <row r="28" spans="1:13" ht="39.5" customHeight="1">
      <c r="A28" s="337"/>
      <c r="B28" s="343"/>
      <c r="C28" s="337"/>
      <c r="D28" s="146" t="s">
        <v>143</v>
      </c>
      <c r="E28" s="146" t="s">
        <v>144</v>
      </c>
      <c r="F28" s="343"/>
    </row>
    <row r="29" spans="1:13" ht="50.15" customHeight="1">
      <c r="A29" s="163">
        <v>14</v>
      </c>
      <c r="B29" s="156" t="s">
        <v>588</v>
      </c>
      <c r="C29" s="163" t="s">
        <v>21</v>
      </c>
      <c r="D29" s="163" t="s">
        <v>381</v>
      </c>
      <c r="E29" s="110"/>
      <c r="F29" s="142"/>
    </row>
    <row r="30" spans="1:13" ht="50.15" customHeight="1">
      <c r="A30" s="163">
        <v>15</v>
      </c>
      <c r="B30" s="156" t="s">
        <v>586</v>
      </c>
      <c r="C30" s="163" t="s">
        <v>597</v>
      </c>
      <c r="D30" s="163" t="s">
        <v>381</v>
      </c>
      <c r="E30" s="110"/>
      <c r="F30" s="142"/>
    </row>
    <row r="31" spans="1:13" ht="50.15" customHeight="1">
      <c r="A31" s="163">
        <v>16</v>
      </c>
      <c r="B31" s="156" t="s">
        <v>587</v>
      </c>
      <c r="C31" s="163" t="s">
        <v>4</v>
      </c>
      <c r="D31" s="163" t="s">
        <v>381</v>
      </c>
      <c r="E31" s="110"/>
      <c r="F31" s="142"/>
    </row>
    <row r="32" spans="1:13" ht="50.15" customHeight="1">
      <c r="A32" s="163">
        <v>17</v>
      </c>
      <c r="B32" s="156" t="s">
        <v>582</v>
      </c>
      <c r="C32" s="163" t="s">
        <v>21</v>
      </c>
      <c r="D32" s="163" t="s">
        <v>381</v>
      </c>
      <c r="E32" s="110"/>
      <c r="F32" s="142"/>
    </row>
    <row r="33" spans="1:6" ht="50.15" customHeight="1">
      <c r="A33" s="163">
        <v>18</v>
      </c>
      <c r="B33" s="156" t="s">
        <v>589</v>
      </c>
      <c r="C33" s="163" t="s">
        <v>598</v>
      </c>
      <c r="D33" s="163" t="s">
        <v>381</v>
      </c>
      <c r="E33" s="110"/>
      <c r="F33" s="142"/>
    </row>
    <row r="34" spans="1:6" ht="50.15" customHeight="1">
      <c r="A34" s="163">
        <v>19</v>
      </c>
      <c r="B34" s="156" t="s">
        <v>590</v>
      </c>
      <c r="C34" s="163" t="s">
        <v>21</v>
      </c>
      <c r="D34" s="163" t="s">
        <v>381</v>
      </c>
      <c r="E34" s="110"/>
      <c r="F34" s="142"/>
    </row>
    <row r="35" spans="1:6" ht="50.15" customHeight="1">
      <c r="A35" s="163">
        <v>20</v>
      </c>
      <c r="B35" s="156" t="s">
        <v>591</v>
      </c>
      <c r="C35" s="163" t="s">
        <v>21</v>
      </c>
      <c r="D35" s="163" t="s">
        <v>381</v>
      </c>
      <c r="E35" s="110"/>
      <c r="F35" s="142"/>
    </row>
    <row r="36" spans="1:6" ht="50.15" customHeight="1">
      <c r="A36" s="163">
        <v>21</v>
      </c>
      <c r="B36" s="156" t="s">
        <v>592</v>
      </c>
      <c r="C36" s="163" t="s">
        <v>21</v>
      </c>
      <c r="D36" s="163" t="s">
        <v>381</v>
      </c>
      <c r="E36" s="110"/>
      <c r="F36" s="142"/>
    </row>
    <row r="37" spans="1:6" ht="50.15" customHeight="1">
      <c r="A37" s="163">
        <v>22</v>
      </c>
      <c r="B37" s="156" t="s">
        <v>593</v>
      </c>
      <c r="C37" s="163" t="s">
        <v>21</v>
      </c>
      <c r="D37" s="163" t="s">
        <v>381</v>
      </c>
      <c r="E37" s="110"/>
      <c r="F37" s="142"/>
    </row>
    <row r="38" spans="1:6" ht="50.15" customHeight="1">
      <c r="A38" s="163">
        <v>23</v>
      </c>
      <c r="B38" s="156" t="s">
        <v>594</v>
      </c>
      <c r="C38" s="163" t="s">
        <v>21</v>
      </c>
      <c r="D38" s="163" t="s">
        <v>381</v>
      </c>
      <c r="E38" s="110"/>
      <c r="F38" s="142"/>
    </row>
    <row r="39" spans="1:6" ht="50.15" customHeight="1">
      <c r="A39" s="163">
        <v>24</v>
      </c>
      <c r="B39" s="156" t="s">
        <v>329</v>
      </c>
      <c r="C39" s="163" t="s">
        <v>21</v>
      </c>
      <c r="D39" s="163" t="s">
        <v>381</v>
      </c>
      <c r="E39" s="110"/>
      <c r="F39" s="142"/>
    </row>
    <row r="40" spans="1:6" ht="50.15" customHeight="1">
      <c r="A40" s="163">
        <v>25</v>
      </c>
      <c r="B40" s="156" t="s">
        <v>580</v>
      </c>
      <c r="C40" s="163" t="s">
        <v>21</v>
      </c>
      <c r="D40" s="163" t="s">
        <v>381</v>
      </c>
      <c r="E40" s="110"/>
      <c r="F40" s="142"/>
    </row>
    <row r="41" spans="1:6" ht="50.15" customHeight="1">
      <c r="A41" s="163">
        <v>26</v>
      </c>
      <c r="B41" s="156" t="s">
        <v>595</v>
      </c>
      <c r="C41" s="163" t="s">
        <v>598</v>
      </c>
      <c r="D41" s="163" t="s">
        <v>381</v>
      </c>
      <c r="E41" s="110"/>
      <c r="F41" s="142"/>
    </row>
    <row r="42" spans="1:6" ht="50.15" customHeight="1">
      <c r="A42" s="163">
        <v>27</v>
      </c>
      <c r="B42" s="156" t="s">
        <v>299</v>
      </c>
      <c r="C42" s="163" t="s">
        <v>21</v>
      </c>
      <c r="D42" s="163" t="s">
        <v>381</v>
      </c>
      <c r="E42" s="144"/>
      <c r="F42" s="106"/>
    </row>
    <row r="43" spans="1:6" ht="50.15" customHeight="1">
      <c r="A43" s="163">
        <v>29</v>
      </c>
      <c r="B43" s="156" t="s">
        <v>596</v>
      </c>
      <c r="C43" s="163" t="s">
        <v>21</v>
      </c>
      <c r="D43" s="163" t="s">
        <v>381</v>
      </c>
      <c r="E43" s="144"/>
      <c r="F43" s="106"/>
    </row>
    <row r="44" spans="1:6" ht="50.15" customHeight="1">
      <c r="A44" s="163">
        <v>30</v>
      </c>
      <c r="B44" s="156" t="s">
        <v>738</v>
      </c>
      <c r="C44" s="163" t="s">
        <v>22</v>
      </c>
      <c r="D44" s="163" t="s">
        <v>381</v>
      </c>
      <c r="E44" s="156"/>
      <c r="F44" s="156"/>
    </row>
    <row r="45" spans="1:6" ht="50.15" customHeight="1">
      <c r="A45" s="163">
        <v>31</v>
      </c>
      <c r="B45" s="156" t="s">
        <v>824</v>
      </c>
      <c r="C45" s="163" t="s">
        <v>22</v>
      </c>
      <c r="D45" s="163" t="s">
        <v>381</v>
      </c>
      <c r="E45" s="156"/>
      <c r="F45" s="156"/>
    </row>
    <row r="46" spans="1:6" ht="50.15" customHeight="1">
      <c r="A46" s="163">
        <v>32</v>
      </c>
      <c r="B46" s="156" t="s">
        <v>825</v>
      </c>
      <c r="C46" s="163" t="s">
        <v>22</v>
      </c>
      <c r="D46" s="163" t="s">
        <v>381</v>
      </c>
      <c r="E46" s="156"/>
      <c r="F46" s="156"/>
    </row>
    <row r="47" spans="1:6" ht="50.15" customHeight="1">
      <c r="A47" s="163">
        <v>33</v>
      </c>
      <c r="B47" s="156" t="s">
        <v>826</v>
      </c>
      <c r="C47" s="163" t="s">
        <v>22</v>
      </c>
      <c r="D47" s="163" t="s">
        <v>381</v>
      </c>
      <c r="E47" s="156"/>
      <c r="F47" s="156"/>
    </row>
    <row r="48" spans="1:6" ht="50.15" customHeight="1">
      <c r="A48" s="163">
        <v>34</v>
      </c>
      <c r="B48" s="156" t="s">
        <v>827</v>
      </c>
      <c r="C48" s="163" t="s">
        <v>22</v>
      </c>
      <c r="D48" s="163" t="s">
        <v>381</v>
      </c>
      <c r="E48" s="156"/>
      <c r="F48" s="156"/>
    </row>
    <row r="49" spans="1:6" ht="50.15" customHeight="1">
      <c r="A49" s="163">
        <v>35</v>
      </c>
      <c r="B49" s="156" t="s">
        <v>711</v>
      </c>
      <c r="C49" s="163" t="s">
        <v>22</v>
      </c>
      <c r="D49" s="163" t="s">
        <v>381</v>
      </c>
      <c r="E49" s="156"/>
      <c r="F49" s="156"/>
    </row>
    <row r="50" spans="1:6" ht="50.15" customHeight="1">
      <c r="A50" s="163">
        <v>36</v>
      </c>
      <c r="B50" s="156" t="s">
        <v>828</v>
      </c>
      <c r="C50" s="163" t="s">
        <v>22</v>
      </c>
      <c r="D50" s="163" t="s">
        <v>381</v>
      </c>
      <c r="E50" s="156"/>
      <c r="F50" s="156"/>
    </row>
    <row r="51" spans="1:6" ht="50.15" customHeight="1">
      <c r="A51" s="163">
        <v>37</v>
      </c>
      <c r="B51" s="156" t="s">
        <v>829</v>
      </c>
      <c r="C51" s="163" t="s">
        <v>22</v>
      </c>
      <c r="D51" s="163" t="s">
        <v>381</v>
      </c>
      <c r="E51" s="156"/>
      <c r="F51" s="156"/>
    </row>
    <row r="52" spans="1:6" ht="42">
      <c r="A52" s="163">
        <v>38</v>
      </c>
      <c r="B52" s="156" t="s">
        <v>902</v>
      </c>
      <c r="C52" s="163" t="s">
        <v>23</v>
      </c>
      <c r="D52" s="163" t="s">
        <v>381</v>
      </c>
      <c r="E52" s="156"/>
      <c r="F52" s="156" t="s">
        <v>910</v>
      </c>
    </row>
    <row r="53" spans="1:6">
      <c r="A53" s="163">
        <v>39</v>
      </c>
      <c r="B53" s="156" t="s">
        <v>903</v>
      </c>
      <c r="C53" s="163" t="s">
        <v>23</v>
      </c>
      <c r="D53" s="163" t="s">
        <v>381</v>
      </c>
      <c r="E53" s="156"/>
      <c r="F53" s="156"/>
    </row>
    <row r="54" spans="1:6">
      <c r="A54" s="163">
        <v>40</v>
      </c>
      <c r="B54" s="156" t="s">
        <v>904</v>
      </c>
      <c r="C54" s="163" t="s">
        <v>23</v>
      </c>
      <c r="D54" s="163" t="s">
        <v>381</v>
      </c>
      <c r="E54" s="156"/>
      <c r="F54" s="156"/>
    </row>
    <row r="55" spans="1:6" ht="28">
      <c r="A55" s="163">
        <v>41</v>
      </c>
      <c r="B55" s="156" t="s">
        <v>905</v>
      </c>
      <c r="C55" s="163" t="s">
        <v>23</v>
      </c>
      <c r="D55" s="163" t="s">
        <v>381</v>
      </c>
      <c r="E55" s="156"/>
      <c r="F55" s="156"/>
    </row>
    <row r="56" spans="1:6" ht="28">
      <c r="A56" s="163">
        <v>42</v>
      </c>
      <c r="B56" s="156" t="s">
        <v>906</v>
      </c>
      <c r="C56" s="163" t="s">
        <v>23</v>
      </c>
      <c r="D56" s="163" t="s">
        <v>381</v>
      </c>
      <c r="E56" s="156"/>
      <c r="F56" s="156"/>
    </row>
    <row r="57" spans="1:6">
      <c r="A57" s="163">
        <v>43</v>
      </c>
      <c r="B57" s="156" t="s">
        <v>907</v>
      </c>
      <c r="C57" s="163" t="s">
        <v>23</v>
      </c>
      <c r="D57" s="163" t="s">
        <v>381</v>
      </c>
      <c r="E57" s="156"/>
      <c r="F57" s="156"/>
    </row>
    <row r="58" spans="1:6" ht="28">
      <c r="A58" s="163">
        <v>44</v>
      </c>
      <c r="B58" s="156" t="s">
        <v>897</v>
      </c>
      <c r="C58" s="163" t="s">
        <v>23</v>
      </c>
      <c r="D58" s="163" t="s">
        <v>381</v>
      </c>
      <c r="E58" s="156"/>
      <c r="F58" s="156"/>
    </row>
    <row r="59" spans="1:6">
      <c r="A59" s="163">
        <v>45</v>
      </c>
      <c r="B59" s="156" t="s">
        <v>908</v>
      </c>
      <c r="C59" s="163" t="s">
        <v>23</v>
      </c>
      <c r="D59" s="163" t="s">
        <v>381</v>
      </c>
      <c r="E59" s="156"/>
      <c r="F59" s="156"/>
    </row>
    <row r="60" spans="1:6" ht="42">
      <c r="A60" s="163">
        <v>46</v>
      </c>
      <c r="B60" s="156" t="s">
        <v>909</v>
      </c>
      <c r="C60" s="163" t="s">
        <v>23</v>
      </c>
      <c r="D60" s="163" t="s">
        <v>381</v>
      </c>
      <c r="E60" s="156"/>
      <c r="F60" s="156"/>
    </row>
  </sheetData>
  <mergeCells count="14">
    <mergeCell ref="A6:A7"/>
    <mergeCell ref="A27:A28"/>
    <mergeCell ref="C2:F2"/>
    <mergeCell ref="C3:F3"/>
    <mergeCell ref="C4:F4"/>
    <mergeCell ref="C6:C7"/>
    <mergeCell ref="C27:C28"/>
    <mergeCell ref="B5:N5"/>
    <mergeCell ref="B6:B7"/>
    <mergeCell ref="D6:E6"/>
    <mergeCell ref="F6:F7"/>
    <mergeCell ref="B27:B28"/>
    <mergeCell ref="D27:E27"/>
    <mergeCell ref="F27:F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0B84B-3D96-43DC-8803-5169765D1A8A}">
  <dimension ref="B3:Q4"/>
  <sheetViews>
    <sheetView workbookViewId="0">
      <selection activeCell="A4" sqref="A4"/>
    </sheetView>
  </sheetViews>
  <sheetFormatPr baseColWidth="10" defaultRowHeight="14.5"/>
  <cols>
    <col min="1" max="1" width="10.90625" style="151"/>
    <col min="2" max="2" width="21.81640625" style="151" customWidth="1"/>
    <col min="3" max="3" width="20.08984375" style="151" customWidth="1"/>
    <col min="4" max="4" width="23.1796875" style="151" customWidth="1"/>
    <col min="5" max="5" width="24.54296875" style="151" customWidth="1"/>
    <col min="6" max="6" width="22.36328125" style="151" customWidth="1"/>
    <col min="7" max="7" width="20.08984375" style="151" customWidth="1"/>
    <col min="8" max="8" width="17.26953125" style="151" customWidth="1"/>
    <col min="9" max="9" width="22.6328125" style="151" customWidth="1"/>
    <col min="10" max="10" width="27.7265625" style="151" customWidth="1"/>
    <col min="11" max="11" width="32.1796875" style="151" customWidth="1"/>
    <col min="12" max="12" width="33.26953125" style="151" customWidth="1"/>
    <col min="13" max="13" width="32" style="151" customWidth="1"/>
    <col min="14" max="14" width="19.6328125" style="152" customWidth="1"/>
    <col min="15" max="15" width="30.90625" style="151" customWidth="1"/>
    <col min="16" max="16" width="26.7265625" style="151" customWidth="1"/>
    <col min="17" max="17" width="30.08984375" style="151" customWidth="1"/>
    <col min="18" max="16384" width="10.90625" style="151"/>
  </cols>
  <sheetData>
    <row r="3" spans="2:17" ht="78">
      <c r="B3" s="147" t="s">
        <v>189</v>
      </c>
      <c r="C3" s="147" t="s">
        <v>186</v>
      </c>
      <c r="D3" s="148" t="s">
        <v>599</v>
      </c>
      <c r="E3" s="149" t="s">
        <v>191</v>
      </c>
      <c r="F3" s="148" t="s">
        <v>291</v>
      </c>
      <c r="G3" s="148" t="s">
        <v>985</v>
      </c>
      <c r="H3" s="149" t="s">
        <v>192</v>
      </c>
      <c r="I3" s="149" t="s">
        <v>193</v>
      </c>
      <c r="J3" s="148" t="s">
        <v>986</v>
      </c>
      <c r="K3" s="148" t="s">
        <v>600</v>
      </c>
      <c r="L3" s="148" t="s">
        <v>601</v>
      </c>
      <c r="M3" s="148" t="s">
        <v>602</v>
      </c>
      <c r="N3" s="150" t="s">
        <v>15</v>
      </c>
      <c r="O3" s="147" t="s">
        <v>187</v>
      </c>
      <c r="P3" s="147" t="s">
        <v>188</v>
      </c>
      <c r="Q3" s="147" t="s">
        <v>190</v>
      </c>
    </row>
    <row r="4" spans="2:17">
      <c r="B4" s="153" t="s">
        <v>288</v>
      </c>
      <c r="C4" s="181" t="s">
        <v>289</v>
      </c>
      <c r="D4" s="153" t="s">
        <v>290</v>
      </c>
      <c r="E4" s="153"/>
      <c r="F4" s="153">
        <v>2025</v>
      </c>
      <c r="G4" s="153" t="s">
        <v>721</v>
      </c>
      <c r="H4" s="182"/>
      <c r="I4" s="153">
        <v>270</v>
      </c>
      <c r="J4" s="153">
        <v>50</v>
      </c>
      <c r="K4" s="153">
        <v>17</v>
      </c>
      <c r="L4" s="153">
        <v>33</v>
      </c>
      <c r="M4" s="153">
        <v>0</v>
      </c>
      <c r="N4" s="154">
        <f>SUM(K4:M4)</f>
        <v>50</v>
      </c>
      <c r="O4" s="153" t="s">
        <v>287</v>
      </c>
      <c r="P4" s="181" t="s">
        <v>289</v>
      </c>
      <c r="Q4" s="153" t="s">
        <v>810</v>
      </c>
    </row>
  </sheetData>
  <hyperlinks>
    <hyperlink ref="C4" r:id="rId1" xr:uid="{F5E2DC74-5F41-43A0-8402-EF5C8A311A3B}"/>
    <hyperlink ref="P4" r:id="rId2" xr:uid="{F55AB15E-73D4-4B55-A5E2-815ADF0B8A2A}"/>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1. Presupuesto Acumulado</vt:lpstr>
      <vt:lpstr>2. Fortalecimiento Direct</vt:lpstr>
      <vt:lpstr>3. Capacitación Autorizada DGS</vt:lpstr>
      <vt:lpstr>4. Capacitación Externa SUCADES</vt:lpstr>
      <vt:lpstr>5. Seguimiento y Control PIC</vt:lpstr>
      <vt:lpstr>Módulo IV</vt:lpstr>
      <vt:lpstr>'1. Presupuesto Acumulado'!Área_de_impresión</vt:lpstr>
      <vt:lpstr>'3. Capacitación Autorizada DGS'!Área_de_impresión</vt:lpstr>
      <vt:lpstr>'4. Capacitación Externa SUCADES'!Área_de_impresión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Hernandez Conejo</dc:creator>
  <cp:lastModifiedBy>Susana Araya Zamora</cp:lastModifiedBy>
  <cp:lastPrinted>2016-06-13T19:09:30Z</cp:lastPrinted>
  <dcterms:created xsi:type="dcterms:W3CDTF">2016-05-18T15:24:28Z</dcterms:created>
  <dcterms:modified xsi:type="dcterms:W3CDTF">2026-04-10T18:31:32Z</dcterms:modified>
</cp:coreProperties>
</file>