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jlizano\Downloads\"/>
    </mc:Choice>
  </mc:AlternateContent>
  <xr:revisionPtr revIDLastSave="0" documentId="13_ncr:1_{500808AF-DF91-4355-A627-57B99B655353}" xr6:coauthVersionLast="45" xr6:coauthVersionMax="45" xr10:uidLastSave="{00000000-0000-0000-0000-000000000000}"/>
  <bookViews>
    <workbookView xWindow="-120" yWindow="-120" windowWidth="19440" windowHeight="14040" tabRatio="872" xr2:uid="{00000000-000D-0000-FFFF-FFFF00000000}"/>
  </bookViews>
  <sheets>
    <sheet name="1. Presupuesto Acumulado" sheetId="6" r:id="rId1"/>
    <sheet name="2. Fortalecimiento Direct" sheetId="11" r:id="rId2"/>
    <sheet name="3. Capacitación Autorizada DGS" sheetId="2" r:id="rId3"/>
    <sheet name="4. Capacitación Externa SUCADES" sheetId="10" r:id="rId4"/>
    <sheet name="5. Seguimiento y Control PIC" sheetId="12" r:id="rId5"/>
  </sheets>
  <definedNames>
    <definedName name="_xlnm._FilterDatabase" localSheetId="1" hidden="1">'2. Fortalecimiento Direct'!$A$2:$AG$121</definedName>
    <definedName name="_xlnm._FilterDatabase" localSheetId="2" hidden="1">'3. Capacitación Autorizada DGS'!$A$1:$AM$100</definedName>
    <definedName name="_xlnm._FilterDatabase" localSheetId="3" hidden="1">'4. Capacitación Externa SUCADES'!$A$1:$U$485</definedName>
    <definedName name="_xlnm._FilterDatabase" localSheetId="4" hidden="1">'5. Seguimiento y Control PIC'!$A$17:$AU$17</definedName>
    <definedName name="_xlnm.Print_Area" localSheetId="0">'1. Presupuesto Acumulado'!$A$1:$O$42</definedName>
    <definedName name="_xlnm.Print_Area" localSheetId="2">'3. Capacitación Autorizada DGS'!$A$1:$AM$99</definedName>
    <definedName name="_xlnm.Print_Area" localSheetId="3">'4. Capacitación Externa SUCADES'!$A$1:$U$69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6" l="1"/>
  <c r="C37" i="6"/>
  <c r="B37" i="6"/>
  <c r="I12" i="12"/>
  <c r="H12" i="12"/>
  <c r="G12" i="12"/>
  <c r="E12" i="12"/>
  <c r="D12" i="12"/>
  <c r="L11" i="12"/>
  <c r="K11" i="12"/>
  <c r="F11" i="12"/>
  <c r="C11" i="12"/>
  <c r="L10" i="12"/>
  <c r="K10" i="12"/>
  <c r="F10" i="12"/>
  <c r="C10" i="12"/>
  <c r="L9" i="12"/>
  <c r="K9" i="12"/>
  <c r="F9" i="12"/>
  <c r="C9" i="12"/>
  <c r="J9" i="12" s="1"/>
  <c r="L8" i="12"/>
  <c r="K8" i="12"/>
  <c r="F8" i="12"/>
  <c r="F12" i="12" s="1"/>
  <c r="C8" i="12"/>
  <c r="C12" i="12" s="1"/>
  <c r="J10" i="12" l="1"/>
  <c r="L12" i="12"/>
  <c r="J11" i="12"/>
  <c r="K12" i="12"/>
  <c r="J12" i="12"/>
  <c r="J8" i="12"/>
  <c r="B36" i="6"/>
  <c r="Q10" i="10" l="1"/>
  <c r="P11" i="10"/>
  <c r="Q11" i="10"/>
  <c r="Q12" i="10"/>
  <c r="P13" i="10"/>
  <c r="Q13" i="10"/>
  <c r="Q14" i="10"/>
  <c r="P15" i="10"/>
  <c r="Q15" i="10"/>
  <c r="Q16" i="10"/>
  <c r="P17" i="10"/>
  <c r="Q17" i="10"/>
  <c r="Q18" i="10"/>
  <c r="P19" i="10"/>
  <c r="Q19" i="10"/>
  <c r="Q20" i="10"/>
  <c r="P21" i="10"/>
  <c r="Q21" i="10"/>
  <c r="Q22" i="10"/>
  <c r="P23" i="10"/>
  <c r="Q23" i="10"/>
  <c r="Q24" i="10"/>
  <c r="P25" i="10"/>
  <c r="Q25" i="10"/>
  <c r="Q26" i="10"/>
  <c r="P27" i="10"/>
  <c r="Q27" i="10"/>
  <c r="Q28" i="10"/>
  <c r="P29" i="10"/>
  <c r="Q29" i="10"/>
  <c r="Q30" i="10"/>
  <c r="P31" i="10"/>
  <c r="Q31" i="10"/>
  <c r="Q32" i="10"/>
  <c r="P33" i="10"/>
  <c r="Q33" i="10"/>
  <c r="Q34" i="10"/>
  <c r="P35" i="10"/>
  <c r="Q35" i="10"/>
  <c r="Q36" i="10"/>
  <c r="P37" i="10"/>
  <c r="Q37" i="10"/>
  <c r="Q38" i="10"/>
  <c r="P39" i="10"/>
  <c r="Q39" i="10"/>
  <c r="Q40" i="10"/>
  <c r="P41" i="10"/>
  <c r="Q41" i="10"/>
  <c r="Q42" i="10"/>
  <c r="P43" i="10"/>
  <c r="Q43" i="10"/>
  <c r="Q44" i="10"/>
  <c r="P45" i="10"/>
  <c r="Q45" i="10"/>
  <c r="Q46" i="10"/>
  <c r="P47" i="10"/>
  <c r="Q47" i="10"/>
  <c r="Q48" i="10"/>
  <c r="P49" i="10"/>
  <c r="Q49" i="10"/>
  <c r="Q50" i="10"/>
  <c r="P51" i="10"/>
  <c r="Q51" i="10"/>
  <c r="Q52" i="10"/>
  <c r="P53" i="10"/>
  <c r="Q53" i="10"/>
  <c r="Q54" i="10"/>
  <c r="P55" i="10"/>
  <c r="Q55" i="10"/>
  <c r="Q56" i="10"/>
  <c r="P57" i="10"/>
  <c r="Q57" i="10"/>
  <c r="Q58" i="10"/>
  <c r="P59" i="10"/>
  <c r="Q59" i="10"/>
  <c r="Q60" i="10"/>
  <c r="P61" i="10"/>
  <c r="Q61" i="10"/>
  <c r="Q62" i="10"/>
  <c r="P63" i="10"/>
  <c r="Q63" i="10"/>
  <c r="Q64" i="10"/>
  <c r="P65" i="10"/>
  <c r="Q65" i="10"/>
  <c r="Q66" i="10"/>
  <c r="P67" i="10"/>
  <c r="Q67" i="10"/>
  <c r="Q68" i="10"/>
  <c r="P69" i="10"/>
  <c r="Q69" i="10"/>
  <c r="Q70" i="10"/>
  <c r="P71" i="10"/>
  <c r="Q71" i="10"/>
  <c r="Q72" i="10"/>
  <c r="P73" i="10"/>
  <c r="Q73" i="10"/>
  <c r="Q74" i="10"/>
  <c r="P75" i="10"/>
  <c r="Q75" i="10"/>
  <c r="Q76" i="10"/>
  <c r="P77" i="10"/>
  <c r="Q77" i="10"/>
  <c r="Q78" i="10"/>
  <c r="P79" i="10"/>
  <c r="Q79" i="10"/>
  <c r="Q80" i="10"/>
  <c r="P81" i="10"/>
  <c r="Q81" i="10"/>
  <c r="Q82" i="10"/>
  <c r="P83" i="10"/>
  <c r="Q83" i="10"/>
  <c r="Q84" i="10"/>
  <c r="P85" i="10"/>
  <c r="Q85" i="10"/>
  <c r="Q86" i="10"/>
  <c r="P87" i="10"/>
  <c r="Q87" i="10"/>
  <c r="Q88" i="10"/>
  <c r="P89" i="10"/>
  <c r="Q89" i="10"/>
  <c r="Q90" i="10"/>
  <c r="P91" i="10"/>
  <c r="Q91" i="10"/>
  <c r="Q92" i="10"/>
  <c r="P93" i="10"/>
  <c r="Q93" i="10"/>
  <c r="Q94" i="10"/>
  <c r="P95" i="10"/>
  <c r="Q95" i="10"/>
  <c r="Q96" i="10"/>
  <c r="P97" i="10"/>
  <c r="Q97" i="10"/>
  <c r="Q98" i="10"/>
  <c r="P99" i="10"/>
  <c r="Q99" i="10"/>
  <c r="Q100" i="10"/>
  <c r="P101" i="10"/>
  <c r="Q101" i="10"/>
  <c r="Q102" i="10"/>
  <c r="P103" i="10"/>
  <c r="Q103" i="10"/>
  <c r="Q104" i="10"/>
  <c r="P105" i="10"/>
  <c r="Q105" i="10"/>
  <c r="Q106" i="10"/>
  <c r="P107" i="10"/>
  <c r="Q107" i="10"/>
  <c r="Q108" i="10"/>
  <c r="P109" i="10"/>
  <c r="Q109" i="10"/>
  <c r="Q110" i="10"/>
  <c r="P111" i="10"/>
  <c r="Q111" i="10"/>
  <c r="Q112" i="10"/>
  <c r="P113" i="10"/>
  <c r="Q113" i="10"/>
  <c r="Q114" i="10"/>
  <c r="P115" i="10"/>
  <c r="Q115" i="10"/>
  <c r="Q116" i="10"/>
  <c r="P117" i="10"/>
  <c r="Q117" i="10"/>
  <c r="Q118" i="10"/>
  <c r="P119" i="10"/>
  <c r="Q119" i="10"/>
  <c r="Q120" i="10"/>
  <c r="P121" i="10"/>
  <c r="Q121" i="10"/>
  <c r="Q122" i="10"/>
  <c r="P123" i="10"/>
  <c r="Q123" i="10"/>
  <c r="Q124" i="10"/>
  <c r="P125" i="10"/>
  <c r="Q125" i="10"/>
  <c r="Q126" i="10"/>
  <c r="P127" i="10"/>
  <c r="Q127" i="10"/>
  <c r="Q128" i="10"/>
  <c r="P129" i="10"/>
  <c r="Q129" i="10"/>
  <c r="Q130" i="10"/>
  <c r="P131" i="10"/>
  <c r="Q131" i="10"/>
  <c r="Q132" i="10"/>
  <c r="P133" i="10"/>
  <c r="Q133" i="10"/>
  <c r="Q134" i="10"/>
  <c r="P135" i="10"/>
  <c r="Q135" i="10"/>
  <c r="Q136" i="10"/>
  <c r="P137" i="10"/>
  <c r="Q137" i="10"/>
  <c r="Q138" i="10"/>
  <c r="P139" i="10"/>
  <c r="Q139" i="10"/>
  <c r="Q140" i="10"/>
  <c r="P141" i="10"/>
  <c r="Q141" i="10"/>
  <c r="Q142" i="10"/>
  <c r="P143" i="10"/>
  <c r="Q143" i="10"/>
  <c r="Q144" i="10"/>
  <c r="P145" i="10"/>
  <c r="Q145" i="10"/>
  <c r="Q146" i="10"/>
  <c r="P147" i="10"/>
  <c r="Q147" i="10"/>
  <c r="Q148" i="10"/>
  <c r="P149" i="10"/>
  <c r="Q149" i="10"/>
  <c r="Q150" i="10"/>
  <c r="P151" i="10"/>
  <c r="Q151" i="10"/>
  <c r="Q152" i="10"/>
  <c r="P153" i="10"/>
  <c r="Q153" i="10"/>
  <c r="Q154" i="10"/>
  <c r="P155" i="10"/>
  <c r="Q155" i="10"/>
  <c r="Q156" i="10"/>
  <c r="P157" i="10"/>
  <c r="Q157" i="10"/>
  <c r="Q158" i="10"/>
  <c r="P159" i="10"/>
  <c r="Q159" i="10"/>
  <c r="Q160" i="10"/>
  <c r="P161" i="10"/>
  <c r="Q161" i="10"/>
  <c r="Q162" i="10"/>
  <c r="P163" i="10"/>
  <c r="Q163" i="10"/>
  <c r="Q164" i="10"/>
  <c r="P165" i="10"/>
  <c r="Q165" i="10"/>
  <c r="Q166" i="10"/>
  <c r="P167" i="10"/>
  <c r="Q167" i="10"/>
  <c r="Q168" i="10"/>
  <c r="P169" i="10"/>
  <c r="Q169" i="10"/>
  <c r="Q170" i="10"/>
  <c r="P171" i="10"/>
  <c r="Q171" i="10"/>
  <c r="Q172" i="10"/>
  <c r="P173" i="10"/>
  <c r="Q173" i="10"/>
  <c r="Q174" i="10"/>
  <c r="P175" i="10"/>
  <c r="Q175" i="10"/>
  <c r="Q176" i="10"/>
  <c r="P177" i="10"/>
  <c r="Q177" i="10"/>
  <c r="Q178" i="10"/>
  <c r="P179" i="10"/>
  <c r="Q179" i="10"/>
  <c r="Q180" i="10"/>
  <c r="P181" i="10"/>
  <c r="Q181" i="10"/>
  <c r="Q182" i="10"/>
  <c r="P183" i="10"/>
  <c r="Q183" i="10"/>
  <c r="Q184" i="10"/>
  <c r="P185" i="10"/>
  <c r="Q185" i="10"/>
  <c r="Q186" i="10"/>
  <c r="P187" i="10"/>
  <c r="Q187" i="10"/>
  <c r="Q188" i="10"/>
  <c r="P189" i="10"/>
  <c r="Q189" i="10"/>
  <c r="Q190" i="10"/>
  <c r="P191" i="10"/>
  <c r="Q191" i="10"/>
  <c r="Q192" i="10"/>
  <c r="P193" i="10"/>
  <c r="Q193" i="10"/>
  <c r="Q194" i="10"/>
  <c r="P195" i="10"/>
  <c r="Q195" i="10"/>
  <c r="Q196" i="10"/>
  <c r="P197" i="10"/>
  <c r="Q197" i="10"/>
  <c r="Q198" i="10"/>
  <c r="P199" i="10"/>
  <c r="Q199" i="10"/>
  <c r="Q200" i="10"/>
  <c r="P201" i="10"/>
  <c r="Q201" i="10"/>
  <c r="Q202" i="10"/>
  <c r="P203" i="10"/>
  <c r="Q203" i="10"/>
  <c r="Q204" i="10"/>
  <c r="P205" i="10"/>
  <c r="Q205" i="10"/>
  <c r="Q206" i="10"/>
  <c r="P207" i="10"/>
  <c r="Q207" i="10"/>
  <c r="Q208" i="10"/>
  <c r="P209" i="10"/>
  <c r="Q209" i="10"/>
  <c r="Q210" i="10"/>
  <c r="P211" i="10"/>
  <c r="Q211" i="10"/>
  <c r="Q212" i="10"/>
  <c r="P213" i="10"/>
  <c r="Q213" i="10"/>
  <c r="Q214" i="10"/>
  <c r="P215" i="10"/>
  <c r="Q215" i="10"/>
  <c r="Q216" i="10"/>
  <c r="P217" i="10"/>
  <c r="Q217" i="10"/>
  <c r="Q218" i="10"/>
  <c r="P219" i="10"/>
  <c r="Q219" i="10"/>
  <c r="P220" i="10"/>
  <c r="Q220" i="10"/>
  <c r="P221" i="10"/>
  <c r="Q221" i="10"/>
  <c r="P222" i="10"/>
  <c r="Q222" i="10"/>
  <c r="P223" i="10"/>
  <c r="Q223" i="10"/>
  <c r="Q224" i="10"/>
  <c r="P225" i="10"/>
  <c r="Q225" i="10"/>
  <c r="P226" i="10"/>
  <c r="Q226" i="10"/>
  <c r="P227" i="10"/>
  <c r="Q227" i="10"/>
  <c r="Q228" i="10"/>
  <c r="P229" i="10"/>
  <c r="Q229" i="10"/>
  <c r="P230" i="10"/>
  <c r="Q230" i="10"/>
  <c r="P231" i="10"/>
  <c r="Q231" i="10"/>
  <c r="Q232" i="10"/>
  <c r="P233" i="10"/>
  <c r="Q233" i="10"/>
  <c r="P234" i="10"/>
  <c r="Q234" i="10"/>
  <c r="P235" i="10"/>
  <c r="Q235" i="10"/>
  <c r="Q236" i="10"/>
  <c r="P237" i="10"/>
  <c r="Q237" i="10"/>
  <c r="P238" i="10"/>
  <c r="Q238" i="10"/>
  <c r="P239" i="10"/>
  <c r="Q239" i="10"/>
  <c r="Q240" i="10"/>
  <c r="P241" i="10"/>
  <c r="Q241" i="10"/>
  <c r="P242" i="10"/>
  <c r="Q242" i="10"/>
  <c r="P243" i="10"/>
  <c r="Q243" i="10"/>
  <c r="Q244" i="10"/>
  <c r="P245" i="10"/>
  <c r="Q245" i="10"/>
  <c r="P246" i="10"/>
  <c r="Q246" i="10"/>
  <c r="P247" i="10"/>
  <c r="Q247" i="10"/>
  <c r="Q248" i="10"/>
  <c r="P249" i="10"/>
  <c r="Q249" i="10"/>
  <c r="P250" i="10"/>
  <c r="Q250" i="10"/>
  <c r="P251" i="10"/>
  <c r="Q251" i="10"/>
  <c r="Q252" i="10"/>
  <c r="P253" i="10"/>
  <c r="Q253" i="10"/>
  <c r="P254" i="10"/>
  <c r="Q254" i="10"/>
  <c r="P255" i="10"/>
  <c r="Q255" i="10"/>
  <c r="Q256" i="10"/>
  <c r="P257" i="10"/>
  <c r="Q257" i="10"/>
  <c r="P258" i="10"/>
  <c r="Q258" i="10"/>
  <c r="P259" i="10"/>
  <c r="Q259" i="10"/>
  <c r="Q260" i="10"/>
  <c r="P261" i="10"/>
  <c r="Q261" i="10"/>
  <c r="P262" i="10"/>
  <c r="Q262" i="10"/>
  <c r="P263" i="10"/>
  <c r="Q263" i="10"/>
  <c r="Q264" i="10"/>
  <c r="P265" i="10"/>
  <c r="Q265" i="10"/>
  <c r="P266" i="10"/>
  <c r="Q266" i="10"/>
  <c r="P267" i="10"/>
  <c r="Q267" i="10"/>
  <c r="Q268" i="10"/>
  <c r="P269" i="10"/>
  <c r="Q269" i="10"/>
  <c r="P270" i="10"/>
  <c r="Q270" i="10"/>
  <c r="P271" i="10"/>
  <c r="Q271" i="10"/>
  <c r="Q272" i="10"/>
  <c r="P273" i="10"/>
  <c r="Q273" i="10"/>
  <c r="P274" i="10"/>
  <c r="Q274" i="10"/>
  <c r="P275" i="10"/>
  <c r="Q275" i="10"/>
  <c r="Q276" i="10"/>
  <c r="P277" i="10"/>
  <c r="Q277" i="10"/>
  <c r="P278" i="10"/>
  <c r="Q278" i="10"/>
  <c r="P279" i="10"/>
  <c r="Q279" i="10"/>
  <c r="Q280" i="10"/>
  <c r="P281" i="10"/>
  <c r="Q281" i="10"/>
  <c r="P282" i="10"/>
  <c r="Q282" i="10"/>
  <c r="P283" i="10"/>
  <c r="Q283" i="10"/>
  <c r="Q284" i="10"/>
  <c r="P285" i="10"/>
  <c r="Q285" i="10"/>
  <c r="P286" i="10"/>
  <c r="Q286" i="10"/>
  <c r="P287" i="10"/>
  <c r="Q287" i="10"/>
  <c r="Q288" i="10"/>
  <c r="P289" i="10"/>
  <c r="Q289" i="10"/>
  <c r="P290" i="10"/>
  <c r="Q290" i="10"/>
  <c r="P291" i="10"/>
  <c r="Q291" i="10"/>
  <c r="Q292" i="10"/>
  <c r="P293" i="10"/>
  <c r="Q293" i="10"/>
  <c r="P294" i="10"/>
  <c r="Q294" i="10"/>
  <c r="P295" i="10"/>
  <c r="Q295" i="10"/>
  <c r="Q296" i="10"/>
  <c r="P297" i="10"/>
  <c r="Q297" i="10"/>
  <c r="P298" i="10"/>
  <c r="Q298" i="10"/>
  <c r="P299" i="10"/>
  <c r="Q299" i="10"/>
  <c r="Q300" i="10"/>
  <c r="P301" i="10"/>
  <c r="Q301" i="10"/>
  <c r="P302" i="10"/>
  <c r="Q302" i="10"/>
  <c r="P303" i="10"/>
  <c r="Q303" i="10"/>
  <c r="Q304" i="10"/>
  <c r="P305" i="10"/>
  <c r="Q305" i="10"/>
  <c r="P306" i="10"/>
  <c r="Q306" i="10"/>
  <c r="P307" i="10"/>
  <c r="Q307" i="10"/>
  <c r="Q308" i="10"/>
  <c r="P309" i="10"/>
  <c r="Q309" i="10"/>
  <c r="P310" i="10"/>
  <c r="Q310" i="10"/>
  <c r="P311" i="10"/>
  <c r="Q311" i="10"/>
  <c r="Q312" i="10"/>
  <c r="P313" i="10"/>
  <c r="Q313" i="10"/>
  <c r="P314" i="10"/>
  <c r="Q314" i="10"/>
  <c r="P315" i="10"/>
  <c r="Q315" i="10"/>
  <c r="Q316" i="10"/>
  <c r="P317" i="10"/>
  <c r="Q317" i="10"/>
  <c r="P318" i="10"/>
  <c r="Q318" i="10"/>
  <c r="P319" i="10"/>
  <c r="Q319" i="10"/>
  <c r="Q320" i="10"/>
  <c r="P321" i="10"/>
  <c r="Q321" i="10"/>
  <c r="P322" i="10"/>
  <c r="Q322" i="10"/>
  <c r="P323" i="10"/>
  <c r="Q323" i="10"/>
  <c r="Q324" i="10"/>
  <c r="P325" i="10"/>
  <c r="Q325" i="10"/>
  <c r="P326" i="10"/>
  <c r="Q326" i="10"/>
  <c r="P327" i="10"/>
  <c r="Q327" i="10"/>
  <c r="Q328" i="10"/>
  <c r="P329" i="10"/>
  <c r="Q329" i="10"/>
  <c r="P330" i="10"/>
  <c r="Q330" i="10"/>
  <c r="P331" i="10"/>
  <c r="Q331" i="10"/>
  <c r="Q332" i="10"/>
  <c r="P333" i="10"/>
  <c r="Q333" i="10"/>
  <c r="P334" i="10"/>
  <c r="Q334" i="10"/>
  <c r="P335" i="10"/>
  <c r="Q335" i="10"/>
  <c r="Q336" i="10"/>
  <c r="P337" i="10"/>
  <c r="Q337" i="10"/>
  <c r="P338" i="10"/>
  <c r="Q338" i="10"/>
  <c r="P339" i="10"/>
  <c r="Q339" i="10"/>
  <c r="Q340" i="10"/>
  <c r="P341" i="10"/>
  <c r="Q341" i="10"/>
  <c r="P342" i="10"/>
  <c r="Q342" i="10"/>
  <c r="P343" i="10"/>
  <c r="Q343" i="10"/>
  <c r="Q344" i="10"/>
  <c r="P345" i="10"/>
  <c r="Q345" i="10"/>
  <c r="P346" i="10"/>
  <c r="Q346" i="10"/>
  <c r="P347" i="10"/>
  <c r="Q347" i="10"/>
  <c r="Q348" i="10"/>
  <c r="P349" i="10"/>
  <c r="Q349" i="10"/>
  <c r="P350" i="10"/>
  <c r="Q350" i="10"/>
  <c r="P351" i="10"/>
  <c r="Q351" i="10"/>
  <c r="Q352" i="10"/>
  <c r="P353" i="10"/>
  <c r="Q353" i="10"/>
  <c r="P354" i="10"/>
  <c r="Q354" i="10"/>
  <c r="P355" i="10"/>
  <c r="Q355" i="10"/>
  <c r="Q356" i="10"/>
  <c r="P357" i="10"/>
  <c r="Q357" i="10"/>
  <c r="P358" i="10"/>
  <c r="Q358" i="10"/>
  <c r="P359" i="10"/>
  <c r="Q359" i="10"/>
  <c r="Q360" i="10"/>
  <c r="P361" i="10"/>
  <c r="Q361" i="10"/>
  <c r="P362" i="10"/>
  <c r="Q362" i="10"/>
  <c r="P363" i="10"/>
  <c r="Q363" i="10"/>
  <c r="Q364" i="10"/>
  <c r="P365" i="10"/>
  <c r="Q365" i="10"/>
  <c r="P366" i="10"/>
  <c r="Q366" i="10"/>
  <c r="P367" i="10"/>
  <c r="Q367" i="10"/>
  <c r="Q368" i="10"/>
  <c r="P369" i="10"/>
  <c r="Q369" i="10"/>
  <c r="P370" i="10"/>
  <c r="Q370" i="10"/>
  <c r="P371" i="10"/>
  <c r="Q371" i="10"/>
  <c r="Q372" i="10"/>
  <c r="P373" i="10"/>
  <c r="Q373" i="10"/>
  <c r="P374" i="10"/>
  <c r="Q374" i="10"/>
  <c r="P375" i="10"/>
  <c r="Q375" i="10"/>
  <c r="Q376" i="10"/>
  <c r="P377" i="10"/>
  <c r="Q377" i="10"/>
  <c r="P378" i="10"/>
  <c r="Q378" i="10"/>
  <c r="P379" i="10"/>
  <c r="Q379" i="10"/>
  <c r="Q380" i="10"/>
  <c r="P381" i="10"/>
  <c r="Q381" i="10"/>
  <c r="P382" i="10"/>
  <c r="Q382" i="10"/>
  <c r="P383" i="10"/>
  <c r="Q383" i="10"/>
  <c r="Q384" i="10"/>
  <c r="P385" i="10"/>
  <c r="Q385" i="10"/>
  <c r="P386" i="10"/>
  <c r="Q386" i="10"/>
  <c r="P387" i="10"/>
  <c r="Q387" i="10"/>
  <c r="Q388" i="10"/>
  <c r="P389" i="10"/>
  <c r="Q389" i="10"/>
  <c r="P390" i="10"/>
  <c r="Q390" i="10"/>
  <c r="P391" i="10"/>
  <c r="Q391" i="10"/>
  <c r="Q392" i="10"/>
  <c r="P393" i="10"/>
  <c r="Q393" i="10"/>
  <c r="P394" i="10"/>
  <c r="Q394" i="10"/>
  <c r="P395" i="10"/>
  <c r="Q395" i="10"/>
  <c r="Q396" i="10"/>
  <c r="P397" i="10"/>
  <c r="Q397" i="10"/>
  <c r="P398" i="10"/>
  <c r="Q398" i="10"/>
  <c r="P399" i="10"/>
  <c r="Q399" i="10"/>
  <c r="Q400" i="10"/>
  <c r="P401" i="10"/>
  <c r="Q401" i="10"/>
  <c r="P402" i="10"/>
  <c r="Q402" i="10"/>
  <c r="P403" i="10"/>
  <c r="Q403" i="10"/>
  <c r="Q404" i="10"/>
  <c r="P405" i="10"/>
  <c r="Q405" i="10"/>
  <c r="P406" i="10"/>
  <c r="Q406" i="10"/>
  <c r="P407" i="10"/>
  <c r="Q407" i="10"/>
  <c r="Q408" i="10"/>
  <c r="P409" i="10"/>
  <c r="Q409" i="10"/>
  <c r="P410" i="10"/>
  <c r="Q410" i="10"/>
  <c r="P411" i="10"/>
  <c r="Q411" i="10"/>
  <c r="Q412" i="10"/>
  <c r="P413" i="10"/>
  <c r="Q413" i="10"/>
  <c r="P414" i="10"/>
  <c r="Q414" i="10"/>
  <c r="P415" i="10"/>
  <c r="Q415" i="10"/>
  <c r="Q416" i="10"/>
  <c r="P417" i="10"/>
  <c r="Q417" i="10"/>
  <c r="P418" i="10"/>
  <c r="Q418" i="10"/>
  <c r="P419" i="10"/>
  <c r="Q419" i="10"/>
  <c r="Q420" i="10"/>
  <c r="P421" i="10"/>
  <c r="Q421" i="10"/>
  <c r="P422" i="10"/>
  <c r="Q422" i="10"/>
  <c r="P423" i="10"/>
  <c r="Q423" i="10"/>
  <c r="Q424" i="10"/>
  <c r="P425" i="10"/>
  <c r="Q425" i="10"/>
  <c r="P426" i="10"/>
  <c r="Q426" i="10"/>
  <c r="P427" i="10"/>
  <c r="Q427" i="10"/>
  <c r="Q428" i="10"/>
  <c r="P429" i="10"/>
  <c r="Q429" i="10"/>
  <c r="P430" i="10"/>
  <c r="Q430" i="10"/>
  <c r="P431" i="10"/>
  <c r="Q431" i="10"/>
  <c r="Q432" i="10"/>
  <c r="P433" i="10"/>
  <c r="Q433" i="10"/>
  <c r="P434" i="10"/>
  <c r="Q434" i="10"/>
  <c r="P435" i="10"/>
  <c r="Q435" i="10"/>
  <c r="Q436" i="10"/>
  <c r="P437" i="10"/>
  <c r="Q437" i="10"/>
  <c r="P438" i="10"/>
  <c r="Q438" i="10"/>
  <c r="P439" i="10"/>
  <c r="Q439" i="10"/>
  <c r="Q440" i="10"/>
  <c r="P441" i="10"/>
  <c r="Q441" i="10"/>
  <c r="P442" i="10"/>
  <c r="Q442" i="10"/>
  <c r="P443" i="10"/>
  <c r="Q443" i="10"/>
  <c r="Q444" i="10"/>
  <c r="P445" i="10"/>
  <c r="Q445" i="10"/>
  <c r="P446" i="10"/>
  <c r="Q446" i="10"/>
  <c r="P447" i="10"/>
  <c r="Q447" i="10"/>
  <c r="Q448" i="10"/>
  <c r="P449" i="10"/>
  <c r="Q449" i="10"/>
  <c r="P450" i="10"/>
  <c r="Q450" i="10"/>
  <c r="P451" i="10"/>
  <c r="Q451" i="10"/>
  <c r="Q452" i="10"/>
  <c r="P453" i="10"/>
  <c r="Q453" i="10"/>
  <c r="P454" i="10"/>
  <c r="Q454" i="10"/>
  <c r="P455" i="10"/>
  <c r="Q455" i="10"/>
  <c r="Q456" i="10"/>
  <c r="P457" i="10"/>
  <c r="Q457" i="10"/>
  <c r="P458" i="10"/>
  <c r="Q458" i="10"/>
  <c r="P459" i="10"/>
  <c r="Q459" i="10"/>
  <c r="Q460" i="10"/>
  <c r="P461" i="10"/>
  <c r="Q461" i="10"/>
  <c r="P462" i="10"/>
  <c r="Q462" i="10"/>
  <c r="P463" i="10"/>
  <c r="Q463" i="10"/>
  <c r="Q464" i="10"/>
  <c r="P465" i="10"/>
  <c r="Q465" i="10"/>
  <c r="P466" i="10"/>
  <c r="Q466" i="10"/>
  <c r="P467" i="10"/>
  <c r="Q467" i="10"/>
  <c r="Q468" i="10"/>
  <c r="P469" i="10"/>
  <c r="Q469" i="10"/>
  <c r="P470" i="10"/>
  <c r="Q470" i="10"/>
  <c r="P471" i="10"/>
  <c r="Q471" i="10"/>
  <c r="Q472" i="10"/>
  <c r="P473" i="10"/>
  <c r="Q473" i="10"/>
  <c r="P474" i="10"/>
  <c r="Q474" i="10"/>
  <c r="P475" i="10"/>
  <c r="Q475" i="10"/>
  <c r="Q476" i="10"/>
  <c r="P477" i="10"/>
  <c r="Q477" i="10"/>
  <c r="P478" i="10"/>
  <c r="Q478" i="10"/>
  <c r="P479" i="10"/>
  <c r="Q479" i="10"/>
  <c r="Q480" i="10"/>
  <c r="P481" i="10"/>
  <c r="Q481" i="10"/>
  <c r="P482" i="10"/>
  <c r="Q482" i="10"/>
  <c r="P483" i="10"/>
  <c r="Q483" i="10"/>
  <c r="Q484" i="10"/>
  <c r="J10" i="10"/>
  <c r="P10" i="10" s="1"/>
  <c r="J11" i="10"/>
  <c r="J12" i="10"/>
  <c r="P12" i="10" s="1"/>
  <c r="J13" i="10"/>
  <c r="J14" i="10"/>
  <c r="P14" i="10" s="1"/>
  <c r="J15" i="10"/>
  <c r="J16" i="10"/>
  <c r="P16" i="10" s="1"/>
  <c r="J17" i="10"/>
  <c r="J18" i="10"/>
  <c r="P18" i="10" s="1"/>
  <c r="J19" i="10"/>
  <c r="J20" i="10"/>
  <c r="P20" i="10" s="1"/>
  <c r="J21" i="10"/>
  <c r="J22" i="10"/>
  <c r="P22" i="10" s="1"/>
  <c r="J23" i="10"/>
  <c r="J24" i="10"/>
  <c r="P24" i="10" s="1"/>
  <c r="J25" i="10"/>
  <c r="J26" i="10"/>
  <c r="P26" i="10" s="1"/>
  <c r="J27" i="10"/>
  <c r="J28" i="10"/>
  <c r="P28" i="10" s="1"/>
  <c r="J29" i="10"/>
  <c r="J30" i="10"/>
  <c r="P30" i="10" s="1"/>
  <c r="J31" i="10"/>
  <c r="J32" i="10"/>
  <c r="P32" i="10" s="1"/>
  <c r="J33" i="10"/>
  <c r="J34" i="10"/>
  <c r="P34" i="10" s="1"/>
  <c r="J35" i="10"/>
  <c r="J36" i="10"/>
  <c r="P36" i="10" s="1"/>
  <c r="J37" i="10"/>
  <c r="J38" i="10"/>
  <c r="P38" i="10" s="1"/>
  <c r="J39" i="10"/>
  <c r="J40" i="10"/>
  <c r="P40" i="10" s="1"/>
  <c r="J41" i="10"/>
  <c r="J42" i="10"/>
  <c r="P42" i="10" s="1"/>
  <c r="J43" i="10"/>
  <c r="J44" i="10"/>
  <c r="P44" i="10" s="1"/>
  <c r="J45" i="10"/>
  <c r="J46" i="10"/>
  <c r="P46" i="10" s="1"/>
  <c r="J47" i="10"/>
  <c r="J48" i="10"/>
  <c r="P48" i="10" s="1"/>
  <c r="J49" i="10"/>
  <c r="J50" i="10"/>
  <c r="P50" i="10" s="1"/>
  <c r="J51" i="10"/>
  <c r="J52" i="10"/>
  <c r="P52" i="10" s="1"/>
  <c r="J53" i="10"/>
  <c r="J54" i="10"/>
  <c r="P54" i="10" s="1"/>
  <c r="J55" i="10"/>
  <c r="J56" i="10"/>
  <c r="P56" i="10" s="1"/>
  <c r="J57" i="10"/>
  <c r="J58" i="10"/>
  <c r="P58" i="10" s="1"/>
  <c r="J59" i="10"/>
  <c r="J60" i="10"/>
  <c r="P60" i="10" s="1"/>
  <c r="J61" i="10"/>
  <c r="J62" i="10"/>
  <c r="P62" i="10" s="1"/>
  <c r="J63" i="10"/>
  <c r="J64" i="10"/>
  <c r="P64" i="10" s="1"/>
  <c r="J65" i="10"/>
  <c r="J66" i="10"/>
  <c r="P66" i="10" s="1"/>
  <c r="J67" i="10"/>
  <c r="J68" i="10"/>
  <c r="P68" i="10" s="1"/>
  <c r="J69" i="10"/>
  <c r="J70" i="10"/>
  <c r="P70" i="10" s="1"/>
  <c r="J71" i="10"/>
  <c r="J72" i="10"/>
  <c r="P72" i="10" s="1"/>
  <c r="J73" i="10"/>
  <c r="J74" i="10"/>
  <c r="P74" i="10" s="1"/>
  <c r="J75" i="10"/>
  <c r="J76" i="10"/>
  <c r="P76" i="10" s="1"/>
  <c r="J77" i="10"/>
  <c r="J78" i="10"/>
  <c r="P78" i="10" s="1"/>
  <c r="J79" i="10"/>
  <c r="J80" i="10"/>
  <c r="P80" i="10" s="1"/>
  <c r="J81" i="10"/>
  <c r="J82" i="10"/>
  <c r="P82" i="10" s="1"/>
  <c r="J83" i="10"/>
  <c r="J84" i="10"/>
  <c r="P84" i="10" s="1"/>
  <c r="J85" i="10"/>
  <c r="J86" i="10"/>
  <c r="P86" i="10" s="1"/>
  <c r="J87" i="10"/>
  <c r="J88" i="10"/>
  <c r="P88" i="10" s="1"/>
  <c r="J89" i="10"/>
  <c r="J90" i="10"/>
  <c r="P90" i="10" s="1"/>
  <c r="J91" i="10"/>
  <c r="J92" i="10"/>
  <c r="P92" i="10" s="1"/>
  <c r="J93" i="10"/>
  <c r="J94" i="10"/>
  <c r="P94" i="10" s="1"/>
  <c r="J95" i="10"/>
  <c r="J96" i="10"/>
  <c r="P96" i="10" s="1"/>
  <c r="J97" i="10"/>
  <c r="J98" i="10"/>
  <c r="P98" i="10" s="1"/>
  <c r="J99" i="10"/>
  <c r="J100" i="10"/>
  <c r="P100" i="10" s="1"/>
  <c r="J101" i="10"/>
  <c r="J102" i="10"/>
  <c r="P102" i="10" s="1"/>
  <c r="J103" i="10"/>
  <c r="J104" i="10"/>
  <c r="P104" i="10" s="1"/>
  <c r="J105" i="10"/>
  <c r="J106" i="10"/>
  <c r="P106" i="10" s="1"/>
  <c r="J107" i="10"/>
  <c r="J108" i="10"/>
  <c r="P108" i="10" s="1"/>
  <c r="J109" i="10"/>
  <c r="J110" i="10"/>
  <c r="P110" i="10" s="1"/>
  <c r="J111" i="10"/>
  <c r="J112" i="10"/>
  <c r="P112" i="10" s="1"/>
  <c r="J113" i="10"/>
  <c r="J114" i="10"/>
  <c r="P114" i="10" s="1"/>
  <c r="J115" i="10"/>
  <c r="J116" i="10"/>
  <c r="P116" i="10" s="1"/>
  <c r="J117" i="10"/>
  <c r="J118" i="10"/>
  <c r="P118" i="10" s="1"/>
  <c r="J119" i="10"/>
  <c r="J120" i="10"/>
  <c r="P120" i="10" s="1"/>
  <c r="J121" i="10"/>
  <c r="J122" i="10"/>
  <c r="P122" i="10" s="1"/>
  <c r="J123" i="10"/>
  <c r="J124" i="10"/>
  <c r="P124" i="10" s="1"/>
  <c r="J125" i="10"/>
  <c r="J126" i="10"/>
  <c r="P126" i="10" s="1"/>
  <c r="J127" i="10"/>
  <c r="J128" i="10"/>
  <c r="P128" i="10" s="1"/>
  <c r="J129" i="10"/>
  <c r="J130" i="10"/>
  <c r="P130" i="10" s="1"/>
  <c r="J131" i="10"/>
  <c r="J132" i="10"/>
  <c r="P132" i="10" s="1"/>
  <c r="J133" i="10"/>
  <c r="J134" i="10"/>
  <c r="P134" i="10" s="1"/>
  <c r="J135" i="10"/>
  <c r="J136" i="10"/>
  <c r="P136" i="10" s="1"/>
  <c r="J137" i="10"/>
  <c r="J138" i="10"/>
  <c r="P138" i="10" s="1"/>
  <c r="J139" i="10"/>
  <c r="J140" i="10"/>
  <c r="P140" i="10" s="1"/>
  <c r="J141" i="10"/>
  <c r="J142" i="10"/>
  <c r="P142" i="10" s="1"/>
  <c r="J143" i="10"/>
  <c r="J144" i="10"/>
  <c r="P144" i="10" s="1"/>
  <c r="J145" i="10"/>
  <c r="J146" i="10"/>
  <c r="P146" i="10" s="1"/>
  <c r="J147" i="10"/>
  <c r="J148" i="10"/>
  <c r="P148" i="10" s="1"/>
  <c r="J149" i="10"/>
  <c r="J150" i="10"/>
  <c r="P150" i="10" s="1"/>
  <c r="J151" i="10"/>
  <c r="J152" i="10"/>
  <c r="P152" i="10" s="1"/>
  <c r="J153" i="10"/>
  <c r="J154" i="10"/>
  <c r="P154" i="10" s="1"/>
  <c r="J155" i="10"/>
  <c r="J156" i="10"/>
  <c r="P156" i="10" s="1"/>
  <c r="J157" i="10"/>
  <c r="J158" i="10"/>
  <c r="P158" i="10" s="1"/>
  <c r="J159" i="10"/>
  <c r="J160" i="10"/>
  <c r="P160" i="10" s="1"/>
  <c r="J161" i="10"/>
  <c r="J162" i="10"/>
  <c r="P162" i="10" s="1"/>
  <c r="J163" i="10"/>
  <c r="J164" i="10"/>
  <c r="P164" i="10" s="1"/>
  <c r="J165" i="10"/>
  <c r="J166" i="10"/>
  <c r="P166" i="10" s="1"/>
  <c r="J167" i="10"/>
  <c r="J168" i="10"/>
  <c r="P168" i="10" s="1"/>
  <c r="J169" i="10"/>
  <c r="J170" i="10"/>
  <c r="P170" i="10" s="1"/>
  <c r="J171" i="10"/>
  <c r="J172" i="10"/>
  <c r="P172" i="10" s="1"/>
  <c r="J173" i="10"/>
  <c r="J174" i="10"/>
  <c r="P174" i="10" s="1"/>
  <c r="J175" i="10"/>
  <c r="J176" i="10"/>
  <c r="P176" i="10" s="1"/>
  <c r="J177" i="10"/>
  <c r="J178" i="10"/>
  <c r="P178" i="10" s="1"/>
  <c r="J179" i="10"/>
  <c r="J180" i="10"/>
  <c r="P180" i="10" s="1"/>
  <c r="J181" i="10"/>
  <c r="J182" i="10"/>
  <c r="P182" i="10" s="1"/>
  <c r="J183" i="10"/>
  <c r="J184" i="10"/>
  <c r="P184" i="10" s="1"/>
  <c r="J185" i="10"/>
  <c r="J186" i="10"/>
  <c r="P186" i="10" s="1"/>
  <c r="J187" i="10"/>
  <c r="J188" i="10"/>
  <c r="P188" i="10" s="1"/>
  <c r="J189" i="10"/>
  <c r="J190" i="10"/>
  <c r="P190" i="10" s="1"/>
  <c r="J191" i="10"/>
  <c r="J192" i="10"/>
  <c r="P192" i="10" s="1"/>
  <c r="J193" i="10"/>
  <c r="J194" i="10"/>
  <c r="P194" i="10" s="1"/>
  <c r="J195" i="10"/>
  <c r="J196" i="10"/>
  <c r="P196" i="10" s="1"/>
  <c r="J197" i="10"/>
  <c r="J198" i="10"/>
  <c r="P198" i="10" s="1"/>
  <c r="J199" i="10"/>
  <c r="J200" i="10"/>
  <c r="P200" i="10" s="1"/>
  <c r="J201" i="10"/>
  <c r="J202" i="10"/>
  <c r="P202" i="10" s="1"/>
  <c r="J203" i="10"/>
  <c r="J204" i="10"/>
  <c r="P204" i="10" s="1"/>
  <c r="J205" i="10"/>
  <c r="J206" i="10"/>
  <c r="P206" i="10" s="1"/>
  <c r="J207" i="10"/>
  <c r="J208" i="10"/>
  <c r="P208" i="10" s="1"/>
  <c r="J209" i="10"/>
  <c r="J210" i="10"/>
  <c r="P210" i="10" s="1"/>
  <c r="J211" i="10"/>
  <c r="J212" i="10"/>
  <c r="P212" i="10" s="1"/>
  <c r="J213" i="10"/>
  <c r="J214" i="10"/>
  <c r="P214" i="10" s="1"/>
  <c r="J215" i="10"/>
  <c r="J216" i="10"/>
  <c r="P216" i="10" s="1"/>
  <c r="J217" i="10"/>
  <c r="J218" i="10"/>
  <c r="P218" i="10" s="1"/>
  <c r="J219" i="10"/>
  <c r="J220" i="10"/>
  <c r="J221" i="10"/>
  <c r="J222" i="10"/>
  <c r="J223" i="10"/>
  <c r="J224" i="10"/>
  <c r="P224" i="10" s="1"/>
  <c r="J225" i="10"/>
  <c r="J226" i="10"/>
  <c r="J227" i="10"/>
  <c r="J228" i="10"/>
  <c r="P228" i="10" s="1"/>
  <c r="J229" i="10"/>
  <c r="J230" i="10"/>
  <c r="J231" i="10"/>
  <c r="J232" i="10"/>
  <c r="P232" i="10" s="1"/>
  <c r="J233" i="10"/>
  <c r="J234" i="10"/>
  <c r="J235" i="10"/>
  <c r="J236" i="10"/>
  <c r="P236" i="10" s="1"/>
  <c r="J237" i="10"/>
  <c r="J238" i="10"/>
  <c r="J239" i="10"/>
  <c r="J240" i="10"/>
  <c r="P240" i="10" s="1"/>
  <c r="J241" i="10"/>
  <c r="J242" i="10"/>
  <c r="J243" i="10"/>
  <c r="J244" i="10"/>
  <c r="P244" i="10" s="1"/>
  <c r="J245" i="10"/>
  <c r="J246" i="10"/>
  <c r="J247" i="10"/>
  <c r="J248" i="10"/>
  <c r="P248" i="10" s="1"/>
  <c r="J249" i="10"/>
  <c r="J250" i="10"/>
  <c r="J251" i="10"/>
  <c r="J252" i="10"/>
  <c r="P252" i="10" s="1"/>
  <c r="J253" i="10"/>
  <c r="J254" i="10"/>
  <c r="J255" i="10"/>
  <c r="J256" i="10"/>
  <c r="P256" i="10" s="1"/>
  <c r="J257" i="10"/>
  <c r="J258" i="10"/>
  <c r="J259" i="10"/>
  <c r="J260" i="10"/>
  <c r="P260" i="10" s="1"/>
  <c r="J261" i="10"/>
  <c r="J262" i="10"/>
  <c r="J263" i="10"/>
  <c r="J264" i="10"/>
  <c r="P264" i="10" s="1"/>
  <c r="J265" i="10"/>
  <c r="J266" i="10"/>
  <c r="J267" i="10"/>
  <c r="J268" i="10"/>
  <c r="P268" i="10" s="1"/>
  <c r="J269" i="10"/>
  <c r="J270" i="10"/>
  <c r="J271" i="10"/>
  <c r="J272" i="10"/>
  <c r="P272" i="10" s="1"/>
  <c r="J273" i="10"/>
  <c r="J274" i="10"/>
  <c r="J275" i="10"/>
  <c r="J276" i="10"/>
  <c r="P276" i="10" s="1"/>
  <c r="J277" i="10"/>
  <c r="J278" i="10"/>
  <c r="J279" i="10"/>
  <c r="J280" i="10"/>
  <c r="P280" i="10" s="1"/>
  <c r="J281" i="10"/>
  <c r="J282" i="10"/>
  <c r="J283" i="10"/>
  <c r="J284" i="10"/>
  <c r="P284" i="10" s="1"/>
  <c r="J285" i="10"/>
  <c r="J286" i="10"/>
  <c r="J287" i="10"/>
  <c r="J288" i="10"/>
  <c r="P288" i="10" s="1"/>
  <c r="J289" i="10"/>
  <c r="J290" i="10"/>
  <c r="J291" i="10"/>
  <c r="J292" i="10"/>
  <c r="P292" i="10" s="1"/>
  <c r="J293" i="10"/>
  <c r="J294" i="10"/>
  <c r="J295" i="10"/>
  <c r="J296" i="10"/>
  <c r="P296" i="10" s="1"/>
  <c r="J297" i="10"/>
  <c r="J298" i="10"/>
  <c r="J299" i="10"/>
  <c r="J300" i="10"/>
  <c r="P300" i="10" s="1"/>
  <c r="J301" i="10"/>
  <c r="J302" i="10"/>
  <c r="J303" i="10"/>
  <c r="J304" i="10"/>
  <c r="P304" i="10" s="1"/>
  <c r="J305" i="10"/>
  <c r="J306" i="10"/>
  <c r="J307" i="10"/>
  <c r="J308" i="10"/>
  <c r="P308" i="10" s="1"/>
  <c r="J309" i="10"/>
  <c r="J310" i="10"/>
  <c r="J311" i="10"/>
  <c r="J312" i="10"/>
  <c r="P312" i="10" s="1"/>
  <c r="J313" i="10"/>
  <c r="J314" i="10"/>
  <c r="J315" i="10"/>
  <c r="J316" i="10"/>
  <c r="P316" i="10" s="1"/>
  <c r="J317" i="10"/>
  <c r="J318" i="10"/>
  <c r="J319" i="10"/>
  <c r="J320" i="10"/>
  <c r="P320" i="10" s="1"/>
  <c r="J321" i="10"/>
  <c r="J322" i="10"/>
  <c r="J323" i="10"/>
  <c r="J324" i="10"/>
  <c r="P324" i="10" s="1"/>
  <c r="J325" i="10"/>
  <c r="J326" i="10"/>
  <c r="J327" i="10"/>
  <c r="J328" i="10"/>
  <c r="P328" i="10" s="1"/>
  <c r="J329" i="10"/>
  <c r="J330" i="10"/>
  <c r="J331" i="10"/>
  <c r="J332" i="10"/>
  <c r="P332" i="10" s="1"/>
  <c r="J333" i="10"/>
  <c r="J334" i="10"/>
  <c r="J335" i="10"/>
  <c r="J336" i="10"/>
  <c r="P336" i="10" s="1"/>
  <c r="J337" i="10"/>
  <c r="J338" i="10"/>
  <c r="J339" i="10"/>
  <c r="J340" i="10"/>
  <c r="P340" i="10" s="1"/>
  <c r="J341" i="10"/>
  <c r="J342" i="10"/>
  <c r="J343" i="10"/>
  <c r="J344" i="10"/>
  <c r="P344" i="10" s="1"/>
  <c r="J345" i="10"/>
  <c r="J346" i="10"/>
  <c r="J347" i="10"/>
  <c r="J348" i="10"/>
  <c r="P348" i="10" s="1"/>
  <c r="J349" i="10"/>
  <c r="J350" i="10"/>
  <c r="J351" i="10"/>
  <c r="J352" i="10"/>
  <c r="P352" i="10" s="1"/>
  <c r="J353" i="10"/>
  <c r="J354" i="10"/>
  <c r="J355" i="10"/>
  <c r="J356" i="10"/>
  <c r="P356" i="10" s="1"/>
  <c r="J357" i="10"/>
  <c r="J358" i="10"/>
  <c r="J359" i="10"/>
  <c r="J360" i="10"/>
  <c r="P360" i="10" s="1"/>
  <c r="J361" i="10"/>
  <c r="J362" i="10"/>
  <c r="J363" i="10"/>
  <c r="J364" i="10"/>
  <c r="P364" i="10" s="1"/>
  <c r="J365" i="10"/>
  <c r="J366" i="10"/>
  <c r="J367" i="10"/>
  <c r="J368" i="10"/>
  <c r="P368" i="10" s="1"/>
  <c r="J369" i="10"/>
  <c r="J370" i="10"/>
  <c r="J371" i="10"/>
  <c r="J372" i="10"/>
  <c r="P372" i="10" s="1"/>
  <c r="J373" i="10"/>
  <c r="J374" i="10"/>
  <c r="J375" i="10"/>
  <c r="J376" i="10"/>
  <c r="P376" i="10" s="1"/>
  <c r="J377" i="10"/>
  <c r="J378" i="10"/>
  <c r="J379" i="10"/>
  <c r="J380" i="10"/>
  <c r="P380" i="10" s="1"/>
  <c r="J381" i="10"/>
  <c r="J382" i="10"/>
  <c r="J383" i="10"/>
  <c r="J384" i="10"/>
  <c r="P384" i="10" s="1"/>
  <c r="J385" i="10"/>
  <c r="J386" i="10"/>
  <c r="J387" i="10"/>
  <c r="J388" i="10"/>
  <c r="P388" i="10" s="1"/>
  <c r="J389" i="10"/>
  <c r="J390" i="10"/>
  <c r="J391" i="10"/>
  <c r="J392" i="10"/>
  <c r="P392" i="10" s="1"/>
  <c r="J393" i="10"/>
  <c r="J394" i="10"/>
  <c r="J395" i="10"/>
  <c r="J396" i="10"/>
  <c r="P396" i="10" s="1"/>
  <c r="J397" i="10"/>
  <c r="J398" i="10"/>
  <c r="J399" i="10"/>
  <c r="J400" i="10"/>
  <c r="P400" i="10" s="1"/>
  <c r="J401" i="10"/>
  <c r="J402" i="10"/>
  <c r="J403" i="10"/>
  <c r="J404" i="10"/>
  <c r="P404" i="10" s="1"/>
  <c r="J405" i="10"/>
  <c r="J406" i="10"/>
  <c r="J407" i="10"/>
  <c r="J408" i="10"/>
  <c r="P408" i="10" s="1"/>
  <c r="J409" i="10"/>
  <c r="J410" i="10"/>
  <c r="J411" i="10"/>
  <c r="J412" i="10"/>
  <c r="P412" i="10" s="1"/>
  <c r="J413" i="10"/>
  <c r="J414" i="10"/>
  <c r="J415" i="10"/>
  <c r="J416" i="10"/>
  <c r="P416" i="10" s="1"/>
  <c r="J417" i="10"/>
  <c r="J418" i="10"/>
  <c r="J419" i="10"/>
  <c r="J420" i="10"/>
  <c r="P420" i="10" s="1"/>
  <c r="J421" i="10"/>
  <c r="J422" i="10"/>
  <c r="J423" i="10"/>
  <c r="J424" i="10"/>
  <c r="P424" i="10" s="1"/>
  <c r="J425" i="10"/>
  <c r="J426" i="10"/>
  <c r="J427" i="10"/>
  <c r="J428" i="10"/>
  <c r="P428" i="10" s="1"/>
  <c r="J429" i="10"/>
  <c r="J430" i="10"/>
  <c r="J431" i="10"/>
  <c r="J432" i="10"/>
  <c r="P432" i="10" s="1"/>
  <c r="J433" i="10"/>
  <c r="J434" i="10"/>
  <c r="J435" i="10"/>
  <c r="J436" i="10"/>
  <c r="P436" i="10" s="1"/>
  <c r="J437" i="10"/>
  <c r="J438" i="10"/>
  <c r="J439" i="10"/>
  <c r="J440" i="10"/>
  <c r="P440" i="10" s="1"/>
  <c r="J441" i="10"/>
  <c r="J442" i="10"/>
  <c r="J443" i="10"/>
  <c r="J444" i="10"/>
  <c r="P444" i="10" s="1"/>
  <c r="J445" i="10"/>
  <c r="J446" i="10"/>
  <c r="J447" i="10"/>
  <c r="J448" i="10"/>
  <c r="P448" i="10" s="1"/>
  <c r="J449" i="10"/>
  <c r="J450" i="10"/>
  <c r="J451" i="10"/>
  <c r="J452" i="10"/>
  <c r="P452" i="10" s="1"/>
  <c r="J453" i="10"/>
  <c r="J454" i="10"/>
  <c r="J455" i="10"/>
  <c r="J456" i="10"/>
  <c r="P456" i="10" s="1"/>
  <c r="J457" i="10"/>
  <c r="J458" i="10"/>
  <c r="J459" i="10"/>
  <c r="J460" i="10"/>
  <c r="P460" i="10" s="1"/>
  <c r="J461" i="10"/>
  <c r="J462" i="10"/>
  <c r="J463" i="10"/>
  <c r="J464" i="10"/>
  <c r="P464" i="10" s="1"/>
  <c r="J465" i="10"/>
  <c r="J466" i="10"/>
  <c r="J467" i="10"/>
  <c r="J468" i="10"/>
  <c r="P468" i="10" s="1"/>
  <c r="J469" i="10"/>
  <c r="J470" i="10"/>
  <c r="J471" i="10"/>
  <c r="J472" i="10"/>
  <c r="P472" i="10" s="1"/>
  <c r="J473" i="10"/>
  <c r="J474" i="10"/>
  <c r="J475" i="10"/>
  <c r="J476" i="10"/>
  <c r="P476" i="10" s="1"/>
  <c r="J477" i="10"/>
  <c r="J478" i="10"/>
  <c r="J479" i="10"/>
  <c r="J480" i="10"/>
  <c r="P480" i="10" s="1"/>
  <c r="J481" i="10"/>
  <c r="J482" i="10"/>
  <c r="J483" i="10"/>
  <c r="J484" i="10"/>
  <c r="P484" i="10" s="1"/>
  <c r="AH14" i="2"/>
  <c r="AH18" i="2"/>
  <c r="AH22" i="2"/>
  <c r="AH30" i="2"/>
  <c r="AH34" i="2"/>
  <c r="AH38" i="2"/>
  <c r="AH42" i="2"/>
  <c r="AH46" i="2"/>
  <c r="AH50" i="2"/>
  <c r="AH54" i="2"/>
  <c r="AH58" i="2"/>
  <c r="AH62" i="2"/>
  <c r="AH66" i="2"/>
  <c r="AH70" i="2"/>
  <c r="AH74" i="2"/>
  <c r="AH78" i="2"/>
  <c r="AH82" i="2"/>
  <c r="AH86" i="2"/>
  <c r="AH90" i="2"/>
  <c r="AD11" i="2"/>
  <c r="AH11" i="2" s="1"/>
  <c r="AD19" i="2"/>
  <c r="AH19" i="2" s="1"/>
  <c r="AD27" i="2"/>
  <c r="AH27" i="2" s="1"/>
  <c r="AD35" i="2"/>
  <c r="AH35" i="2" s="1"/>
  <c r="AD43" i="2"/>
  <c r="AH43" i="2" s="1"/>
  <c r="AD49" i="2"/>
  <c r="AH49" i="2" s="1"/>
  <c r="AD51" i="2"/>
  <c r="AH51" i="2" s="1"/>
  <c r="AD57" i="2"/>
  <c r="AH57" i="2" s="1"/>
  <c r="AD59" i="2"/>
  <c r="AH59" i="2" s="1"/>
  <c r="AD65" i="2"/>
  <c r="AH65" i="2" s="1"/>
  <c r="AD67" i="2"/>
  <c r="AH67" i="2" s="1"/>
  <c r="AD73" i="2"/>
  <c r="AH73" i="2" s="1"/>
  <c r="AD75" i="2"/>
  <c r="AH75" i="2" s="1"/>
  <c r="AD81" i="2"/>
  <c r="AH81" i="2" s="1"/>
  <c r="AD83" i="2"/>
  <c r="AH83" i="2" s="1"/>
  <c r="AD89" i="2"/>
  <c r="AH89" i="2" s="1"/>
  <c r="AD91" i="2"/>
  <c r="AH91" i="2" s="1"/>
  <c r="AD97" i="2"/>
  <c r="AH97" i="2" s="1"/>
  <c r="AD99" i="2"/>
  <c r="AH99" i="2" s="1"/>
  <c r="R10" i="2"/>
  <c r="AD10" i="2" s="1"/>
  <c r="AH10" i="2" s="1"/>
  <c r="R11" i="2"/>
  <c r="R12" i="2"/>
  <c r="AD12" i="2" s="1"/>
  <c r="AH12" i="2" s="1"/>
  <c r="R13" i="2"/>
  <c r="AD13" i="2" s="1"/>
  <c r="AH13" i="2" s="1"/>
  <c r="R14" i="2"/>
  <c r="AD14" i="2" s="1"/>
  <c r="R15" i="2"/>
  <c r="AD15" i="2" s="1"/>
  <c r="AH15" i="2" s="1"/>
  <c r="R16" i="2"/>
  <c r="AD16" i="2" s="1"/>
  <c r="AH16" i="2" s="1"/>
  <c r="R17" i="2"/>
  <c r="AD17" i="2" s="1"/>
  <c r="AH17" i="2" s="1"/>
  <c r="R18" i="2"/>
  <c r="AD18" i="2" s="1"/>
  <c r="R19" i="2"/>
  <c r="R20" i="2"/>
  <c r="AD20" i="2" s="1"/>
  <c r="AH20" i="2" s="1"/>
  <c r="R21" i="2"/>
  <c r="AD21" i="2" s="1"/>
  <c r="AH21" i="2" s="1"/>
  <c r="R22" i="2"/>
  <c r="AD22" i="2" s="1"/>
  <c r="R23" i="2"/>
  <c r="AD23" i="2" s="1"/>
  <c r="AH23" i="2" s="1"/>
  <c r="R24" i="2"/>
  <c r="AD24" i="2" s="1"/>
  <c r="AH24" i="2" s="1"/>
  <c r="R25" i="2"/>
  <c r="AD25" i="2" s="1"/>
  <c r="AH25" i="2" s="1"/>
  <c r="R26" i="2"/>
  <c r="AD26" i="2" s="1"/>
  <c r="AH26" i="2" s="1"/>
  <c r="R27" i="2"/>
  <c r="R28" i="2"/>
  <c r="AD28" i="2" s="1"/>
  <c r="AH28" i="2" s="1"/>
  <c r="R29" i="2"/>
  <c r="AD29" i="2" s="1"/>
  <c r="AH29" i="2" s="1"/>
  <c r="R30" i="2"/>
  <c r="AD30" i="2" s="1"/>
  <c r="R31" i="2"/>
  <c r="AD31" i="2" s="1"/>
  <c r="AH31" i="2" s="1"/>
  <c r="R32" i="2"/>
  <c r="AD32" i="2" s="1"/>
  <c r="AH32" i="2" s="1"/>
  <c r="R33" i="2"/>
  <c r="AD33" i="2" s="1"/>
  <c r="AH33" i="2" s="1"/>
  <c r="R34" i="2"/>
  <c r="AD34" i="2" s="1"/>
  <c r="R35" i="2"/>
  <c r="R36" i="2"/>
  <c r="AD36" i="2" s="1"/>
  <c r="AH36" i="2" s="1"/>
  <c r="R37" i="2"/>
  <c r="AD37" i="2" s="1"/>
  <c r="AH37" i="2" s="1"/>
  <c r="R38" i="2"/>
  <c r="AD38" i="2" s="1"/>
  <c r="R39" i="2"/>
  <c r="AD39" i="2" s="1"/>
  <c r="AH39" i="2" s="1"/>
  <c r="R40" i="2"/>
  <c r="AD40" i="2" s="1"/>
  <c r="AH40" i="2" s="1"/>
  <c r="R41" i="2"/>
  <c r="AD41" i="2" s="1"/>
  <c r="AH41" i="2" s="1"/>
  <c r="R42" i="2"/>
  <c r="AD42" i="2" s="1"/>
  <c r="R43" i="2"/>
  <c r="R44" i="2"/>
  <c r="AD44" i="2" s="1"/>
  <c r="AH44" i="2" s="1"/>
  <c r="R45" i="2"/>
  <c r="AD45" i="2" s="1"/>
  <c r="AH45" i="2" s="1"/>
  <c r="R46" i="2"/>
  <c r="AD46" i="2" s="1"/>
  <c r="R47" i="2"/>
  <c r="AD47" i="2" s="1"/>
  <c r="AH47" i="2" s="1"/>
  <c r="R48" i="2"/>
  <c r="AD48" i="2" s="1"/>
  <c r="AH48" i="2" s="1"/>
  <c r="R49" i="2"/>
  <c r="R50" i="2"/>
  <c r="AD50" i="2" s="1"/>
  <c r="R51" i="2"/>
  <c r="R52" i="2"/>
  <c r="AD52" i="2" s="1"/>
  <c r="AH52" i="2" s="1"/>
  <c r="R53" i="2"/>
  <c r="AD53" i="2" s="1"/>
  <c r="AH53" i="2" s="1"/>
  <c r="R54" i="2"/>
  <c r="AD54" i="2" s="1"/>
  <c r="R55" i="2"/>
  <c r="AD55" i="2" s="1"/>
  <c r="AH55" i="2" s="1"/>
  <c r="R56" i="2"/>
  <c r="AD56" i="2" s="1"/>
  <c r="AH56" i="2" s="1"/>
  <c r="R57" i="2"/>
  <c r="R58" i="2"/>
  <c r="AD58" i="2" s="1"/>
  <c r="R59" i="2"/>
  <c r="R60" i="2"/>
  <c r="AD60" i="2" s="1"/>
  <c r="AH60" i="2" s="1"/>
  <c r="R61" i="2"/>
  <c r="AD61" i="2" s="1"/>
  <c r="AH61" i="2" s="1"/>
  <c r="R62" i="2"/>
  <c r="AD62" i="2" s="1"/>
  <c r="R63" i="2"/>
  <c r="AD63" i="2" s="1"/>
  <c r="AH63" i="2" s="1"/>
  <c r="R64" i="2"/>
  <c r="AD64" i="2" s="1"/>
  <c r="AH64" i="2" s="1"/>
  <c r="R65" i="2"/>
  <c r="R66" i="2"/>
  <c r="AD66" i="2" s="1"/>
  <c r="R67" i="2"/>
  <c r="R68" i="2"/>
  <c r="AD68" i="2" s="1"/>
  <c r="AH68" i="2" s="1"/>
  <c r="R69" i="2"/>
  <c r="AD69" i="2" s="1"/>
  <c r="AH69" i="2" s="1"/>
  <c r="R70" i="2"/>
  <c r="AD70" i="2" s="1"/>
  <c r="R71" i="2"/>
  <c r="AD71" i="2" s="1"/>
  <c r="AH71" i="2" s="1"/>
  <c r="R72" i="2"/>
  <c r="AD72" i="2" s="1"/>
  <c r="AH72" i="2" s="1"/>
  <c r="R73" i="2"/>
  <c r="R74" i="2"/>
  <c r="AD74" i="2" s="1"/>
  <c r="R75" i="2"/>
  <c r="R76" i="2"/>
  <c r="AD76" i="2" s="1"/>
  <c r="AH76" i="2" s="1"/>
  <c r="R77" i="2"/>
  <c r="AD77" i="2" s="1"/>
  <c r="AH77" i="2" s="1"/>
  <c r="R78" i="2"/>
  <c r="AD78" i="2" s="1"/>
  <c r="R79" i="2"/>
  <c r="AD79" i="2" s="1"/>
  <c r="AH79" i="2" s="1"/>
  <c r="R80" i="2"/>
  <c r="AD80" i="2" s="1"/>
  <c r="AH80" i="2" s="1"/>
  <c r="R81" i="2"/>
  <c r="R82" i="2"/>
  <c r="AD82" i="2" s="1"/>
  <c r="R83" i="2"/>
  <c r="R84" i="2"/>
  <c r="AD84" i="2" s="1"/>
  <c r="AH84" i="2" s="1"/>
  <c r="R85" i="2"/>
  <c r="AD85" i="2" s="1"/>
  <c r="AH85" i="2" s="1"/>
  <c r="R86" i="2"/>
  <c r="AD86" i="2" s="1"/>
  <c r="R87" i="2"/>
  <c r="AD87" i="2" s="1"/>
  <c r="AH87" i="2" s="1"/>
  <c r="R88" i="2"/>
  <c r="AD88" i="2" s="1"/>
  <c r="AH88" i="2" s="1"/>
  <c r="Q89" i="2"/>
  <c r="R89" i="2"/>
  <c r="R90" i="2"/>
  <c r="AD90" i="2" s="1"/>
  <c r="R91" i="2"/>
  <c r="Q92" i="2"/>
  <c r="R92" i="2"/>
  <c r="AD92" i="2" s="1"/>
  <c r="AH92" i="2" s="1"/>
  <c r="R93" i="2"/>
  <c r="AD93" i="2" s="1"/>
  <c r="AH93" i="2" s="1"/>
  <c r="Q94" i="2"/>
  <c r="R94" i="2"/>
  <c r="AD94" i="2" s="1"/>
  <c r="AH94" i="2" s="1"/>
  <c r="R95" i="2"/>
  <c r="AD95" i="2" s="1"/>
  <c r="AH95" i="2" s="1"/>
  <c r="Q96" i="2"/>
  <c r="R96" i="2"/>
  <c r="AD96" i="2" s="1"/>
  <c r="AH96" i="2" s="1"/>
  <c r="R97" i="2"/>
  <c r="Q98" i="2"/>
  <c r="R98" i="2"/>
  <c r="AD98" i="2" s="1"/>
  <c r="AH98" i="2" s="1"/>
  <c r="R99" i="2"/>
  <c r="K99" i="2"/>
  <c r="Q99" i="2" s="1"/>
  <c r="K98" i="2"/>
  <c r="K97" i="2"/>
  <c r="Q97" i="2" s="1"/>
  <c r="K96" i="2"/>
  <c r="K95" i="2"/>
  <c r="Q95" i="2" s="1"/>
  <c r="K93" i="2"/>
  <c r="Q93" i="2" s="1"/>
  <c r="K92" i="2"/>
  <c r="K91" i="2"/>
  <c r="Q91" i="2" s="1"/>
  <c r="K90" i="2"/>
  <c r="Q90" i="2" s="1"/>
  <c r="K88" i="2"/>
  <c r="Q88" i="2" s="1"/>
  <c r="AC113" i="11"/>
  <c r="AC114" i="11"/>
  <c r="AC105" i="11"/>
  <c r="AC106" i="11"/>
  <c r="AC17" i="11"/>
  <c r="AC18" i="11"/>
  <c r="AC25" i="11"/>
  <c r="AC26" i="11"/>
  <c r="AC33" i="11"/>
  <c r="AC34" i="11"/>
  <c r="AC41" i="11"/>
  <c r="AC42" i="11"/>
  <c r="AC49" i="11"/>
  <c r="AC50" i="11"/>
  <c r="AC57" i="11"/>
  <c r="AC58" i="11"/>
  <c r="AC65" i="11"/>
  <c r="AC66" i="11"/>
  <c r="AC73" i="11"/>
  <c r="AC74" i="11"/>
  <c r="AC81" i="11"/>
  <c r="AC82" i="11"/>
  <c r="AC89" i="11"/>
  <c r="AC90" i="11"/>
  <c r="AC97" i="11"/>
  <c r="AC98" i="11"/>
  <c r="Y107" i="11"/>
  <c r="AC107" i="11" s="1"/>
  <c r="Y108" i="11"/>
  <c r="AC108" i="11" s="1"/>
  <c r="Y111" i="11"/>
  <c r="AC111" i="11" s="1"/>
  <c r="Y112" i="11"/>
  <c r="AC112" i="11" s="1"/>
  <c r="Y115" i="11"/>
  <c r="AC115" i="11" s="1"/>
  <c r="Y116" i="11"/>
  <c r="AC116" i="11" s="1"/>
  <c r="Y119" i="11"/>
  <c r="AC119" i="11" s="1"/>
  <c r="Y120" i="11"/>
  <c r="AC120" i="11" s="1"/>
  <c r="Y11" i="11"/>
  <c r="AC11" i="11" s="1"/>
  <c r="Y12" i="11"/>
  <c r="AC12" i="11" s="1"/>
  <c r="Y15" i="11"/>
  <c r="AC15" i="11" s="1"/>
  <c r="Y16" i="11"/>
  <c r="AC16" i="11" s="1"/>
  <c r="Y19" i="11"/>
  <c r="AC19" i="11" s="1"/>
  <c r="Y20" i="11"/>
  <c r="AC20" i="11" s="1"/>
  <c r="Y23" i="11"/>
  <c r="AC23" i="11" s="1"/>
  <c r="Y24" i="11"/>
  <c r="AC24" i="11" s="1"/>
  <c r="Y27" i="11"/>
  <c r="AC27" i="11" s="1"/>
  <c r="Y28" i="11"/>
  <c r="AC28" i="11" s="1"/>
  <c r="Y31" i="11"/>
  <c r="AC31" i="11" s="1"/>
  <c r="Y32" i="11"/>
  <c r="AC32" i="11" s="1"/>
  <c r="Y35" i="11"/>
  <c r="AC35" i="11" s="1"/>
  <c r="Y36" i="11"/>
  <c r="AC36" i="11" s="1"/>
  <c r="Y39" i="11"/>
  <c r="AC39" i="11" s="1"/>
  <c r="Y40" i="11"/>
  <c r="AC40" i="11" s="1"/>
  <c r="Y43" i="11"/>
  <c r="AC43" i="11" s="1"/>
  <c r="Y44" i="11"/>
  <c r="AC44" i="11" s="1"/>
  <c r="Y47" i="11"/>
  <c r="AC47" i="11" s="1"/>
  <c r="Y48" i="11"/>
  <c r="AC48" i="11" s="1"/>
  <c r="Y51" i="11"/>
  <c r="AC51" i="11" s="1"/>
  <c r="Y52" i="11"/>
  <c r="AC52" i="11" s="1"/>
  <c r="Y55" i="11"/>
  <c r="AC55" i="11" s="1"/>
  <c r="Y56" i="11"/>
  <c r="AC56" i="11" s="1"/>
  <c r="Y59" i="11"/>
  <c r="AC59" i="11" s="1"/>
  <c r="Y60" i="11"/>
  <c r="AC60" i="11" s="1"/>
  <c r="Y63" i="11"/>
  <c r="AC63" i="11" s="1"/>
  <c r="Y64" i="11"/>
  <c r="AC64" i="11" s="1"/>
  <c r="Y67" i="11"/>
  <c r="AC67" i="11" s="1"/>
  <c r="Y68" i="11"/>
  <c r="AC68" i="11" s="1"/>
  <c r="Y71" i="11"/>
  <c r="AC71" i="11" s="1"/>
  <c r="Y72" i="11"/>
  <c r="AC72" i="11" s="1"/>
  <c r="Y75" i="11"/>
  <c r="AC75" i="11" s="1"/>
  <c r="Y76" i="11"/>
  <c r="AC76" i="11" s="1"/>
  <c r="Y79" i="11"/>
  <c r="AC79" i="11" s="1"/>
  <c r="Y80" i="11"/>
  <c r="AC80" i="11" s="1"/>
  <c r="Y83" i="11"/>
  <c r="AC83" i="11" s="1"/>
  <c r="Y84" i="11"/>
  <c r="AC84" i="11" s="1"/>
  <c r="Y87" i="11"/>
  <c r="AC87" i="11" s="1"/>
  <c r="Y88" i="11"/>
  <c r="AC88" i="11" s="1"/>
  <c r="Y91" i="11"/>
  <c r="AC91" i="11" s="1"/>
  <c r="Y92" i="11"/>
  <c r="AC92" i="11" s="1"/>
  <c r="Y95" i="11"/>
  <c r="AC95" i="11" s="1"/>
  <c r="Y96" i="11"/>
  <c r="AC96" i="11" s="1"/>
  <c r="Y99" i="11"/>
  <c r="AC99" i="11" s="1"/>
  <c r="Y100" i="11"/>
  <c r="AC100" i="11" s="1"/>
  <c r="Y103" i="11"/>
  <c r="AC103" i="11" s="1"/>
  <c r="Y104" i="11"/>
  <c r="AC104" i="11" s="1"/>
  <c r="S107" i="11"/>
  <c r="S108" i="11"/>
  <c r="S109" i="11"/>
  <c r="Y109" i="11" s="1"/>
  <c r="AC109" i="11" s="1"/>
  <c r="S110" i="11"/>
  <c r="Y110" i="11" s="1"/>
  <c r="AC110" i="11" s="1"/>
  <c r="S111" i="11"/>
  <c r="S112" i="11"/>
  <c r="S113" i="11"/>
  <c r="Y113" i="11" s="1"/>
  <c r="S114" i="11"/>
  <c r="Y114" i="11" s="1"/>
  <c r="S115" i="11"/>
  <c r="S116" i="11"/>
  <c r="S117" i="11"/>
  <c r="Y117" i="11" s="1"/>
  <c r="AC117" i="11" s="1"/>
  <c r="S118" i="11"/>
  <c r="Y118" i="11" s="1"/>
  <c r="AC118" i="11" s="1"/>
  <c r="S119" i="11"/>
  <c r="S120" i="11"/>
  <c r="S105" i="11"/>
  <c r="Y105" i="11" s="1"/>
  <c r="S106" i="11"/>
  <c r="Y106" i="11" s="1"/>
  <c r="S11" i="11"/>
  <c r="S12" i="11"/>
  <c r="S13" i="11"/>
  <c r="Y13" i="11" s="1"/>
  <c r="AC13" i="11" s="1"/>
  <c r="S14" i="11"/>
  <c r="Y14" i="11" s="1"/>
  <c r="AC14" i="11" s="1"/>
  <c r="S15" i="11"/>
  <c r="S16" i="11"/>
  <c r="S17" i="11"/>
  <c r="Y17" i="11" s="1"/>
  <c r="S18" i="11"/>
  <c r="Y18" i="11" s="1"/>
  <c r="S19" i="11"/>
  <c r="S20" i="11"/>
  <c r="S21" i="11"/>
  <c r="Y21" i="11" s="1"/>
  <c r="AC21" i="11" s="1"/>
  <c r="S22" i="11"/>
  <c r="Y22" i="11" s="1"/>
  <c r="AC22" i="11" s="1"/>
  <c r="S23" i="11"/>
  <c r="S24" i="11"/>
  <c r="S25" i="11"/>
  <c r="Y25" i="11" s="1"/>
  <c r="S26" i="11"/>
  <c r="Y26" i="11" s="1"/>
  <c r="S27" i="11"/>
  <c r="S28" i="11"/>
  <c r="S29" i="11"/>
  <c r="Y29" i="11" s="1"/>
  <c r="AC29" i="11" s="1"/>
  <c r="S30" i="11"/>
  <c r="Y30" i="11" s="1"/>
  <c r="AC30" i="11" s="1"/>
  <c r="S31" i="11"/>
  <c r="S32" i="11"/>
  <c r="S33" i="11"/>
  <c r="Y33" i="11" s="1"/>
  <c r="S34" i="11"/>
  <c r="Y34" i="11" s="1"/>
  <c r="S35" i="11"/>
  <c r="S36" i="11"/>
  <c r="S37" i="11"/>
  <c r="Y37" i="11" s="1"/>
  <c r="AC37" i="11" s="1"/>
  <c r="S38" i="11"/>
  <c r="Y38" i="11" s="1"/>
  <c r="AC38" i="11" s="1"/>
  <c r="S39" i="11"/>
  <c r="S40" i="11"/>
  <c r="S41" i="11"/>
  <c r="Y41" i="11" s="1"/>
  <c r="S42" i="11"/>
  <c r="Y42" i="11" s="1"/>
  <c r="S43" i="11"/>
  <c r="S44" i="11"/>
  <c r="S45" i="11"/>
  <c r="Y45" i="11" s="1"/>
  <c r="AC45" i="11" s="1"/>
  <c r="S46" i="11"/>
  <c r="Y46" i="11" s="1"/>
  <c r="AC46" i="11" s="1"/>
  <c r="S47" i="11"/>
  <c r="S48" i="11"/>
  <c r="S49" i="11"/>
  <c r="Y49" i="11" s="1"/>
  <c r="S50" i="11"/>
  <c r="Y50" i="11" s="1"/>
  <c r="S51" i="11"/>
  <c r="S52" i="11"/>
  <c r="S53" i="11"/>
  <c r="Y53" i="11" s="1"/>
  <c r="AC53" i="11" s="1"/>
  <c r="S54" i="11"/>
  <c r="Y54" i="11" s="1"/>
  <c r="AC54" i="11" s="1"/>
  <c r="S55" i="11"/>
  <c r="S56" i="11"/>
  <c r="S57" i="11"/>
  <c r="Y57" i="11" s="1"/>
  <c r="S58" i="11"/>
  <c r="Y58" i="11" s="1"/>
  <c r="S59" i="11"/>
  <c r="S60" i="11"/>
  <c r="S61" i="11"/>
  <c r="Y61" i="11" s="1"/>
  <c r="AC61" i="11" s="1"/>
  <c r="S62" i="11"/>
  <c r="Y62" i="11" s="1"/>
  <c r="AC62" i="11" s="1"/>
  <c r="S63" i="11"/>
  <c r="S64" i="11"/>
  <c r="S65" i="11"/>
  <c r="Y65" i="11" s="1"/>
  <c r="S66" i="11"/>
  <c r="Y66" i="11" s="1"/>
  <c r="S67" i="11"/>
  <c r="S68" i="11"/>
  <c r="S69" i="11"/>
  <c r="Y69" i="11" s="1"/>
  <c r="AC69" i="11" s="1"/>
  <c r="S70" i="11"/>
  <c r="Y70" i="11" s="1"/>
  <c r="AC70" i="11" s="1"/>
  <c r="S71" i="11"/>
  <c r="S72" i="11"/>
  <c r="S73" i="11"/>
  <c r="Y73" i="11" s="1"/>
  <c r="S74" i="11"/>
  <c r="Y74" i="11" s="1"/>
  <c r="S75" i="11"/>
  <c r="S76" i="11"/>
  <c r="S77" i="11"/>
  <c r="Y77" i="11" s="1"/>
  <c r="AC77" i="11" s="1"/>
  <c r="S78" i="11"/>
  <c r="Y78" i="11" s="1"/>
  <c r="AC78" i="11" s="1"/>
  <c r="S79" i="11"/>
  <c r="S80" i="11"/>
  <c r="S81" i="11"/>
  <c r="Y81" i="11" s="1"/>
  <c r="S82" i="11"/>
  <c r="Y82" i="11" s="1"/>
  <c r="S83" i="11"/>
  <c r="S84" i="11"/>
  <c r="S85" i="11"/>
  <c r="Y85" i="11" s="1"/>
  <c r="AC85" i="11" s="1"/>
  <c r="S86" i="11"/>
  <c r="Y86" i="11" s="1"/>
  <c r="AC86" i="11" s="1"/>
  <c r="S87" i="11"/>
  <c r="S88" i="11"/>
  <c r="S89" i="11"/>
  <c r="Y89" i="11" s="1"/>
  <c r="S90" i="11"/>
  <c r="Y90" i="11" s="1"/>
  <c r="S91" i="11"/>
  <c r="S92" i="11"/>
  <c r="S93" i="11"/>
  <c r="Y93" i="11" s="1"/>
  <c r="AC93" i="11" s="1"/>
  <c r="S94" i="11"/>
  <c r="Y94" i="11" s="1"/>
  <c r="AC94" i="11" s="1"/>
  <c r="S95" i="11"/>
  <c r="S96" i="11"/>
  <c r="S97" i="11"/>
  <c r="Y97" i="11" s="1"/>
  <c r="S98" i="11"/>
  <c r="Y98" i="11" s="1"/>
  <c r="S99" i="11"/>
  <c r="S100" i="11"/>
  <c r="S101" i="11"/>
  <c r="Y101" i="11" s="1"/>
  <c r="AC101" i="11" s="1"/>
  <c r="S102" i="11"/>
  <c r="Y102" i="11" s="1"/>
  <c r="AC102" i="11" s="1"/>
  <c r="S103" i="11"/>
  <c r="S104" i="11"/>
  <c r="R107" i="11"/>
  <c r="R111" i="11"/>
  <c r="R112" i="11"/>
  <c r="R115" i="11"/>
  <c r="R119" i="11"/>
  <c r="R120" i="11"/>
  <c r="R11" i="11"/>
  <c r="R15" i="11"/>
  <c r="R16" i="11"/>
  <c r="R19" i="11"/>
  <c r="R23" i="11"/>
  <c r="R24" i="11"/>
  <c r="R27" i="11"/>
  <c r="R31" i="11"/>
  <c r="R32" i="11"/>
  <c r="R35" i="11"/>
  <c r="R39" i="11"/>
  <c r="R40" i="11"/>
  <c r="R43" i="11"/>
  <c r="R47" i="11"/>
  <c r="R48" i="11"/>
  <c r="R51" i="11"/>
  <c r="R55" i="11"/>
  <c r="R56" i="11"/>
  <c r="R59" i="11"/>
  <c r="R63" i="11"/>
  <c r="R64" i="11"/>
  <c r="R67" i="11"/>
  <c r="R71" i="11"/>
  <c r="R72" i="11"/>
  <c r="R75" i="11"/>
  <c r="R79" i="11"/>
  <c r="R80" i="11"/>
  <c r="R83" i="11"/>
  <c r="R87" i="11"/>
  <c r="R88" i="11"/>
  <c r="R91" i="11"/>
  <c r="R95" i="11"/>
  <c r="R96" i="11"/>
  <c r="R99" i="11"/>
  <c r="R102" i="11"/>
  <c r="R103" i="11"/>
  <c r="L107" i="11"/>
  <c r="L108" i="11"/>
  <c r="R108" i="11" s="1"/>
  <c r="L109" i="11"/>
  <c r="R109" i="11" s="1"/>
  <c r="L110" i="11"/>
  <c r="R110" i="11" s="1"/>
  <c r="L111" i="11"/>
  <c r="L112" i="11"/>
  <c r="L113" i="11"/>
  <c r="R113" i="11" s="1"/>
  <c r="L114" i="11"/>
  <c r="R114" i="11" s="1"/>
  <c r="L115" i="11"/>
  <c r="L116" i="11"/>
  <c r="R116" i="11" s="1"/>
  <c r="L117" i="11"/>
  <c r="R117" i="11" s="1"/>
  <c r="L118" i="11"/>
  <c r="R118" i="11" s="1"/>
  <c r="L119" i="11"/>
  <c r="L120" i="11"/>
  <c r="L105" i="11"/>
  <c r="R105" i="11" s="1"/>
  <c r="L106" i="11"/>
  <c r="R106" i="11" s="1"/>
  <c r="L11" i="11"/>
  <c r="L12" i="11"/>
  <c r="R12" i="11" s="1"/>
  <c r="L13" i="11"/>
  <c r="R13" i="11" s="1"/>
  <c r="L14" i="11"/>
  <c r="R14" i="11" s="1"/>
  <c r="L15" i="11"/>
  <c r="L16" i="11"/>
  <c r="L17" i="11"/>
  <c r="R17" i="11" s="1"/>
  <c r="L18" i="11"/>
  <c r="R18" i="11" s="1"/>
  <c r="L19" i="11"/>
  <c r="L20" i="11"/>
  <c r="R20" i="11" s="1"/>
  <c r="L21" i="11"/>
  <c r="R21" i="11" s="1"/>
  <c r="L22" i="11"/>
  <c r="R22" i="11" s="1"/>
  <c r="L23" i="11"/>
  <c r="L24" i="11"/>
  <c r="L25" i="11"/>
  <c r="R25" i="11" s="1"/>
  <c r="L26" i="11"/>
  <c r="R26" i="11" s="1"/>
  <c r="L27" i="11"/>
  <c r="L28" i="11"/>
  <c r="R28" i="11" s="1"/>
  <c r="L29" i="11"/>
  <c r="R29" i="11" s="1"/>
  <c r="L30" i="11"/>
  <c r="R30" i="11" s="1"/>
  <c r="L31" i="11"/>
  <c r="L32" i="11"/>
  <c r="L33" i="11"/>
  <c r="R33" i="11" s="1"/>
  <c r="L34" i="11"/>
  <c r="R34" i="11" s="1"/>
  <c r="L35" i="11"/>
  <c r="L36" i="11"/>
  <c r="R36" i="11" s="1"/>
  <c r="L37" i="11"/>
  <c r="R37" i="11" s="1"/>
  <c r="L38" i="11"/>
  <c r="R38" i="11" s="1"/>
  <c r="L39" i="11"/>
  <c r="L40" i="11"/>
  <c r="L41" i="11"/>
  <c r="R41" i="11" s="1"/>
  <c r="L42" i="11"/>
  <c r="R42" i="11" s="1"/>
  <c r="L43" i="11"/>
  <c r="L44" i="11"/>
  <c r="R44" i="11" s="1"/>
  <c r="L45" i="11"/>
  <c r="R45" i="11" s="1"/>
  <c r="L46" i="11"/>
  <c r="R46" i="11" s="1"/>
  <c r="L47" i="11"/>
  <c r="L48" i="11"/>
  <c r="L49" i="11"/>
  <c r="R49" i="11" s="1"/>
  <c r="L50" i="11"/>
  <c r="R50" i="11" s="1"/>
  <c r="L51" i="11"/>
  <c r="L52" i="11"/>
  <c r="R52" i="11" s="1"/>
  <c r="L53" i="11"/>
  <c r="R53" i="11" s="1"/>
  <c r="L54" i="11"/>
  <c r="R54" i="11" s="1"/>
  <c r="L55" i="11"/>
  <c r="L56" i="11"/>
  <c r="L57" i="11"/>
  <c r="R57" i="11" s="1"/>
  <c r="L58" i="11"/>
  <c r="R58" i="11" s="1"/>
  <c r="L59" i="11"/>
  <c r="L60" i="11"/>
  <c r="R60" i="11" s="1"/>
  <c r="L61" i="11"/>
  <c r="R61" i="11" s="1"/>
  <c r="L62" i="11"/>
  <c r="R62" i="11" s="1"/>
  <c r="L63" i="11"/>
  <c r="L64" i="11"/>
  <c r="L65" i="11"/>
  <c r="R65" i="11" s="1"/>
  <c r="L66" i="11"/>
  <c r="R66" i="11" s="1"/>
  <c r="L67" i="11"/>
  <c r="L68" i="11"/>
  <c r="R68" i="11" s="1"/>
  <c r="L69" i="11"/>
  <c r="R69" i="11" s="1"/>
  <c r="L70" i="11"/>
  <c r="R70" i="11" s="1"/>
  <c r="L71" i="11"/>
  <c r="L72" i="11"/>
  <c r="L73" i="11"/>
  <c r="R73" i="11" s="1"/>
  <c r="L74" i="11"/>
  <c r="R74" i="11" s="1"/>
  <c r="L75" i="11"/>
  <c r="L76" i="11"/>
  <c r="R76" i="11" s="1"/>
  <c r="L77" i="11"/>
  <c r="R77" i="11" s="1"/>
  <c r="L78" i="11"/>
  <c r="R78" i="11" s="1"/>
  <c r="L79" i="11"/>
  <c r="L80" i="11"/>
  <c r="L81" i="11"/>
  <c r="R81" i="11" s="1"/>
  <c r="L82" i="11"/>
  <c r="R82" i="11" s="1"/>
  <c r="L83" i="11"/>
  <c r="L84" i="11"/>
  <c r="R84" i="11" s="1"/>
  <c r="L85" i="11"/>
  <c r="R85" i="11" s="1"/>
  <c r="L86" i="11"/>
  <c r="R86" i="11" s="1"/>
  <c r="L87" i="11"/>
  <c r="L88" i="11"/>
  <c r="L89" i="11"/>
  <c r="R89" i="11" s="1"/>
  <c r="L90" i="11"/>
  <c r="R90" i="11" s="1"/>
  <c r="L91" i="11"/>
  <c r="L92" i="11"/>
  <c r="R92" i="11" s="1"/>
  <c r="L93" i="11"/>
  <c r="R93" i="11" s="1"/>
  <c r="L94" i="11"/>
  <c r="R94" i="11" s="1"/>
  <c r="L95" i="11"/>
  <c r="L96" i="11"/>
  <c r="L97" i="11"/>
  <c r="R97" i="11" s="1"/>
  <c r="L98" i="11"/>
  <c r="R98" i="11" s="1"/>
  <c r="L99" i="11"/>
  <c r="L100" i="11"/>
  <c r="R100" i="11" s="1"/>
  <c r="L101" i="11"/>
  <c r="R101" i="11" s="1"/>
  <c r="L102" i="11"/>
  <c r="L103" i="11"/>
  <c r="L104" i="11"/>
  <c r="R104" i="11" s="1"/>
  <c r="AE100" i="2" l="1"/>
  <c r="AF100" i="2"/>
  <c r="K80" i="2"/>
  <c r="Q80" i="2" s="1"/>
  <c r="K81" i="2"/>
  <c r="Q81" i="2" s="1"/>
  <c r="K79" i="2"/>
  <c r="Q79" i="2" s="1"/>
  <c r="K77" i="2"/>
  <c r="Q77" i="2" s="1"/>
  <c r="K76" i="2"/>
  <c r="Q76" i="2" s="1"/>
  <c r="K74" i="2"/>
  <c r="Q74" i="2" s="1"/>
  <c r="K71" i="2"/>
  <c r="Q71" i="2" s="1"/>
  <c r="K70" i="2"/>
  <c r="Q70" i="2" s="1"/>
  <c r="K69" i="2"/>
  <c r="Q69" i="2" s="1"/>
  <c r="K68" i="2"/>
  <c r="Q68" i="2" s="1"/>
  <c r="K67" i="2"/>
  <c r="Q67" i="2" s="1"/>
  <c r="K66" i="2"/>
  <c r="Q66" i="2" s="1"/>
  <c r="K65" i="2"/>
  <c r="Q65" i="2" s="1"/>
  <c r="K64" i="2"/>
  <c r="Q64" i="2" s="1"/>
  <c r="K63" i="2"/>
  <c r="Q63" i="2" s="1"/>
  <c r="K62" i="2"/>
  <c r="Q62" i="2" s="1"/>
  <c r="K61" i="2"/>
  <c r="Q61" i="2" s="1"/>
  <c r="K60" i="2"/>
  <c r="Q60" i="2" s="1"/>
  <c r="K59" i="2"/>
  <c r="Q59" i="2" s="1"/>
  <c r="K58" i="2"/>
  <c r="Q58" i="2" s="1"/>
  <c r="K78" i="2"/>
  <c r="Q78" i="2" s="1"/>
  <c r="K57" i="2"/>
  <c r="Q57" i="2" s="1"/>
  <c r="K56" i="2"/>
  <c r="Q56" i="2" s="1"/>
  <c r="K55" i="2"/>
  <c r="Q55" i="2" s="1"/>
  <c r="K54" i="2"/>
  <c r="Q54" i="2" s="1"/>
  <c r="K53" i="2"/>
  <c r="Q53" i="2" s="1"/>
  <c r="K52" i="2"/>
  <c r="Q52" i="2" s="1"/>
  <c r="K51" i="2"/>
  <c r="Q51" i="2" s="1"/>
  <c r="F36" i="6"/>
  <c r="D36" i="6"/>
  <c r="R9" i="2"/>
  <c r="K10" i="2"/>
  <c r="Q10" i="2" s="1"/>
  <c r="K11" i="2"/>
  <c r="Q11" i="2" s="1"/>
  <c r="K12" i="2"/>
  <c r="Q12" i="2" s="1"/>
  <c r="K13" i="2"/>
  <c r="Q13" i="2" s="1"/>
  <c r="K14" i="2"/>
  <c r="Q14" i="2" s="1"/>
  <c r="K15" i="2"/>
  <c r="Q15" i="2" s="1"/>
  <c r="K16" i="2"/>
  <c r="Q16" i="2" s="1"/>
  <c r="K17" i="2"/>
  <c r="Q17" i="2" s="1"/>
  <c r="K18" i="2"/>
  <c r="Q18" i="2" s="1"/>
  <c r="K19" i="2"/>
  <c r="Q19" i="2" s="1"/>
  <c r="K20" i="2"/>
  <c r="Q20" i="2" s="1"/>
  <c r="K21" i="2"/>
  <c r="Q21" i="2" s="1"/>
  <c r="K22" i="2"/>
  <c r="Q22" i="2" s="1"/>
  <c r="K23" i="2"/>
  <c r="Q23" i="2" s="1"/>
  <c r="K24" i="2"/>
  <c r="Q24" i="2" s="1"/>
  <c r="K25" i="2"/>
  <c r="Q25" i="2" s="1"/>
  <c r="K26" i="2"/>
  <c r="Q26" i="2" s="1"/>
  <c r="K27" i="2"/>
  <c r="Q27" i="2" s="1"/>
  <c r="K28" i="2"/>
  <c r="Q28" i="2" s="1"/>
  <c r="K29" i="2"/>
  <c r="Q29" i="2" s="1"/>
  <c r="K30" i="2"/>
  <c r="Q30" i="2" s="1"/>
  <c r="K31" i="2"/>
  <c r="Q31" i="2" s="1"/>
  <c r="K32" i="2"/>
  <c r="Q32" i="2" s="1"/>
  <c r="K33" i="2"/>
  <c r="Q33" i="2" s="1"/>
  <c r="K34" i="2"/>
  <c r="Q34" i="2" s="1"/>
  <c r="K35" i="2"/>
  <c r="Q35" i="2" s="1"/>
  <c r="K36" i="2"/>
  <c r="Q36" i="2" s="1"/>
  <c r="K37" i="2"/>
  <c r="Q37" i="2" s="1"/>
  <c r="K38" i="2"/>
  <c r="Q38" i="2" s="1"/>
  <c r="K39" i="2"/>
  <c r="Q39" i="2" s="1"/>
  <c r="K40" i="2"/>
  <c r="Q40" i="2" s="1"/>
  <c r="K41" i="2"/>
  <c r="Q41" i="2" s="1"/>
  <c r="K42" i="2"/>
  <c r="Q42" i="2" s="1"/>
  <c r="K43" i="2"/>
  <c r="Q43" i="2" s="1"/>
  <c r="K44" i="2"/>
  <c r="Q44" i="2" s="1"/>
  <c r="K45" i="2"/>
  <c r="Q45" i="2" s="1"/>
  <c r="K46" i="2"/>
  <c r="Q46" i="2" s="1"/>
  <c r="K47" i="2"/>
  <c r="Q47" i="2" s="1"/>
  <c r="K48" i="2"/>
  <c r="Q48" i="2" s="1"/>
  <c r="K49" i="2"/>
  <c r="Q49" i="2" s="1"/>
  <c r="K50" i="2"/>
  <c r="Q50" i="2" s="1"/>
  <c r="E34" i="6"/>
  <c r="F34" i="6" s="1"/>
  <c r="C34" i="6"/>
  <c r="C35" i="6"/>
  <c r="B35" i="6"/>
  <c r="E35" i="6"/>
  <c r="B34" i="6"/>
  <c r="S10" i="11"/>
  <c r="Y10" i="11" s="1"/>
  <c r="AC10" i="11" s="1"/>
  <c r="L10" i="11"/>
  <c r="R10" i="11"/>
  <c r="AD9" i="2"/>
  <c r="AH9" i="2" s="1"/>
  <c r="K9" i="2"/>
  <c r="Q9" i="2" s="1"/>
  <c r="D34" i="6"/>
  <c r="AC100" i="2"/>
  <c r="E27" i="6" s="1"/>
  <c r="AB100" i="2"/>
  <c r="AA100" i="2"/>
  <c r="Z100" i="2"/>
  <c r="AH121" i="11"/>
  <c r="U485" i="10"/>
  <c r="T485" i="10"/>
  <c r="S485" i="10"/>
  <c r="G485" i="10"/>
  <c r="Q9" i="10"/>
  <c r="J9" i="10"/>
  <c r="P9" i="10"/>
  <c r="AG100" i="2"/>
  <c r="S100" i="2"/>
  <c r="P100" i="2"/>
  <c r="O100" i="2"/>
  <c r="N100" i="2"/>
  <c r="M100" i="2"/>
  <c r="L100" i="2"/>
  <c r="J100" i="2"/>
  <c r="I100" i="2"/>
  <c r="H100" i="2"/>
  <c r="AB121" i="11"/>
  <c r="AA121" i="11"/>
  <c r="Z121" i="11"/>
  <c r="M121" i="11"/>
  <c r="N121" i="11"/>
  <c r="O121" i="11"/>
  <c r="P121" i="11"/>
  <c r="Q121" i="11"/>
  <c r="I121" i="11"/>
  <c r="L485" i="10"/>
  <c r="M485" i="10"/>
  <c r="N485" i="10"/>
  <c r="O485" i="10"/>
  <c r="AL100" i="2"/>
  <c r="AJ100" i="2"/>
  <c r="AI100" i="2"/>
  <c r="AE121" i="11"/>
  <c r="AD121" i="11"/>
  <c r="U121" i="11"/>
  <c r="I21" i="6" s="1"/>
  <c r="V121" i="11"/>
  <c r="I22" i="6" s="1"/>
  <c r="W121" i="11"/>
  <c r="I23" i="6" s="1"/>
  <c r="X121" i="11"/>
  <c r="I24" i="6" s="1"/>
  <c r="T121" i="11"/>
  <c r="I20" i="6"/>
  <c r="AG121" i="11"/>
  <c r="K121" i="11"/>
  <c r="J121" i="11"/>
  <c r="K72" i="2"/>
  <c r="Q72" i="2" s="1"/>
  <c r="K73" i="2"/>
  <c r="Q73" i="2" s="1"/>
  <c r="K75" i="2"/>
  <c r="Q75" i="2" s="1"/>
  <c r="K82" i="2"/>
  <c r="Q82" i="2" s="1"/>
  <c r="K83" i="2"/>
  <c r="Q83" i="2" s="1"/>
  <c r="K84" i="2"/>
  <c r="Q84" i="2" s="1"/>
  <c r="K85" i="2"/>
  <c r="Q85" i="2" s="1"/>
  <c r="K86" i="2"/>
  <c r="Q86" i="2" s="1"/>
  <c r="K87" i="2"/>
  <c r="Q87" i="2" s="1"/>
  <c r="K485" i="10"/>
  <c r="P485" i="10" s="1"/>
  <c r="I485" i="10"/>
  <c r="H485" i="10"/>
  <c r="AM100" i="2"/>
  <c r="D35" i="6"/>
  <c r="D37" i="6"/>
  <c r="J485" i="10"/>
  <c r="O8" i="10" s="1"/>
  <c r="K100" i="2"/>
  <c r="L8" i="2" s="1"/>
  <c r="G8" i="10"/>
  <c r="I8" i="10"/>
  <c r="F35" i="6"/>
  <c r="F37" i="6"/>
  <c r="E20" i="6"/>
  <c r="T100" i="2"/>
  <c r="E21" i="6" s="1"/>
  <c r="U100" i="2"/>
  <c r="E22" i="6" s="1"/>
  <c r="V100" i="2"/>
  <c r="E23" i="6" s="1"/>
  <c r="W100" i="2"/>
  <c r="E24" i="6" s="1"/>
  <c r="X100" i="2"/>
  <c r="E25" i="6" s="1"/>
  <c r="Y100" i="2"/>
  <c r="E26" i="6"/>
  <c r="N8" i="10" l="1"/>
  <c r="Q485" i="10"/>
  <c r="L8" i="10"/>
  <c r="K8" i="10"/>
  <c r="M8" i="10"/>
  <c r="H8" i="10"/>
  <c r="H8" i="2"/>
  <c r="Q100" i="2"/>
  <c r="R100" i="2"/>
  <c r="AC8" i="2" s="1"/>
  <c r="AG8" i="2"/>
  <c r="U8" i="2"/>
  <c r="V8" i="2"/>
  <c r="X8" i="2"/>
  <c r="AB8" i="2"/>
  <c r="AA8" i="2"/>
  <c r="P8" i="2"/>
  <c r="I8" i="2"/>
  <c r="N8" i="2"/>
  <c r="J8" i="2"/>
  <c r="O8" i="2"/>
  <c r="M8" i="2"/>
  <c r="S121" i="11"/>
  <c r="V9" i="11" s="1"/>
  <c r="L121" i="11"/>
  <c r="D12" i="6" s="1"/>
  <c r="AC121" i="11"/>
  <c r="Q9" i="11"/>
  <c r="U9" i="11"/>
  <c r="O9" i="11" l="1"/>
  <c r="T8" i="2"/>
  <c r="W8" i="2"/>
  <c r="Y8" i="2"/>
  <c r="W9" i="11"/>
  <c r="AI8" i="2"/>
  <c r="AE8" i="2"/>
  <c r="Z8" i="2"/>
  <c r="AJ8" i="2"/>
  <c r="S8" i="2"/>
  <c r="AD100" i="2"/>
  <c r="AH100" i="2" s="1"/>
  <c r="AF8" i="2"/>
  <c r="N9" i="11"/>
  <c r="I9" i="11"/>
  <c r="Y121" i="11"/>
  <c r="T9" i="11"/>
  <c r="X9" i="11"/>
  <c r="D11" i="6"/>
  <c r="D14" i="6" s="1"/>
  <c r="R121" i="11"/>
  <c r="P9" i="11"/>
  <c r="J9" i="11"/>
  <c r="M9" i="11"/>
  <c r="K9" i="11"/>
  <c r="AE9" i="11" l="1"/>
  <c r="AA9" i="11"/>
  <c r="AB9" i="11"/>
  <c r="AD9" i="11"/>
  <c r="Z9" i="11"/>
  <c r="D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Marilyn Esquivel Vargas</author>
  </authors>
  <commentList>
    <comment ref="F51" authorId="0" shapeId="0" xr:uid="{00000000-0006-0000-0200-000001000000}">
      <text>
        <r>
          <rPr>
            <b/>
            <sz val="9"/>
            <color indexed="81"/>
            <rFont val="Tahoma"/>
            <family val="2"/>
          </rPr>
          <t>Marilyn Esquivel Vargas:</t>
        </r>
        <r>
          <rPr>
            <sz val="9"/>
            <color indexed="81"/>
            <rFont val="Tahoma"/>
            <family val="2"/>
          </rPr>
          <t xml:space="preserve">
25 Y 26 DE JUNIO
2, 3,, 9, 10, 16, 16, 23, 24, 30, 31, JULIO 6, 7 AGOSTO</t>
        </r>
      </text>
    </comment>
  </commentList>
</comments>
</file>

<file path=xl/sharedStrings.xml><?xml version="1.0" encoding="utf-8"?>
<sst xmlns="http://schemas.openxmlformats.org/spreadsheetml/2006/main" count="3923" uniqueCount="1033">
  <si>
    <t>INFORMES TRIMESTRALES DEL SUCADES</t>
  </si>
  <si>
    <t>1. INSTITUCIÓN:</t>
  </si>
  <si>
    <t>Ministerio de Educación Pública (MEP)</t>
  </si>
  <si>
    <t>2. TRIMESTRE:</t>
  </si>
  <si>
    <t>I</t>
  </si>
  <si>
    <t>3. AÑO:</t>
  </si>
  <si>
    <t>5. RESPONSABLES:</t>
  </si>
  <si>
    <t xml:space="preserve">Estrato operativo </t>
  </si>
  <si>
    <t>Estrato calificado</t>
  </si>
  <si>
    <t>Estrato Técnico</t>
  </si>
  <si>
    <t>Total funcionarios capacitados en el período:</t>
  </si>
  <si>
    <t>Horas acumuladas de capacitación:</t>
  </si>
  <si>
    <t>Horas por funcionario recibidas:</t>
  </si>
  <si>
    <t>Estrato Docente</t>
  </si>
  <si>
    <t>% Funcionarios de la institución capacitados:</t>
  </si>
  <si>
    <t>TRIMESTRE</t>
  </si>
  <si>
    <t xml:space="preserve">Total Institución </t>
  </si>
  <si>
    <t>Capacitación</t>
  </si>
  <si>
    <t>Proporción %</t>
  </si>
  <si>
    <t>TOTAL</t>
  </si>
  <si>
    <t>Monto en ¢</t>
  </si>
  <si>
    <t>Observaciones</t>
  </si>
  <si>
    <t>(Corresponde al monto total anual del presupuesto de la institución del año actual, por favor anote el monto  en la siguiente línea)</t>
  </si>
  <si>
    <t>(Corresponde al monto total anual del presupuesto de capacitación del año actual, por favor anote el monto en la siguiente línea)</t>
  </si>
  <si>
    <t>(Corresponde al monto de ejecución de capacitación por trimestre)</t>
  </si>
  <si>
    <t>II</t>
  </si>
  <si>
    <t>III</t>
  </si>
  <si>
    <t>IV</t>
  </si>
  <si>
    <t>Instituciones</t>
  </si>
  <si>
    <t>Agencia de Protección de Datos de los Habitantes  (PRODHAB)</t>
  </si>
  <si>
    <t>Comisión Nacional de Prevención de Riesgos y Atención de Emergencias (CNE)</t>
  </si>
  <si>
    <t>Consejo de Seguridad Vial (COSEVI)</t>
  </si>
  <si>
    <t>Consejo de Transporte Público (CTP)</t>
  </si>
  <si>
    <t>Consejo Nacional de Concesiones (CNC)</t>
  </si>
  <si>
    <t>Consejo Nacional de la Persona Adulta Mayor (CONAPAM)</t>
  </si>
  <si>
    <t>Consejo Nacional de Personas con Discapacidad (CONAPDIS)</t>
  </si>
  <si>
    <t>Consejo Nacional de Vialidad (CONAVI)</t>
  </si>
  <si>
    <t>Dirección General de Aviación Civil</t>
  </si>
  <si>
    <t>Dirección General de Migración y Extranjería</t>
  </si>
  <si>
    <t>Dirección General de Servicio Civil (DGSC)</t>
  </si>
  <si>
    <t>Dirección Nacional de Desarrollo de la Comunidad (DINADECO)</t>
  </si>
  <si>
    <t>Dirección Nacional de Notariado (DNN)</t>
  </si>
  <si>
    <t>Escuela de Capacitación Penitenciaria (ECP)</t>
  </si>
  <si>
    <t>Fondo Nacional de Becas (FONABE)</t>
  </si>
  <si>
    <t>Imprenta Nacional</t>
  </si>
  <si>
    <t>Instituto Costarricense de Investigación y Enseñanza en Nutrición y Salud (INCIENSA)</t>
  </si>
  <si>
    <t>Instituto Costarricense sobre Drogas (ICD)</t>
  </si>
  <si>
    <t>Ministerio de Agricultura y Ganadería (MAG)</t>
  </si>
  <si>
    <t>Ministerio de Ambiente y Energía (MINAE)</t>
  </si>
  <si>
    <t>Ministerio de Comercio Exterior</t>
  </si>
  <si>
    <t>Ministerio de Cultura y Juventud</t>
  </si>
  <si>
    <t>Ministerio de Economía, Industria y Comercio (MEIC)</t>
  </si>
  <si>
    <t>Ministerio de Gobernación y Policía</t>
  </si>
  <si>
    <t>Ministerio de Hacienda</t>
  </si>
  <si>
    <t>Ministerio de Justicia y Paz</t>
  </si>
  <si>
    <t>Ministerio de la Presidencia</t>
  </si>
  <si>
    <t>Ministerio de Obras Públicas y Transportes (MOPT)</t>
  </si>
  <si>
    <t>Ministerio de Planificación Nacional y Política Económica (MIDEPLAN)</t>
  </si>
  <si>
    <t>Ministerio de Relaciones Exteriores y Culto</t>
  </si>
  <si>
    <t>Ministerio de Salud</t>
  </si>
  <si>
    <t>Ministerio de Seguridad Pública</t>
  </si>
  <si>
    <t>Ministerio de Trabajo y Seguridad Social</t>
  </si>
  <si>
    <t>Ministerio de Vivienda y Asentamientos Humanos (MIVAH)</t>
  </si>
  <si>
    <t>Procuraduría General de la República</t>
  </si>
  <si>
    <t>Registro Nacional</t>
  </si>
  <si>
    <t>Sistema Nacional de Áreas de Conservación (SINAC)</t>
  </si>
  <si>
    <t>TOTALES (requisito obligatorio)</t>
  </si>
  <si>
    <t>Mujeres</t>
  </si>
  <si>
    <t>Hombres</t>
  </si>
  <si>
    <t>Total de participantes</t>
  </si>
  <si>
    <t>A distancia</t>
  </si>
  <si>
    <t>Presencial</t>
  </si>
  <si>
    <t>Part.</t>
  </si>
  <si>
    <t>Aprov.</t>
  </si>
  <si>
    <t>Asist.</t>
  </si>
  <si>
    <t>Docente</t>
  </si>
  <si>
    <t>Técnico</t>
  </si>
  <si>
    <t>Calificado</t>
  </si>
  <si>
    <t>Operativo</t>
  </si>
  <si>
    <t>Total general</t>
  </si>
  <si>
    <t>Equidad e inclusión social digital</t>
  </si>
  <si>
    <t>Educación para el desarrollo sostenible</t>
  </si>
  <si>
    <t>3. Nombre de actividad de Capacitación</t>
  </si>
  <si>
    <t>5. Fecha de inicio</t>
  </si>
  <si>
    <t>6. Fecha de finalización</t>
  </si>
  <si>
    <t>2. Dependencia (para el IDP-MEP únicamente)</t>
  </si>
  <si>
    <t>4. PIC DE REFERENCIA (Número de oficio con aprobación):</t>
  </si>
  <si>
    <t>8. Cantidad de horas por modalidad y estrategia metodológica</t>
  </si>
  <si>
    <t>TOTALES</t>
  </si>
  <si>
    <t>1. Actividad</t>
  </si>
  <si>
    <t>Autocapacitación</t>
  </si>
  <si>
    <t>No presencial</t>
  </si>
  <si>
    <t>Virtual (E-learning)</t>
  </si>
  <si>
    <t>Auto-Capacitación</t>
  </si>
  <si>
    <t>Virtual (E learning)</t>
  </si>
  <si>
    <t xml:space="preserve">6.1. Cantidad de personas externas que llevaron alguna actividad de capacitación </t>
  </si>
  <si>
    <t>6. Total funcionarios en la institución
 (Anote el total de los funcionarios de la institución):</t>
  </si>
  <si>
    <t>8.2. S/ estrategia metodológica</t>
  </si>
  <si>
    <t>8.1. Según la modalidad</t>
  </si>
  <si>
    <t>Instituto sobre Alcoholismo y Farmacodependencia (IAFA)</t>
  </si>
  <si>
    <t>Dirección Nacional de CEN-CINAI</t>
  </si>
  <si>
    <t>Profesional Jefatura</t>
  </si>
  <si>
    <t>Gerentes</t>
  </si>
  <si>
    <t>Técnico Docente Jefatura</t>
  </si>
  <si>
    <t xml:space="preserve">Administrativo docente Jefatura </t>
  </si>
  <si>
    <t xml:space="preserve">Artístico Jefatura </t>
  </si>
  <si>
    <t>Profesional Ejecutor</t>
  </si>
  <si>
    <t>Técnico docente ejecutor</t>
  </si>
  <si>
    <t>Administrativo docente ejecutor</t>
  </si>
  <si>
    <t>Artístico ejecutor</t>
  </si>
  <si>
    <t>4. Eje del Programa Modular                       (Módulo 2, 3 o 4)</t>
  </si>
  <si>
    <t>Aprobados</t>
  </si>
  <si>
    <t>Reprobados</t>
  </si>
  <si>
    <t>9.1 Por estrato</t>
  </si>
  <si>
    <t>9.3 Según resultado final del participante</t>
  </si>
  <si>
    <t>MATRIZ 3: ACTIVIDADES DE CAPACITACIÓN AUTORIZADA</t>
  </si>
  <si>
    <t>MATRIZ 4: ACTIVIDADES DE CAPACITACIÓN EXTERNA</t>
  </si>
  <si>
    <t>Mixta (combinación de presencial + no presencial)</t>
  </si>
  <si>
    <t>NO presencial</t>
  </si>
  <si>
    <t>MATRIZ 2: ACTIVIDADES DIRIGIDAS AL FORTALECIMIENTO DE LA FUNCIÓN DIRECTIVA</t>
  </si>
  <si>
    <t>Estrato Profesional Ejecutor</t>
  </si>
  <si>
    <t>Estrato Técnico docente Ejecutor</t>
  </si>
  <si>
    <t>Administrativo docente Ejecutor</t>
  </si>
  <si>
    <t>Estrato artístico Ejecutor</t>
  </si>
  <si>
    <t>7. Trimestre (I,II,III,IV)</t>
  </si>
  <si>
    <t>10. Calificación obtenida de la actividad</t>
  </si>
  <si>
    <t>12. Cupos perdidos</t>
  </si>
  <si>
    <t>Realizada con recursos propios del SUCADES</t>
  </si>
  <si>
    <t>Realizada mediante contratación de servicios</t>
  </si>
  <si>
    <t>Realizada mediante cooperación</t>
  </si>
  <si>
    <t>11. Cupos cedidos al SUCADES</t>
  </si>
  <si>
    <t>9.2 Por sexo registral</t>
  </si>
  <si>
    <t>Intersex</t>
  </si>
  <si>
    <t>Profesional ejecutor</t>
  </si>
  <si>
    <t xml:space="preserve">7. Participantes por estrato </t>
  </si>
  <si>
    <t>9. Cantidad de participantes por estrato, sexo registral y resultado final del participante</t>
  </si>
  <si>
    <t>Centro de Capacitación y Desarrollo (CECADES)</t>
  </si>
  <si>
    <t>Ministerio de Ciencia, Tecnología y Telecomunicaciones (MICITT)</t>
  </si>
  <si>
    <t>7. 1 Ápice Directivo</t>
  </si>
  <si>
    <t>Administrativo docente Jefatura</t>
  </si>
  <si>
    <t>Artístico Jefatura</t>
  </si>
  <si>
    <t>8. GESTIÓN PRESUPUESTARIA</t>
  </si>
  <si>
    <t>NO Presencial</t>
  </si>
  <si>
    <t>MATRIZ 5:  SEGUIMIENTO Y CONTROL DE LA EJECUCIÓN DEL PIC</t>
  </si>
  <si>
    <t>1. Trimestre</t>
  </si>
  <si>
    <t>2. Cantidad de actividades programadas</t>
  </si>
  <si>
    <t>3. Cantidad de actividades ejecutadas</t>
  </si>
  <si>
    <t>4. Porcentaje de ejecución ( de uso exclusivo para CECADES)</t>
  </si>
  <si>
    <t>Total</t>
  </si>
  <si>
    <t>PIC inicial</t>
  </si>
  <si>
    <t>Reprogramación</t>
  </si>
  <si>
    <t>5. Nombre de la actividad de capacitación que no pudo impartirse en el trimestre</t>
  </si>
  <si>
    <t>Sí</t>
  </si>
  <si>
    <t>No</t>
  </si>
  <si>
    <t>6. Fecha de inicio</t>
  </si>
  <si>
    <t>7. Fecha de finalización</t>
  </si>
  <si>
    <t>8. Trimestre  (I, II, III, IV)</t>
  </si>
  <si>
    <t>9. Cantidad de horas por modalidad y estrategia metodológica</t>
  </si>
  <si>
    <t>9.1. Según la modalidad</t>
  </si>
  <si>
    <t>9.2. S/ estrategia metodológica</t>
  </si>
  <si>
    <t>10. Cantidad de participantes por estrato, sexo registral y resultado final del participante</t>
  </si>
  <si>
    <t>10.1 Por estrato</t>
  </si>
  <si>
    <t>10.2 Por sexo registral</t>
  </si>
  <si>
    <t>10.3 Según resultado final del participante</t>
  </si>
  <si>
    <t>11. Calificación obtenida de la actividad</t>
  </si>
  <si>
    <t>12. Cupos cedidos al SUCADES</t>
  </si>
  <si>
    <t>5. Origen de recursos (recursos propios del SUCADES, contratación de servicios o cooperación)</t>
  </si>
  <si>
    <t>Recursos propios del SUCADES</t>
  </si>
  <si>
    <t>Contratación de servicios</t>
  </si>
  <si>
    <t>Cooperación</t>
  </si>
  <si>
    <t>13. Cupos perdidos</t>
  </si>
  <si>
    <t>Tribunal de Servicio Civil</t>
  </si>
  <si>
    <t>Fondo Nacional de Financiamiento Forestal (FONAFIFO)</t>
  </si>
  <si>
    <t>Adendas al PIC</t>
  </si>
  <si>
    <t>6. Trimestre</t>
  </si>
  <si>
    <t>7.Justificación</t>
  </si>
  <si>
    <t>8. Ejecutada</t>
  </si>
  <si>
    <t>9. Trimestre en que se ejecutó</t>
  </si>
  <si>
    <t>8.1 PRESUPUESTO DEL AÑO ACTUAL</t>
  </si>
  <si>
    <t>8.2 EJECUCIÓN DE PRESUPUESTO DE CAPACITACIÓN</t>
  </si>
  <si>
    <t>MATRIZ 1: PRESUPUESTO ACUMULADO  GD-FO-041 versión 7 (marzo de 2019)</t>
  </si>
  <si>
    <t>4. Origen de los recursos ( realizada con recursos propios del SUCADES, mediante contratación de servicios o cooperación)</t>
  </si>
  <si>
    <t xml:space="preserve">1. Organismo certificador </t>
  </si>
  <si>
    <t>3. Nombre o conocido como (si lo considera necesario) de la persona participante</t>
  </si>
  <si>
    <t>4. Número de cédula</t>
  </si>
  <si>
    <t>5. Nombre de actividad de Capacitación</t>
  </si>
  <si>
    <t>6. Trimestre en que se presenta el reconocimiento</t>
  </si>
  <si>
    <t>7. Cantidad de horas por modalidad y estrategia metodológica</t>
  </si>
  <si>
    <t>7.1. Según la modalidad</t>
  </si>
  <si>
    <t>7.2. S/ estrategia metodológica</t>
  </si>
  <si>
    <t>8. Participantes por estrato y sexo registral</t>
  </si>
  <si>
    <t>8. 1 Estrato</t>
  </si>
  <si>
    <t>8.2 Por sexo registral</t>
  </si>
  <si>
    <t>Parcialmente</t>
  </si>
  <si>
    <t>Inspector Aeronáutico</t>
  </si>
  <si>
    <t>ATC</t>
  </si>
  <si>
    <t>GD-FO-041 versión 7 (marzo de 2019)</t>
  </si>
  <si>
    <t>GD-FO-041 versión 7(marzo de 2019)</t>
  </si>
  <si>
    <t xml:space="preserve">6.2. Funcionarios externos al RSC que llevaron alguna actividad de capacitación </t>
  </si>
  <si>
    <t>Otros estratos (arts. 3,4,5 ESC)</t>
  </si>
  <si>
    <t>Taller innovar o morir</t>
  </si>
  <si>
    <t xml:space="preserve">Capacitación sobre análisis e interpretación de imágenes para inspección No intrusiva </t>
  </si>
  <si>
    <t xml:space="preserve"> 01/03/2019</t>
  </si>
  <si>
    <t xml:space="preserve">Taller fin del trámite eterno </t>
  </si>
  <si>
    <t>Ética simple para tiempos complejos</t>
  </si>
  <si>
    <t>Manipulación de alimentos</t>
  </si>
  <si>
    <t>Itinerario de valores en la función pública: una visión analítico filosófica del tema</t>
  </si>
  <si>
    <t>Protección de datos personales para oficiales de acceso a la información pública</t>
  </si>
  <si>
    <t>Taller construcción de estadísticas de capacitación en el Régimen de Servicio Civil (informes trimestrales)</t>
  </si>
  <si>
    <t>Introducción a la Protección de Datos Personales</t>
  </si>
  <si>
    <t>I Seminario para Latinoamérica en Buenas Prácticas de Laboratorio BPL y Aceptación Mutua de Datos</t>
  </si>
  <si>
    <t>OCDE</t>
  </si>
  <si>
    <t>Tatiana Vásquez Morera</t>
  </si>
  <si>
    <t>Taller Implementación del formulario costo beneficio para reglamentos técnicos</t>
  </si>
  <si>
    <t>Carlos Martín Pérez Brenes</t>
  </si>
  <si>
    <t>Lenin Medina Sandoval</t>
  </si>
  <si>
    <t>Johel Coronado Briceño</t>
  </si>
  <si>
    <t>Edgar Pastrana Ugarte</t>
  </si>
  <si>
    <t>Calos Dinarte Vargas</t>
  </si>
  <si>
    <t>Eduardo Moraga Zúñiga</t>
  </si>
  <si>
    <t>Kendal Corrales Chaves</t>
  </si>
  <si>
    <t>Johnny Hernández Alvarado</t>
  </si>
  <si>
    <t>Sergio Valverde Jenkins</t>
  </si>
  <si>
    <t>Gabriel Rivas Arróliga</t>
  </si>
  <si>
    <t>Álvaro Zepeda Mejía</t>
  </si>
  <si>
    <t>Carlos Briceño Bustos</t>
  </si>
  <si>
    <t>Luis Sánchez Rojas</t>
  </si>
  <si>
    <t>Amlly Rojas Baltodano</t>
  </si>
  <si>
    <t>Paula Umaña Tercero</t>
  </si>
  <si>
    <t>Edelberto Calvo Alfaro</t>
  </si>
  <si>
    <t>Ronald Quirós Castro</t>
  </si>
  <si>
    <t>Giovanni Cortes Cortes </t>
  </si>
  <si>
    <t>Diego Canales Montano</t>
  </si>
  <si>
    <t>Carlos Bustos Dávila    </t>
  </si>
  <si>
    <t>Diógenes Rodríguez Mena</t>
  </si>
  <si>
    <t>María Corrales Chaves</t>
  </si>
  <si>
    <t>Rolando Vásquez Rodríguez</t>
  </si>
  <si>
    <t>Rodolfo Segura Vásquez</t>
  </si>
  <si>
    <t>Dora Lobo Umaña</t>
  </si>
  <si>
    <t>Manuel Gómez Méndez</t>
  </si>
  <si>
    <t>Airam Mata Pereira</t>
  </si>
  <si>
    <t>SPC TELECENTINEL</t>
  </si>
  <si>
    <t>Oficina para asuntos antinarcóticos, Seguridad Ciudadana y Justicia (INL), Embajada de Estados Unidos de América</t>
  </si>
  <si>
    <t>Curso interregional de capacitación sobre el establecimiento de límites máximos de residuos (plaguicidas y medicamentos veterinarios) y evaluación de riesgos</t>
  </si>
  <si>
    <t>Elvis Steven López Núñez</t>
  </si>
  <si>
    <t>CICAP</t>
  </si>
  <si>
    <t>Denis Víquez Murillo</t>
  </si>
  <si>
    <t>Warner López Vargas</t>
  </si>
  <si>
    <t>Gilbert Alfaro Chavarría</t>
  </si>
  <si>
    <t>Melissa Corrales Jiménez</t>
  </si>
  <si>
    <t>Walter Gómez Gómez</t>
  </si>
  <si>
    <t>La gestión de la ejecución del contrato administrativo</t>
  </si>
  <si>
    <t>Curso de formacion en buenas prácticas agrícolas a productores, empacadores, comercializadores, exportadores y profesionales en ciencias agrícolas y afines de vegetales  frescos</t>
  </si>
  <si>
    <t>Colegio de Ciencias Económicas</t>
  </si>
  <si>
    <t>Karla Solís Céspedes</t>
  </si>
  <si>
    <t>Mariela Alfaro González</t>
  </si>
  <si>
    <t>Bryner Esquivel Quesada</t>
  </si>
  <si>
    <t>Normas Internacionales de Contabilidad para el Sector Público</t>
  </si>
  <si>
    <t>Charla sobre conducción eficiente y buenas prácticas para el manejo de vehículos oficiales</t>
  </si>
  <si>
    <t>Curso de estadística Básica</t>
  </si>
  <si>
    <t>Taller de inducción en aspectos administrativos
para elaboración y ejecución de plan presupuesto institucional</t>
  </si>
  <si>
    <t>Taller sobre patógenos de semillas</t>
  </si>
  <si>
    <t>No se ha iniciado la planeación de la elaboración del plan presupuesto institucional, acción que se realizará en el II trimestre, plazo dentro del cual se impartirá el taller</t>
  </si>
  <si>
    <t>No se logró coordinar con el posible capacitador la capacitación, no obstante, se realizarán las gestiones que corresponden para ejecutar la actividad el en III trimestre</t>
  </si>
  <si>
    <t>Capacitación de Escaner RX nivel operador</t>
  </si>
  <si>
    <t>CCD-OF-018-2019</t>
  </si>
  <si>
    <t>Avalado por (nombre y cargo): Rolando Sánchez Corrales, Jefe Gestión Institucional de Recursos Humanos</t>
  </si>
  <si>
    <t>Rodolfo Bains Robinson</t>
  </si>
  <si>
    <t>Capacitación de escaner RX nivel operador</t>
  </si>
  <si>
    <t>Brandon Varela Quesada</t>
  </si>
  <si>
    <t>Floyd Smith Barr</t>
  </si>
  <si>
    <t>Andrés Herrera Castillo</t>
  </si>
  <si>
    <t>Ronald Fallas Varela</t>
  </si>
  <si>
    <t>Melany Montalbán Guevara</t>
  </si>
  <si>
    <t>Victor Núñez González</t>
  </si>
  <si>
    <t>Daniel Sandí Rodríguez</t>
  </si>
  <si>
    <t>Jadwisia Ramírez Rodríguez</t>
  </si>
  <si>
    <t>José Martí Rojas Valladares</t>
  </si>
  <si>
    <t>Kattya Mariela Agüero Artavia</t>
  </si>
  <si>
    <t>David Rodríguez Hernández</t>
  </si>
  <si>
    <t>Laura Loaiza Chacón</t>
  </si>
  <si>
    <t>Seminario Promoviendo un liderazgo de Probidad en la Función Pública.</t>
  </si>
  <si>
    <t>IICA-IAEA</t>
  </si>
  <si>
    <t>Masiva para Auditorías Internas</t>
  </si>
  <si>
    <t>Fastred S.A.</t>
  </si>
  <si>
    <t>Rolando Camacho Rojas</t>
  </si>
  <si>
    <t>Curso de Xamarin.Forms, Nivel Intermedio</t>
  </si>
  <si>
    <t>ONE PLANET</t>
  </si>
  <si>
    <t>Grettel Fernández Amador</t>
  </si>
  <si>
    <t>2da Conferencia Global del Programa de Sistemas Alimentarios Sostenibles de la red de Naciones Unidas One Planet</t>
  </si>
  <si>
    <t>Seminario Taller "Itinerario de Valores en la Función Pública: Una Visión Analítico-Filosófica del tema"</t>
  </si>
  <si>
    <t>Taller Práctico: Audiencia oral y privada en el procedimiento administrativo</t>
  </si>
  <si>
    <t>Determinación de intervalos de calibración</t>
  </si>
  <si>
    <t>Validación de las medidas de control para garantizar la inocuidad de tres productos lácteos artesanales de la región mesoamericana</t>
  </si>
  <si>
    <t>ILSI Mesoamérica- CITA UCR</t>
  </si>
  <si>
    <t>Siasky Blanco Chaves</t>
  </si>
  <si>
    <t>Héctor Miranda Calix</t>
  </si>
  <si>
    <t>Scarlett Romero Vargas</t>
  </si>
  <si>
    <t>Jorge Rebelo Gaitán</t>
  </si>
  <si>
    <t>Ramiro Alpizar Herrera</t>
  </si>
  <si>
    <t>Manuel Vargas Chavarría</t>
  </si>
  <si>
    <t>Protocolo básico de atención para personas con discapacidad, sea auditiva, física, motora y visual, especialmente en los procesos de capacitación del personal</t>
  </si>
  <si>
    <t>UCR-CIET</t>
  </si>
  <si>
    <t>Eunice Víquez Ruiz</t>
  </si>
  <si>
    <t>Simposio "Desafíos actuales de las Enfermedades Infecciosas en América Central</t>
  </si>
  <si>
    <t>Jacqueline Cubillo Morera</t>
  </si>
  <si>
    <t>Técnico en Normas Internacionales de Contabilidad del Sector Público (NICSP)</t>
  </si>
  <si>
    <t>Diagnóstico de enfermedades en animales</t>
  </si>
  <si>
    <t>Validación de ensayos de laboratorio</t>
  </si>
  <si>
    <t>Validación de métodos analíticos</t>
  </si>
  <si>
    <t>Sistema de Gestión Ambiental</t>
  </si>
  <si>
    <t>Fundamentos e interpretación de la Norma INTE/ISO/IEC 17065:2013</t>
  </si>
  <si>
    <t>Formación de Formadores en Mejoramiento de Vida</t>
  </si>
  <si>
    <t>En el SENASA se ejecutaron 2 actividades con financiamiento que al 31-03-2019 no habían sido registradas. En el MAG, DNEA y SFE la mayoria de capacitaciones a las que se ha asistido han sido patrocinadas</t>
  </si>
  <si>
    <t xml:space="preserve">El proveedor comunicó que se programa el curso para el mes de noviembre, por lo que se reprogramará la actividad para el IV trimestre. </t>
  </si>
  <si>
    <t>Se reprograma para el IV trimestre</t>
  </si>
  <si>
    <t>En el SFE se realiza una modificación presupuestaria disminuyendo el presupuesto de capacitación para cubrir otras necesidades institucionales. Además, aumentó el presupuesto total institucional porque se aprobó presupuesto extraordinario.</t>
  </si>
  <si>
    <t>Estrategias Prácticas del Liderazgo para Jefaturas en la gestión de lo público</t>
  </si>
  <si>
    <t>Promoviendo un liderazgo de Probidad en la Función Pública.</t>
  </si>
  <si>
    <t>Taller Nacional: normativa internacional CIPF y OMC</t>
  </si>
  <si>
    <t>Talleres centroamericanos de registro de plaguicidas y armonización de LMR</t>
  </si>
  <si>
    <t>Curso básico de protección radiológica</t>
  </si>
  <si>
    <t>Normas de inocuidad para productos de exportación según la Ley FSMA</t>
  </si>
  <si>
    <t>Firma digital: el camino hacia la eficiencia administrativa</t>
  </si>
  <si>
    <t>Taller de inducción en aspectos administrativos para la elaboración y ejecución del plan presupuesto institucional</t>
  </si>
  <si>
    <t>Formulación de Proyectos de Inversión Pública</t>
  </si>
  <si>
    <t>Taller Nacional: Normativa Internacional CIPF y OMC</t>
  </si>
  <si>
    <t>Adquisición de equipos de refrigeración e iluminación energéticamente eficientes y amigables con el ambiente y el clima a través de SICOP</t>
  </si>
  <si>
    <t>Karl Myrie Hart</t>
  </si>
  <si>
    <t>CONARROZ</t>
  </si>
  <si>
    <t>Ángel Madrigal Valverde</t>
  </si>
  <si>
    <t>Escuela Nacional del arroz sostenible Brunca 2019</t>
  </si>
  <si>
    <t>Análisis, evalluaciones, subsanación y exclusión de ofertas</t>
  </si>
  <si>
    <t>Ronald Fonseca Monge</t>
  </si>
  <si>
    <t>Protronix</t>
  </si>
  <si>
    <t>Alvaro Zepeda Mejía</t>
  </si>
  <si>
    <t>María Ester Corrales Chaves</t>
  </si>
  <si>
    <t>OIRSA</t>
  </si>
  <si>
    <t>Esteban Astúa Alfaro</t>
  </si>
  <si>
    <t>Certificación de técnicos en fumigaciones con bromuro de metilo, conforme a la norma del Departamento de Agricultura y Recursos Hídricos de Australia</t>
  </si>
  <si>
    <t>Andrea Bolaños Bolaños</t>
  </si>
  <si>
    <t>Luis González Alfaro</t>
  </si>
  <si>
    <t>Jorge Ortiz Ortiz</t>
  </si>
  <si>
    <t>Luis Peña Coto</t>
  </si>
  <si>
    <t>Fabián Herrera Jara</t>
  </si>
  <si>
    <t>Henry Alvarez Montoya</t>
  </si>
  <si>
    <t>Gustavo Carmona Hernández</t>
  </si>
  <si>
    <t>Cindy Huertas Mora</t>
  </si>
  <si>
    <t>Juan José Cordero Jiménez</t>
  </si>
  <si>
    <t>Karen Fernández Quirós</t>
  </si>
  <si>
    <t>Allan Pérez Rojas</t>
  </si>
  <si>
    <t>Carlos Cerdas Miranda</t>
  </si>
  <si>
    <t>Cindy López Rosales</t>
  </si>
  <si>
    <t>Gerardo Alvarado Mora</t>
  </si>
  <si>
    <t>Gerardo Alvarez Núñez</t>
  </si>
  <si>
    <t>Juan Bautista Gómez Reina</t>
  </si>
  <si>
    <t>Luis Gerardo Sánchez Rojas</t>
  </si>
  <si>
    <t>Miguel Blanco Leandro</t>
  </si>
  <si>
    <t>Róger Achio Fuentes</t>
  </si>
  <si>
    <t>Ronald Arias Jiménez</t>
  </si>
  <si>
    <t>Ronny Cortes Paniagua</t>
  </si>
  <si>
    <t>ACEM</t>
  </si>
  <si>
    <t>Luis Arias Morales</t>
  </si>
  <si>
    <t>XXIV Congreso Latinoamericano de Malezas</t>
  </si>
  <si>
    <t>Elena Hernández Sánchez</t>
  </si>
  <si>
    <t>Dennis Matamoros Rojas</t>
  </si>
  <si>
    <t>Tatiana Vega Rojas</t>
  </si>
  <si>
    <t>Esteban Arias Alvarado</t>
  </si>
  <si>
    <t>Juan Carlos Gómez Sandí</t>
  </si>
  <si>
    <t>Carlos Alvarez Salazar</t>
  </si>
  <si>
    <t>Arnoldo Merayo Miller</t>
  </si>
  <si>
    <t xml:space="preserve">Oscar Avila Rojas </t>
  </si>
  <si>
    <t>Carlos Dinarte Vargas</t>
  </si>
  <si>
    <t>Joel Coronado Briceño</t>
  </si>
  <si>
    <t>Carlos Pérez Brenes</t>
  </si>
  <si>
    <t>CENIGA</t>
  </si>
  <si>
    <t>Roberto Durán Acuña</t>
  </si>
  <si>
    <t>Taller sobre detección de degradación de bosques utilizando sensores remotos</t>
  </si>
  <si>
    <t>FDA</t>
  </si>
  <si>
    <t>Gina Fernández Ugalde</t>
  </si>
  <si>
    <t>Manuel Morales Solano</t>
  </si>
  <si>
    <t>Erick Cedeño Navarro</t>
  </si>
  <si>
    <t>Leonardo Vásquez Mendoza</t>
  </si>
  <si>
    <t>Oscar Rodríguez Araya</t>
  </si>
  <si>
    <t>Guillermo Arrieta Quesada</t>
  </si>
  <si>
    <t>Pedro Sánchez Carballo</t>
  </si>
  <si>
    <t>Carlos Sánchez Solano</t>
  </si>
  <si>
    <t>Marilyn Elizondo Herrera</t>
  </si>
  <si>
    <t>Angel Madrigal Valverde</t>
  </si>
  <si>
    <t xml:space="preserve">José Angel Rojas Rodríguez </t>
  </si>
  <si>
    <t>Ronny Barrantes Ramírez</t>
  </si>
  <si>
    <t>Jacqueline Anderson Zamora</t>
  </si>
  <si>
    <t>UNLIREC</t>
  </si>
  <si>
    <t>Curso de intercepción de armas, municiones, partes y componentes (CIAMP)</t>
  </si>
  <si>
    <t>Auditoría de procesos en fumigación con bromuro de metilo, conforme a la norma del Departamento de Agricultura y Recursos Hídricos de Australia</t>
  </si>
  <si>
    <t>Luis Ángel González Alfaro</t>
  </si>
  <si>
    <t>S2 Global An OSI Systems Company</t>
  </si>
  <si>
    <t>Entrenamiento en Análisis de Imágenes de Rayos –X para Sistemas de Inspección de Carga y Vehículos</t>
  </si>
  <si>
    <t>Lidieth Morera Vargas</t>
  </si>
  <si>
    <t>KolFACI y CIAT</t>
  </si>
  <si>
    <t>Luis Carrera Hidalgo</t>
  </si>
  <si>
    <t>Armando Cardenas Flores</t>
  </si>
  <si>
    <t>CHARLA SALUD FINANCIERA</t>
  </si>
  <si>
    <t>Conferencia Tendencias Globales de Organización y Personas para el 2019: Liderando la empresa social: Reinversión en un enfoque humano</t>
  </si>
  <si>
    <t>Congreso de Innovación, Marketing, Tecnología y más. InnovaCamp 2019</t>
  </si>
  <si>
    <t>EKA Consultores Internacionales</t>
  </si>
  <si>
    <t>Andrea Alvarado Meléndez</t>
  </si>
  <si>
    <t>Flor Agüero Salazar</t>
  </si>
  <si>
    <t>Cuantificación de los ingredientes activos de los medicamentos y productos veterinarios y gestión de calidad de los parámetros de desempeño, validación de ensayos e interlaboratoriales</t>
  </si>
  <si>
    <t>Heilyn Fernández Carvajal</t>
  </si>
  <si>
    <t>Charla Salud Financiera</t>
  </si>
  <si>
    <t>Charla "Delitos Informáticos y Protección de Datos en el Sector Público</t>
  </si>
  <si>
    <t>Actualización en Fitomejoramiento convencional del Arroz para el Desarrollo de Nuevas Variedades en América Latina</t>
  </si>
  <si>
    <t>El Proceso de Reclutamiento Abierto y Permanente: Generalidades</t>
  </si>
  <si>
    <t>Fundamentos e Interpretación de la Norma INTE ISO/IEC 17065:2013</t>
  </si>
  <si>
    <t>Jessica Abarca Hernández</t>
  </si>
  <si>
    <t>Introducción a la Inocuidad de los Alimentos</t>
  </si>
  <si>
    <t>Gabriela Corrales Garro</t>
  </si>
  <si>
    <t>Dayana Gibellato Romero</t>
  </si>
  <si>
    <t>Vanessa Arguedas Hernández</t>
  </si>
  <si>
    <t>La Reforma Procesal Laboral Una Visión General</t>
  </si>
  <si>
    <t xml:space="preserve"> </t>
  </si>
  <si>
    <t>Propiedad Intelectual, Motor innovación: Casos de éxito en el Sector de Ciencias de la Salud</t>
  </si>
  <si>
    <t>CIAB</t>
  </si>
  <si>
    <t>Urbina Bravo Alexandra</t>
  </si>
  <si>
    <t>Solano Jiménez Juan Andrés</t>
  </si>
  <si>
    <t>Guerrero Solano Paulino</t>
  </si>
  <si>
    <t>Gutiérrez Ureña Luis Humberto</t>
  </si>
  <si>
    <t>Díaz Porras Alex</t>
  </si>
  <si>
    <t>Segundo Congreso Pecuario: Avanzando Juntos</t>
  </si>
  <si>
    <t>FAO</t>
  </si>
  <si>
    <t>Fernández Amador Grettel</t>
  </si>
  <si>
    <t>Quiros Ballesteros Yetty Violeta</t>
  </si>
  <si>
    <t>Almendares Fernández Robín</t>
  </si>
  <si>
    <t>Badilla Fallas Ingrid</t>
  </si>
  <si>
    <t>Flores Verdejo Roberto</t>
  </si>
  <si>
    <t>Seminario Virtual: La Agenda 2030 y las oportunidades para Mesoamérica</t>
  </si>
  <si>
    <t>Taller Etiqueta y Protocolo: Su aporte para la gestión organizacional</t>
  </si>
  <si>
    <t>Taller sobre la Experiencia Chilena en la implementación del Análisis de Riesgos y Comunicaciones</t>
  </si>
  <si>
    <t>Taller sobre el uso de Tecnologías de Producción Sostenible para Adaptación y Mitigación al Cambio Climático de Sistemas de Producción de Aguacate</t>
  </si>
  <si>
    <t>Muy Bueno</t>
  </si>
  <si>
    <t>Curso Virtual de Control Interno</t>
  </si>
  <si>
    <t>Curso en Reglamento Nacional 29782 y Proceso de certificación orgánica</t>
  </si>
  <si>
    <t>David Antonio Rodríguez Hernández</t>
  </si>
  <si>
    <t>Melany Natasha Montalban Guevara</t>
  </si>
  <si>
    <t>35° Congreso de la Asociación Mundial de Veterinaria</t>
  </si>
  <si>
    <t>Colegio de Médicos Veterinarios</t>
  </si>
  <si>
    <t>Oscar Johanning Mora</t>
  </si>
  <si>
    <t>Carlos Eduardo Alfaro Zúñiga</t>
  </si>
  <si>
    <t>Paola Nuñez Cascante</t>
  </si>
  <si>
    <t>Jorge Fabio Zamora Marín</t>
  </si>
  <si>
    <t>Melissa Rodríguez Quirós</t>
  </si>
  <si>
    <t>Javier Zamora Estrada</t>
  </si>
  <si>
    <t>Lisbeth Chaves Céspedes</t>
  </si>
  <si>
    <t>Frank Cambbronero Carvajal</t>
  </si>
  <si>
    <t>Kattia Vargas Rodríguez</t>
  </si>
  <si>
    <t>Jeo Alejandra Vargas Blanco</t>
  </si>
  <si>
    <t>XV Encuentro Nacional del Sector Fríjol y IV Encuentro Nacional del Sector Maíz</t>
  </si>
  <si>
    <t>Patizales Tropicales en un Entorno Cambiante:  Desarrollo de una colaboración Internacional de Investigación en América Latina y el Caribe</t>
  </si>
  <si>
    <t>Colegio de Abogados</t>
  </si>
  <si>
    <t>Diego Nuñez Vargas</t>
  </si>
  <si>
    <t>Capacitación del Programa Nexus</t>
  </si>
  <si>
    <t>Liderazgo ético herramientas para transformar las instituciones</t>
  </si>
  <si>
    <t>AIEA</t>
  </si>
  <si>
    <t>José Pablo Solano Rodríguez</t>
  </si>
  <si>
    <t>Curso interregional de Capacitación sobre la aplicación de principios estadísticos para laboratorios de inocuidad de Alimentos y de Planes /Programas monitoreo Nacionales incluyendo el muestreo</t>
  </si>
  <si>
    <t>Curso de capacitación interregional sobre materiales de Prueba de Competencia y de referencia, certificados para laboratorios de Control de Inocuidad de Alimentos</t>
  </si>
  <si>
    <t>OIE</t>
  </si>
  <si>
    <t>Carolina Elizondo Ovares</t>
  </si>
  <si>
    <t>Conferencia Mundial de la OIE sobre Sanidad de los Animales Acuáticos</t>
  </si>
  <si>
    <t>SERNAPESCA</t>
  </si>
  <si>
    <t>Capacitación en materia de Vigilancia y Diagnóstico de Enfermedades en Moluscos</t>
  </si>
  <si>
    <t>II Conferencia Masiva Auditores Internos</t>
  </si>
  <si>
    <t>TECHDAY Visión 2020</t>
  </si>
  <si>
    <t>UTN</t>
  </si>
  <si>
    <t>Olman Solorzano Arroyo</t>
  </si>
  <si>
    <t>Ciclo de actividades: "El futuro del trabajo seguro y saludable"</t>
  </si>
  <si>
    <t>Alexandra Alvarez Arredondo</t>
  </si>
  <si>
    <t>APRIRE-ARISOL</t>
  </si>
  <si>
    <t>Programa Excel Avanzado</t>
  </si>
  <si>
    <t>Electromédica Costa Rica</t>
  </si>
  <si>
    <t>Curso de Estrés Térmico</t>
  </si>
  <si>
    <t>Congreso Internacional de Recursos Humanos</t>
  </si>
  <si>
    <t>Curso Virtual "Entorno Político Administrativo y Normativo de la Función Directiva"</t>
  </si>
  <si>
    <t>PROCOMER</t>
  </si>
  <si>
    <t>Shirley Vindas Mejía</t>
  </si>
  <si>
    <t>Programa Creando Exportadores</t>
  </si>
  <si>
    <t>Desarrollo de APPs para móvil</t>
  </si>
  <si>
    <t xml:space="preserve">Se toma el presupuesto para asistir a la capacitación denominada "La gestión de la ejecución del contrato administrativo"                                                                                                         "Le solicito por favor rebajar el monto de la capacitación del curso denominado "Desarrollo de Apps para Móviles".  Lo anterior debido a que el Lic. Luis Angulo llevó ese curso en el mes de diciembre del 2017, de hecho ya se desarrolló la primer aplicación móvil en el SFE. 
El Lic. Angulo se ha encargado de capacitar a los demás analistas de la Unidad de TI por lo que ese presupuesto no es necesario, en este momento nos urge más una capacitación en </t>
  </si>
  <si>
    <t>El proveedor de capacitación no programó el curso para el II trimestre</t>
  </si>
  <si>
    <t>Validación de Métodos y Aseguramiento de Calidad en Laboratorios de Ensayo y Calibración según la Norma INTE-ISO/IEC 17025:2017</t>
  </si>
  <si>
    <t>Gestión de bodegas e inventarios</t>
  </si>
  <si>
    <t>El instructor del curso se encuentra enferno y el ente organizdor no cuenta con otro instructor para que imparta la capacitación, se está a la espera de que se incorpore a las labores cotidianas para programar las fechas de los cursos</t>
  </si>
  <si>
    <t>La ética en el trabajo: Prácticas asertivas para la promoción de la ética y la integridad en las organizaciones</t>
  </si>
  <si>
    <t>Control interno en el sector público</t>
  </si>
  <si>
    <t>Se tomó el presupuesto destinado para cursar la capacitación para cubrir la necesidad y  participar en un curso sobre ejecución del contrato administrativo</t>
  </si>
  <si>
    <t>Gestión de riesgos en los laboratorios</t>
  </si>
  <si>
    <t>5's Herramienta para incrementar la eficiencia y productividad</t>
  </si>
  <si>
    <t>Compras públicas verdes</t>
  </si>
  <si>
    <t>La Dirección de Gestión de Calidad Ambiental del MINAE es quien organiza los cursos relacionados con los temas de Getión Ambiental y a la fecha ha programado diversos cursos pero no el que se estaleció como necesidad</t>
  </si>
  <si>
    <t>Principios de Administración Pública</t>
  </si>
  <si>
    <t>No se va a ejecutar por necesidades de capacitación a usuarios externos recientes a nivel institucional que requieren presupuesto</t>
  </si>
  <si>
    <t>Análisis, evaluación, subsanación y exclusión de ofertas</t>
  </si>
  <si>
    <t>CICAP suspendio la apertura del curso y no se ha reprogramado / Se gestionó la contratación con el oferente, no obstante por falta de participantes el organizador cerró el curso. Se está a la espera de la reprogramación del mismo por parte del oferente</t>
  </si>
  <si>
    <t>Técnicas para medir y mejorar el clima organizacional en la Institución</t>
  </si>
  <si>
    <t>Se va a utilizar el presupuesto destinado para esta actividad para un curso sobre resolución de conflictos</t>
  </si>
  <si>
    <t>Técnicas efectiva para contratación de personal (entrevistas)</t>
  </si>
  <si>
    <t>Curso teórico - práctico de introducción a la fitopatología y técnicas de identificación" enfocado al control fitosanitario</t>
  </si>
  <si>
    <t>Por tratarse de un tema relacionado con el que se va a impartir en otros departamentos, se va a establecer un solo curso, dejando sin efecto esta actividad del PIC</t>
  </si>
  <si>
    <t>El Proceso Planificación-Presupuestación-contratación como Herramienta para la Gestión Institucional</t>
  </si>
  <si>
    <t>A nivel institucional se desarrolló un taller sobre la elaboración del Plan presupuesto que incluyó temas que estaban previstos en la presente actividad</t>
  </si>
  <si>
    <t>Implementación COBIT 5</t>
  </si>
  <si>
    <t>Aseguramiento de la validez de los Resultados según la Norma INTE-ISO/IEC 17025:2017</t>
  </si>
  <si>
    <t>Vigilancia Epidemiológica de Enfermedades Transfronterizas</t>
  </si>
  <si>
    <t>Norma 17025</t>
  </si>
  <si>
    <t>Norma ISO 9001</t>
  </si>
  <si>
    <t>Actualización de resistencia bacteriana desde la óptica microbiológica y médica</t>
  </si>
  <si>
    <t>Curso del SERVRIMAG (Sistema Específico de Valoración del Riesgo Institucional del MAG)</t>
  </si>
  <si>
    <t>Género</t>
  </si>
  <si>
    <t>XV ENCUENTRO NACIONAL DEL SECTOR FRIJOL Y IV ENCUENTRO NACIONAL DEL SECTOR MAIZ.</t>
  </si>
  <si>
    <t>Actualización de conocimientos Tecnologías de Información y Comunicación.</t>
  </si>
  <si>
    <t>Formación de formadores en Mejoramiento de Vida</t>
  </si>
  <si>
    <t>I Seminario para Latinoamerica en Buenas Practicas de laboratorio BPL y Aceptacion Mutua de Datos</t>
  </si>
  <si>
    <t xml:space="preserve">Curso de formacion en buenas prácticas agrícolas  a productores, empacadores, comercializadores, exportadores y profesionales en ciencias agrícolas y afines de vegetales frescos </t>
  </si>
  <si>
    <t xml:space="preserve">Capacitación de Escaner Rx Nivel Operador </t>
  </si>
  <si>
    <t>Determinación de Intervalos de Calibración</t>
  </si>
  <si>
    <t>Taller práctico: Audiencia oral y privada en el procedimiento administrativo.</t>
  </si>
  <si>
    <t>La Reforma Procesal Laboral, Una visión general</t>
  </si>
  <si>
    <t>Congreso Pecuario Avanzando Juntos</t>
  </si>
  <si>
    <t>Reglamento Nacional 29782 y proceso de certificación orgánica</t>
  </si>
  <si>
    <t>Curso avanzado de Protección Radiológica</t>
  </si>
  <si>
    <t xml:space="preserve"> Normas de inocuidad para productos de exportación según la Ley FSMA</t>
  </si>
  <si>
    <t>Auditorias de procesos en fumigación con bromuro de metilo, conforme a la norma del Departamento de Agricultura y Recursos Hídricos de Australia</t>
  </si>
  <si>
    <t>Reprogramación IV</t>
  </si>
  <si>
    <t>Reprogramación III</t>
  </si>
  <si>
    <t>Reprogramación II 17 y 18-06-2019</t>
  </si>
  <si>
    <t>Reprogramación II 19 y 20-06-2019</t>
  </si>
  <si>
    <t>Reprogramación II</t>
  </si>
  <si>
    <t>Mayo</t>
  </si>
  <si>
    <t>Junio</t>
  </si>
  <si>
    <t>NOTA: 3 de las actividades del PIC Inicial y 1 adenda, se ejecutaron en el II trimestre por lo tanto se ajustan los datos</t>
  </si>
  <si>
    <t>¿Cómo implementar un exitoso sistema de prevención y detección del riesgo de fraude en su institución?</t>
  </si>
  <si>
    <t>Diagnóstico de plagas, conceptos básicos</t>
  </si>
  <si>
    <t>Taller Regional Intensivo para entrenadores líderes en la Norma sobre la inocuidad de productos frescos</t>
  </si>
  <si>
    <t>Curso de formación en buenas prácticas agrícolas a productores, empacadores, comercializadores, exportadores y profesionales en ciencias agrícolas y afines de vegetales frescos</t>
  </si>
  <si>
    <t>XX Congreso Auditoría Interna</t>
  </si>
  <si>
    <t>Planeación estratégica y ejecución</t>
  </si>
  <si>
    <t>Charla de Tratamiento de NICSP en Poderes de la República y Órganos desconcentrados</t>
  </si>
  <si>
    <t>6to Congreso Internacional de Información Financiera</t>
  </si>
  <si>
    <t>Régimen de la OCDE para la aplicación de normas internacionales a las Frutas y Vegetales</t>
  </si>
  <si>
    <t>Taller Implementación de un Sistema de Auto evaluación en las Oficinas de Gestión Institucional de Recursos Humanos</t>
  </si>
  <si>
    <t>Gestión de proyectos de inversión pública en el sector desarrollo agropecuario y rural</t>
  </si>
  <si>
    <t>Compras públicas sustentables</t>
  </si>
  <si>
    <t>Sensibilización ambiental</t>
  </si>
  <si>
    <t>Mejorando la atención al usuario</t>
  </si>
  <si>
    <t>Principios básicos e intermedios de Excel</t>
  </si>
  <si>
    <t>Curso avanzado de protección radiológica</t>
  </si>
  <si>
    <t>LACOMET</t>
  </si>
  <si>
    <t>Nancy Rojas Ballestero</t>
  </si>
  <si>
    <t>Conocimientos e implementación de la norma INTE/ISO/IEC 17:025:2017</t>
  </si>
  <si>
    <t>Roberto Villalobos Landazuri</t>
  </si>
  <si>
    <t>Convención de armas químicas OPCW</t>
  </si>
  <si>
    <t>Seminario sobre la convención de armas químicas y la seguridad química y gestión de seguridad para estados miembros de la OPAQ en los estados parte de América Latina y el Caribe</t>
  </si>
  <si>
    <t>OMC</t>
  </si>
  <si>
    <t>Curso de seguimiento del 2018. Curso avanzado sobre el Acuerdo MSF</t>
  </si>
  <si>
    <t>Archivo Nacional</t>
  </si>
  <si>
    <t>Gladys Rodríguez López</t>
  </si>
  <si>
    <t xml:space="preserve">XXXI Congreso Archivístico Nacional: “La información: el ADN de la transformación digital” </t>
  </si>
  <si>
    <t>Juan Pablo Sáenz Fernández</t>
  </si>
  <si>
    <t>CGR</t>
  </si>
  <si>
    <t>Jorge Gómez Alpízar</t>
  </si>
  <si>
    <t>La comparecencia oral en el procedimiento administrativo sancionatorio</t>
  </si>
  <si>
    <t>Luis Jiménez Brenes</t>
  </si>
  <si>
    <t>Organismo de Investigación Judicial</t>
  </si>
  <si>
    <t>Análisis de conductas y perfil psicológico en control de drogas</t>
  </si>
  <si>
    <t>UCR</t>
  </si>
  <si>
    <t>Taller de reconocimiento e historia natural de los géneros de la subfamilia Conoderinae (Curculionidae) en Costa Rica</t>
  </si>
  <si>
    <t>Héctor Albertazzi Leandro</t>
  </si>
  <si>
    <t>José Duarte Morales</t>
  </si>
  <si>
    <t>Elmer Gutiérrez Espinoza</t>
  </si>
  <si>
    <t>José Alonso Villegas Obando</t>
  </si>
  <si>
    <t>Alejandro Zúñiga Zamora</t>
  </si>
  <si>
    <t>Félix Zúñiga Vargas</t>
  </si>
  <si>
    <t>Karol Arce Campos</t>
  </si>
  <si>
    <t>Análisis de las NICSP 12 de inventarios y la NICSP 17 de propiedad, planta y equipo</t>
  </si>
  <si>
    <t>Rebeca Arrieta Méndez</t>
  </si>
  <si>
    <t>IV Congreso sobre el Régimen Jurídico de la Hacienda Pública 2019</t>
  </si>
  <si>
    <t>Diego Núñez Vargas</t>
  </si>
  <si>
    <t>IV Congreso sobre el Régimen Jurídico de la Hacienda Pública 2020</t>
  </si>
  <si>
    <t>CENIGA-MINAE</t>
  </si>
  <si>
    <t>Preparación e instalación de paquetes para la utilización de FIESTA y repaso de conceptos básicos de R </t>
  </si>
  <si>
    <t>Bases estadísticas para implementación de la metodología de interpretación visual de puntos de muestreo para determinar el uso o cobertura de la tierra. </t>
  </si>
  <si>
    <t xml:space="preserve">Utilización de la metodología de interpretación visual de puntos de muestreo para determinar el uso o cobertura de la tierra en R, paso a paso.  </t>
  </si>
  <si>
    <t>Utilización del paquete R denominado FIESTA (Forest Inventory ESTimation and Analysis, por sus siglas en inglés)  para la interpretación visual de puntos de muestreo para determinar el uso o cobertura de la tierra</t>
  </si>
  <si>
    <t>ARISOL</t>
  </si>
  <si>
    <t>Virginia Gómez Solano</t>
  </si>
  <si>
    <t>Análisis Financiero con excel</t>
  </si>
  <si>
    <t>Teresita Solano Solano</t>
  </si>
  <si>
    <t>Oscar Vega Cordero</t>
  </si>
  <si>
    <t>UNA</t>
  </si>
  <si>
    <t>Uso de aplicaciones móviles para gestión de formularios automatizados en levantamiento de campo por medio de dispositivos inteligentes y QGIS</t>
  </si>
  <si>
    <t>PXS School of excellence</t>
  </si>
  <si>
    <t>Taller BPM Business Process Management</t>
  </si>
  <si>
    <t>José Antonio Arce Campos</t>
  </si>
  <si>
    <t>OIRSA-SENASICA-SADER</t>
  </si>
  <si>
    <t>Rebeca Araya Montero</t>
  </si>
  <si>
    <t xml:space="preserve">2° Taller internacional de diagnóstico para la certificación de plantas sanas de cítricos </t>
  </si>
  <si>
    <t>Enny Mary Cordero Rivera</t>
  </si>
  <si>
    <t>Los contratos según demanda aplicados a bienes, servicios y obras</t>
  </si>
  <si>
    <t>Felicia Calderón Carballo</t>
  </si>
  <si>
    <t xml:space="preserve">La investigación y la prueba para el procedimiento administrativo de la Ley General de la Administración Pública </t>
  </si>
  <si>
    <t>COMEX-OCDE</t>
  </si>
  <si>
    <t>Arturo Segura Cruz</t>
  </si>
  <si>
    <t>Juan José Oviedo Quirós</t>
  </si>
  <si>
    <t>CIDI</t>
  </si>
  <si>
    <t>Zeidy Rodríguez Arias</t>
  </si>
  <si>
    <t>Fundamentos de auditoría de gestión gubernamental (u operativa) basada en resultados</t>
  </si>
  <si>
    <t>UNA y ONTA</t>
  </si>
  <si>
    <t>Oscar Mario Fernández Solano</t>
  </si>
  <si>
    <t>51 Reunión anual de la Organización de nematólogos de los trópicos americanos (ONTA) 2019</t>
  </si>
  <si>
    <t>INA</t>
  </si>
  <si>
    <t>Jorge Arrieta Vargas</t>
  </si>
  <si>
    <t>Formador de Formadores</t>
  </si>
  <si>
    <t>Ruth Castro Vásquez</t>
  </si>
  <si>
    <t>Ricardo Noguera Peñaranda</t>
  </si>
  <si>
    <t>Jorge Sandoval Chaves</t>
  </si>
  <si>
    <t>Ingrid Mora Montero</t>
  </si>
  <si>
    <t>Vidal Acuña Redondo</t>
  </si>
  <si>
    <t>Jaqueline Aguilar Méndez</t>
  </si>
  <si>
    <t>Bienestar Animal durante el transporte y sacrificio de las especies productivas y la calidad de la carne</t>
  </si>
  <si>
    <t>Socialización de Análisis de Riesgo de los Alimentos Biotecnológicos en mesoamérica</t>
  </si>
  <si>
    <t>ILSI</t>
  </si>
  <si>
    <t>Byron Gurdian Garcia</t>
  </si>
  <si>
    <t>Margarita Alfaro Cascante</t>
  </si>
  <si>
    <t>Servicio Nacional de Sanidad y Calidad Agroalimentaria Senasa</t>
  </si>
  <si>
    <t>Mariela Valverde Alvarado</t>
  </si>
  <si>
    <t>Gusano Barrenador del Ganado (GBG) Cochliomyia Hominivorax Actualización y nuevas estrategias de control y erradicación</t>
  </si>
  <si>
    <t>Luis Mariano Arroyo Sánchez</t>
  </si>
  <si>
    <t>Better Trainning for Safer Food</t>
  </si>
  <si>
    <t>Karla Esquivel Rodríguez</t>
  </si>
  <si>
    <t>Seminario Regional sobre Residuos de Medicamentos Veterinarios</t>
  </si>
  <si>
    <t>Seminario de Validación</t>
  </si>
  <si>
    <t>Global GMP</t>
  </si>
  <si>
    <t>Flor Emilia Barquero Vargas</t>
  </si>
  <si>
    <t>Post-Seminario I- Validación de limpieza</t>
  </si>
  <si>
    <t>Correcta Implementación de la factura electrónica según el IVA</t>
  </si>
  <si>
    <t>Seminario "El Proceso de Reclutamiento y Selección de personal de la DGSC y sus Generalidades</t>
  </si>
  <si>
    <t>Taller Innovar o Morir</t>
  </si>
  <si>
    <t>Colegio de Periodistas de Costa Rica</t>
  </si>
  <si>
    <t>Congreso de la Comunicación</t>
  </si>
  <si>
    <t>Andrea Alvarado Melendez</t>
  </si>
  <si>
    <t>I Congreso Interuniversitario d Extensión y Acción Social</t>
  </si>
  <si>
    <t>UCR, UNED, UNA, CONARE, TEC, UTN</t>
  </si>
  <si>
    <t>María José Elizondo Alvarado</t>
  </si>
  <si>
    <t>Kattia Lines Gutiérrez</t>
  </si>
  <si>
    <t>Alfredo Garita Hernández</t>
  </si>
  <si>
    <t>Oscar Bonilla Arrazola</t>
  </si>
  <si>
    <t>Jornada de Auditoría Interna</t>
  </si>
  <si>
    <t>Liquidación Presupuestaria, Transparencia Presupuestaria y Rendción de Cuentas</t>
  </si>
  <si>
    <t>Universidad Nacional de Heredia</t>
  </si>
  <si>
    <t>Adriana Gómez Castillo</t>
  </si>
  <si>
    <t>Aspectos básicos del proceso de facilitación en actividades de formación</t>
  </si>
  <si>
    <t>CATIE</t>
  </si>
  <si>
    <t>Cacaocultura moderna de renovación con clones mejorados y agricultura climaticamente inteligente</t>
  </si>
  <si>
    <t>Robert Sequeira Avalos</t>
  </si>
  <si>
    <t>Rocío del Carmen Fallas Salas</t>
  </si>
  <si>
    <t>INDER</t>
  </si>
  <si>
    <t>Karen Rodríguez López</t>
  </si>
  <si>
    <t>Alicia Sánchez Solís</t>
  </si>
  <si>
    <t>Cadenas de valor y asociatividad para la productividad</t>
  </si>
  <si>
    <t>Curso: Participación de los Agricultores en la selección de variedades de cultivos importantes mejoradas por inducción de mutaciones</t>
  </si>
  <si>
    <t>Responsable directo del informe: Susana Araya Zamora, Coordinadora de Gestión del Desarrollo</t>
  </si>
  <si>
    <t>Curso Introducción a la Evaluación de Impacto de Programas</t>
  </si>
  <si>
    <t>María Elvira Navarro Sandí</t>
  </si>
  <si>
    <t>Adriana Álvarez Arias</t>
  </si>
  <si>
    <t>Derechos de Autor, derechos conexos y sociedades de gestión colectiva</t>
  </si>
  <si>
    <t>OMI, IMLI, FAO-Universidad de Malta</t>
  </si>
  <si>
    <t>Daniel Carrazco Sánchez</t>
  </si>
  <si>
    <t>Curso de Formación en Derecho de Pesca</t>
  </si>
  <si>
    <t>Taller de formación en Ciberseguridad Bootcamp 2019</t>
  </si>
  <si>
    <t>SICOP</t>
  </si>
  <si>
    <t>Alexis Quirós Salazar</t>
  </si>
  <si>
    <t>Prodecimiento Administrativo</t>
  </si>
  <si>
    <t>Área Científica Menarini</t>
  </si>
  <si>
    <t>Kathia Gamboa Sandí</t>
  </si>
  <si>
    <t>Simposium Centroamericano y del Caribe de Neuro-Ciencias</t>
  </si>
  <si>
    <t>Estado Abierto: Innovando la función pública</t>
  </si>
  <si>
    <t>Aspectos Básicos del Proceso de Facilitación de Actividades de Formación</t>
  </si>
  <si>
    <t>Conferencia y Taller: Desarrolla el líder que hay en ti</t>
  </si>
  <si>
    <t>Comisión de Derecho Agrario del Colegio de Abogados y Abogadas</t>
  </si>
  <si>
    <t>Código Procesal Agrario</t>
  </si>
  <si>
    <t>María de los Ángeles Solís Moya</t>
  </si>
  <si>
    <t>Laura Victoria Moreira</t>
  </si>
  <si>
    <t>Eugenia María Jara Morúa</t>
  </si>
  <si>
    <t>Luis Antonio Jiménez Brenes</t>
  </si>
  <si>
    <t>Myrna Brenes Novoa</t>
  </si>
  <si>
    <t>Alejandra Bolaños Retana</t>
  </si>
  <si>
    <t>César Artavia Vindas</t>
  </si>
  <si>
    <t>Adriana Delgado Morales</t>
  </si>
  <si>
    <t>Gabriela Ramírez Eduarte</t>
  </si>
  <si>
    <t>Kattia Murillo Murillo</t>
  </si>
  <si>
    <t>Jorge Luis Gómez Alpizar</t>
  </si>
  <si>
    <t>Delitos Informáticos en el ámbito corporativo</t>
  </si>
  <si>
    <t>Asesorías Creativas</t>
  </si>
  <si>
    <t>Jesús Castro Araya</t>
  </si>
  <si>
    <t>Delitos informáticos en el ámbito corporativo</t>
  </si>
  <si>
    <t>Jurisprudencia actualizada: investigación preliminar, relación de hechos y denuncia penal</t>
  </si>
  <si>
    <t>Desarrollo de Aplicaciones Web con ASP.NET MVC</t>
  </si>
  <si>
    <t>No se va a ejecutar porque se le dio prioridad al curso de programación HTLM 5 incluido dentro del PIC</t>
  </si>
  <si>
    <t>Programación en HTML 5 con Java Script y CSS3 / Programming in HTML5 with JavaScript and CSS3</t>
  </si>
  <si>
    <t>Reprogramación IV y cambio de nombre</t>
  </si>
  <si>
    <t>Congreso ONTA 2019 / 51 Reunion Anual de la Organización de Nematólogos de los Tropicos Americanos (ONTA) 2019</t>
  </si>
  <si>
    <t>Cambio de nombre</t>
  </si>
  <si>
    <t>Taller de reconocimiento de los principales artrópodos, estilomatóforos y patógenos asociados a cultivos de exportación</t>
  </si>
  <si>
    <t>No se va a dar el curso por problemas para contratar a los expertos internacionales</t>
  </si>
  <si>
    <t>Curso teórico - práctico de introducción a la fitopatología y técnicas de identificación enfocado a la vigilancia y control de plagas</t>
  </si>
  <si>
    <t xml:space="preserve">Determinación de la incertidumbre </t>
  </si>
  <si>
    <t>El ente organizador no ofreció el curso para el año en curso. Se cambió por otro para el cual se gestionó la inclusión respectiva</t>
  </si>
  <si>
    <t>Gestión de riesgos en las organizaciones / Herramientas de calidad para la mejora continua.</t>
  </si>
  <si>
    <t>Actualización de la Norma ISO 17025:2017 / Conocimientos e implementación de la norma INTA/ISO/IEC 17025:2017</t>
  </si>
  <si>
    <t>Congreso Nacional de Auditoría Interna / XX Congreso de Auditoría Interna</t>
  </si>
  <si>
    <t>Programa de especialización en Normas Internacionales de Contabilidad para el Sector Público / Técnico en Normas Internacionales de Contabilidad del Sector Público (NICSP)</t>
  </si>
  <si>
    <t>Auditoría Operativa / Fundamentos de auditoría de gestión gubernamental (u operativa) basada en resultados</t>
  </si>
  <si>
    <t>Se reprograma para el III trimestre</t>
  </si>
  <si>
    <t>Reprogramación III y cambio de nombre</t>
  </si>
  <si>
    <t>Tecnicas de Auditoria para deteccion de fraudes / “¿Cómo implementar un exitoso sistema de prevención y detección del riesgo de fraude en su institución?</t>
  </si>
  <si>
    <t>Introducción a los principios de Buenas Prácticas en los Laboratorios (OCDE)</t>
  </si>
  <si>
    <t>No se va a dar el curso por parte del organizador</t>
  </si>
  <si>
    <t>Taller de medidas sanitarias y fitosanitarias y Buenas Prácticas Agrícolas con regulaciones internacionales.</t>
  </si>
  <si>
    <t>No se va a gestionar ya que se destinó el presupuesto para capacitaciones a usuarios externos</t>
  </si>
  <si>
    <t xml:space="preserve">Taller de  análisis de riesgo de contaminación química de alimentos de origen vegetal, agua suelo y sedimentos </t>
  </si>
  <si>
    <t>Sistemas Fijos de Protección contra Incendios </t>
  </si>
  <si>
    <t xml:space="preserve">No se va a ejecutyar ya que han surgido otras prioridades para el presupuesto </t>
  </si>
  <si>
    <t>Formación de formadores internos para impartir capacitaciones</t>
  </si>
  <si>
    <t>No se va a ejecutar por necesidades de capacitación a usuarios externos recientes a nivel institucional que requieren presupuesto. Se va a buscar aopyo por parte del INA para la ejecución del curso</t>
  </si>
  <si>
    <t>Se participó en el Curso "Formador de Formadores" del 9/05/19 al 18/07/19 impartido por el INA, coordinado con el CECADES</t>
  </si>
  <si>
    <t>Productos de biofermentacion y obtención de metabolitos (botánicos)</t>
  </si>
  <si>
    <t>Se programó para el año 2020 por cuestiones de presupuesto y coordinación con el ente organizador de la actividad</t>
  </si>
  <si>
    <t>Adobe premier Pro CC Edición de Video / Edición de video con Adobe Premiere Pro CC 2019</t>
  </si>
  <si>
    <t>Se gestionó la contratación pero no se ofertó por parte del proveedor</t>
  </si>
  <si>
    <t>Congreso Archivístico Nacional / XXXI Congreso Archivístico Nacional. “La información: el ADN de la transformación digital</t>
  </si>
  <si>
    <t>Administración de Contratos / La Gestión de la Ejecución del Contrato Administrativo</t>
  </si>
  <si>
    <t>Análisis de las NICSP 12 Inventarios / Análisis de las NICSP 12 de Inventarios y la NICSP 17 de propiedad, planta y equipo</t>
  </si>
  <si>
    <t>Estrategia de Liderazgo en la Gerencia / Estrategias Prácticas de Liderazgo para Jefaturas en la gestión de lo público.</t>
  </si>
  <si>
    <t>Se reprograma para el II trimestre</t>
  </si>
  <si>
    <t>Habilidades para la atención de quejas y reclamos de los usuarios de servicios / Habilidades para la atencion de quejas y reclamos de los usuarios de servicios en la gestion de lo público</t>
  </si>
  <si>
    <r>
      <rPr>
        <b/>
        <sz val="11"/>
        <rFont val="Calibri"/>
        <family val="2"/>
        <scheme val="minor"/>
      </rPr>
      <t>Reprogramación IV</t>
    </r>
    <r>
      <rPr>
        <sz val="11"/>
        <rFont val="Calibri"/>
        <family val="2"/>
        <scheme val="minor"/>
      </rPr>
      <t>-No se ha informado de nuevas fechas</t>
    </r>
  </si>
  <si>
    <t>Análisis Financiero mediante Excel / Análisis Financiero con Excel</t>
  </si>
  <si>
    <t>Normas Internacionales de Contabilidad para el Sector Público (NICSP)</t>
  </si>
  <si>
    <t>Ejecutada de manera gratuita a través de cupos de Migración</t>
  </si>
  <si>
    <t>Creación e implementación del Plan de Sucesión</t>
  </si>
  <si>
    <t>No se va a eliminar ya que era para dar cumplimiento al IGI</t>
  </si>
  <si>
    <t>Actualización de técnicas de manejo de conflictos</t>
  </si>
  <si>
    <t>Se presentaron problemas con la contratación para la fecha acordada, se reprogramará para el IV trimestre</t>
  </si>
  <si>
    <t>Taller sobre Bienestar Animal / Bienestar Animal el transporte y sacrificio de las especies productivas y la calidad de la carne</t>
  </si>
  <si>
    <t>Norma 17020</t>
  </si>
  <si>
    <t>Curso avanzado de tratamientos térmicos</t>
  </si>
  <si>
    <t xml:space="preserve">III </t>
  </si>
  <si>
    <t>Curso Sistema de Autoevaluación del MAG</t>
  </si>
  <si>
    <t>Curso de Actualización de conocimientos en el área financiera y presupuestos públicos de los funcionarios administrativos para la mejora de la gestión.</t>
  </si>
  <si>
    <t>Taller sobre el uso de tecnologías de producción sostenible para adaptación y mitigación al cambio climático de sistemas de producción agropecuario / Taller sobre el uso de tecnologías de Producción Sostenible para adaptación y  mitigación al cambio climático de sistemas de producción de Aguacate.</t>
  </si>
  <si>
    <t>Taller Aplicación de las Leyes de Suelos y Aguas en las Actividades Agropecuarias.</t>
  </si>
  <si>
    <t>Oportunidades de los Acuerdos Comerciales para las Actividades Agropecuarias Regionales.</t>
  </si>
  <si>
    <t>Curso o Taller sobre el Uso de Drones en la Planificación de Fincas Agropecuarias</t>
  </si>
  <si>
    <t>Cursos de Actualización Profesional en Producción de Hortalizas en Ambientes Controlados</t>
  </si>
  <si>
    <t>Charla sobre indigenismo</t>
  </si>
  <si>
    <t>Charla sobre diversidad</t>
  </si>
  <si>
    <t>Charla sobre población afrodescendiente</t>
  </si>
  <si>
    <t>Charla sobre discapacidad</t>
  </si>
  <si>
    <t>6-27 Marzo</t>
  </si>
  <si>
    <t>4-30 Abril</t>
  </si>
  <si>
    <t>2-23 Julio</t>
  </si>
  <si>
    <t>1-29 Agosto</t>
  </si>
  <si>
    <t>6-27 Agosto</t>
  </si>
  <si>
    <t>3-24 Setiembre</t>
  </si>
  <si>
    <t>Se reprograma para el II trimestre por plazos de contratación administrativa</t>
  </si>
  <si>
    <t>Programa de Especialización en Contratación Administrativa</t>
  </si>
  <si>
    <t>La actividad inició en julio de 2019 y finaliza en enero de 2020</t>
  </si>
  <si>
    <t>Finaliza en Enero de 2020</t>
  </si>
  <si>
    <t>14-16 mayo</t>
  </si>
  <si>
    <t>25-27 junio</t>
  </si>
  <si>
    <t>16-18 julio</t>
  </si>
  <si>
    <t>20-22 agosto</t>
  </si>
  <si>
    <t>10-12 setiembre</t>
  </si>
  <si>
    <t xml:space="preserve"> XV Encuentro Nacional del Sector Frijol y Encuentro Nacional del Sector Maíz</t>
  </si>
  <si>
    <t>ANULADO PORQUE ESTA REPETIDO</t>
  </si>
  <si>
    <t>Liquidación Presupuestaria, Transparencia Presupuestaria y Rendición de Cuentas</t>
  </si>
  <si>
    <t>Diagnóstico de Plagas, conceptos básicos</t>
  </si>
  <si>
    <t>Correcta implementación de la factura electrónica según el IVA</t>
  </si>
  <si>
    <t>Fundamentos de Contratación Administrativa para Compras de Tecnología</t>
  </si>
  <si>
    <t>La investigación y la prueba para el procedimiento administrativo de la Ley General de la Administración Pública</t>
  </si>
  <si>
    <r>
      <t xml:space="preserve">NOTA: De las actividades ejecutadas de las Adendas, la </t>
    </r>
    <r>
      <rPr>
        <b/>
        <sz val="11"/>
        <color theme="1"/>
        <rFont val="Arial Narrow"/>
        <family val="2"/>
      </rPr>
      <t>95 y  97</t>
    </r>
    <r>
      <rPr>
        <sz val="11"/>
        <color theme="1"/>
        <rFont val="Arial Narrow"/>
        <family val="2"/>
      </rPr>
      <t xml:space="preserve">  se realizarón dos veces en el II trimestre, y la </t>
    </r>
    <r>
      <rPr>
        <b/>
        <sz val="11"/>
        <color theme="1"/>
        <rFont val="Arial Narrow"/>
        <family val="2"/>
      </rPr>
      <t>86 y 106</t>
    </r>
    <r>
      <rPr>
        <sz val="11"/>
        <color theme="1"/>
        <rFont val="Arial Narrow"/>
        <family val="2"/>
      </rPr>
      <t xml:space="preserve"> varias veces, pero solo se contabilizan una vez </t>
    </r>
  </si>
  <si>
    <t>Actividades autorizada fueron reprogramada para el IV trimestre, por parte del ente organizador</t>
  </si>
  <si>
    <t>Fundamentos en Contratación Administrativa para compras de Tecnología</t>
  </si>
  <si>
    <t>Aislamiento, Caracterización y Aplicaciones Biotecnológicas de las Micorrizas Arbusculares</t>
  </si>
  <si>
    <t>Aspectos generales de la evaluación de riesgo ambiental (ERA) y sus componentes, con énfasis en los plaguicidas</t>
  </si>
  <si>
    <t xml:space="preserve">Conferencia Mundial de Mamíferos Marinos </t>
  </si>
  <si>
    <t>CONGRESO NACIONAL LECHERO 2019 Y CONGRESO NACIONAL FORRAJERO 2019</t>
  </si>
  <si>
    <t>Curso de Formación en Gestión Agrícola para Países Latinoamericanos</t>
  </si>
  <si>
    <t>CURSO EN REGLAMENTO NACIONAL 29782 Y PROCESO DE CERTIFICACION  ORGANICA</t>
  </si>
  <si>
    <t>Curso Internacional "Agua y Economía"</t>
  </si>
  <si>
    <t>Curso del SEVRIMAG (Sistema Específico de Valoración de Riesgo Institucional del MAG)</t>
  </si>
  <si>
    <t>MB</t>
  </si>
  <si>
    <t>Curso Virtual "Gestión integral de Residuos Sólidos en Instituciones Públicas en el Marco del Programa de gestión Ambiental Institucional" (PGAI)</t>
  </si>
  <si>
    <t>Día técnico del compostaje</t>
  </si>
  <si>
    <t>Diez poderes para prevenir la corrupción</t>
  </si>
  <si>
    <t>Excel Básico y Tablas Dinámicas</t>
  </si>
  <si>
    <t>Charla Ética en la Función Pública</t>
  </si>
  <si>
    <t>Gestión de riesgos</t>
  </si>
  <si>
    <t>I Jornada de Bioinformática Clínica: Medicina de Precisión Molecular</t>
  </si>
  <si>
    <t>Introducción al Anàlisis del Dato Cuantitativo con R-Studio</t>
  </si>
  <si>
    <t>Jornadas laborales, ¿cómo acoplarlas a sus necesidades organizacionales?</t>
  </si>
  <si>
    <t xml:space="preserve"> Jurisprudencia en Contratación Administrativa 2019</t>
  </si>
  <si>
    <t>Jurisprudencia en Contratación Administrativa 2019</t>
  </si>
  <si>
    <t>Lean Tool Box for Services</t>
  </si>
  <si>
    <t>Mi trabajo suma en el servicio que brindo</t>
  </si>
  <si>
    <t>Servicio sobre Manejo de basuras internacionales e intercambio TERPAC</t>
  </si>
  <si>
    <t>Trainning Course on Residues of Veterinary Medicinal Products</t>
  </si>
  <si>
    <t>Yellow Belt</t>
  </si>
  <si>
    <t xml:space="preserve">Curso en Reglamento Nacional 28782 y Proceso de Certificación Orgánica </t>
  </si>
  <si>
    <t>CURSO VIRTUAL:  SOBRE CONTROL INTERNO</t>
  </si>
  <si>
    <t>Taller de Socialización de la Herramienta para el Control y Registro de actividades de Capacitación y Presupuestos de la Sub partida 1.07.01</t>
  </si>
  <si>
    <t>3er Taller Nacional para prevención de Foc R4T</t>
  </si>
  <si>
    <t>PROX by Proxtronics</t>
  </si>
  <si>
    <t>Rigoberto Romero Rojas</t>
  </si>
  <si>
    <t>Actualización avanzado de protección radiológica</t>
  </si>
  <si>
    <t>Centro de Convenciones de CR</t>
  </si>
  <si>
    <t>Adriana Lobo Castellon</t>
  </si>
  <si>
    <t>Agrotransformación, Descubra la Agricultura del Siglo XXI</t>
  </si>
  <si>
    <t>Noemy Sánchez Murillo</t>
  </si>
  <si>
    <t>ECA</t>
  </si>
  <si>
    <t>Karla Arrieta Víquez</t>
  </si>
  <si>
    <t>Análisis y solución de acciones correctivas y preventivas</t>
  </si>
  <si>
    <t>Oscar Vásquez Quirós</t>
  </si>
  <si>
    <t>María José Retana Arias</t>
  </si>
  <si>
    <t>CICA-UCR</t>
  </si>
  <si>
    <t>Juan Carlos Alvarado Méndez</t>
  </si>
  <si>
    <t>Silvia Delgado Granados</t>
  </si>
  <si>
    <t>Gabriela Hernández Chaves</t>
  </si>
  <si>
    <t>Unión Europea</t>
  </si>
  <si>
    <t>Better training for safer food</t>
  </si>
  <si>
    <t>Ana Edith Alfaro Rodríguez</t>
  </si>
  <si>
    <t>Bryron Gurdian Garcia</t>
  </si>
  <si>
    <t>Camara Nacional de Productores de Leche</t>
  </si>
  <si>
    <t>Mora Agüero Carlos Eduardo</t>
  </si>
  <si>
    <t>Congreso Nacional Lechero 2019 y Congreso Nacional Forrajero 2019</t>
  </si>
  <si>
    <t>Rodriguez Rodriguez  Pablo Steven</t>
  </si>
  <si>
    <t>Avila Segura Mariano</t>
  </si>
  <si>
    <t>Ureña Hernandez Kendall</t>
  </si>
  <si>
    <t>Jimenez Valverde Javier</t>
  </si>
  <si>
    <t>Rodriguez Rodriguez Christian</t>
  </si>
  <si>
    <t>Solano Jimenez Juan Andres</t>
  </si>
  <si>
    <t>Rodriguez Rojas Guadalupe</t>
  </si>
  <si>
    <t>Losilla Rodriguez Eduardo</t>
  </si>
  <si>
    <t>Campos Salas Andres</t>
  </si>
  <si>
    <t>Lee Nuñez Eduardo Antonio</t>
  </si>
  <si>
    <t>Villegas Chavarria William</t>
  </si>
  <si>
    <t>Vargas Salazar William</t>
  </si>
  <si>
    <t>Vargas Salazar Marvin</t>
  </si>
  <si>
    <t>Gonzalez Ruiz Jose Antonio</t>
  </si>
  <si>
    <t>Campos Morgan Hector Raul</t>
  </si>
  <si>
    <t>Mora Cubero Nidia</t>
  </si>
  <si>
    <t>Gonzalez Zuñiga Jairo</t>
  </si>
  <si>
    <t>Mora Serrano Carlos Uriel</t>
  </si>
  <si>
    <t>Garbanzo Solis Marvin</t>
  </si>
  <si>
    <t>Ureña Mena Hortensia Estefania</t>
  </si>
  <si>
    <t>Murillo Alpizar Gustavo</t>
  </si>
  <si>
    <t>Ureña Calderon Heriberto</t>
  </si>
  <si>
    <t>Fallas Fernandez Jorge Antonio</t>
  </si>
  <si>
    <t>Cardenas Gutierrez Jose Mario</t>
  </si>
  <si>
    <t>Cordero Barrantes Luis Alberto</t>
  </si>
  <si>
    <t>Mesen Mora Luis Roberto</t>
  </si>
  <si>
    <t>Madrigal Mora Marco Tulio</t>
  </si>
  <si>
    <t>Villalobos Martinez Roxana</t>
  </si>
  <si>
    <t>Delgado Valverde Sergio Alberto</t>
  </si>
  <si>
    <t>Muñoz Fonseca Juan Pablo</t>
  </si>
  <si>
    <t>Davila Montiel Manuel</t>
  </si>
  <si>
    <t>Villalobos  Vargas Ebed</t>
  </si>
  <si>
    <t>Mora Gamboa Maria Daniela</t>
  </si>
  <si>
    <t>Mc. Laren Wynth Edgar Antonio</t>
  </si>
  <si>
    <t>Medina Pavon Jhonny Jimmy</t>
  </si>
  <si>
    <t>Lopez Martinez Alfredo Enrique</t>
  </si>
  <si>
    <t>Villegas Loaiza Allan</t>
  </si>
  <si>
    <t>Moraga Barrantes Juan Tobias</t>
  </si>
  <si>
    <t>Cordero Aguilar Sara De Los Angeles</t>
  </si>
  <si>
    <t>Coto Romero Irvin Paul</t>
  </si>
  <si>
    <t>Moya Garcia Levar Anyelo</t>
  </si>
  <si>
    <t>Lazo Salas Gerson</t>
  </si>
  <si>
    <t>Alfaro Garcia Olger</t>
  </si>
  <si>
    <t>Fernandez Salazar Alvaro</t>
  </si>
  <si>
    <t>Granados Marin Cinthya</t>
  </si>
  <si>
    <t>Zamora Sanchez Laura Maria</t>
  </si>
  <si>
    <t>Zuñiga Gutierrez Roger</t>
  </si>
  <si>
    <t>Ulate Rojas Robert</t>
  </si>
  <si>
    <t>Cordero Soto Michael</t>
  </si>
  <si>
    <t>Alpizar Solorzano Carlos Manuel</t>
  </si>
  <si>
    <t>Rodriguez Vasquez Douglas</t>
  </si>
  <si>
    <t>Azofeifa Mendez Freddy</t>
  </si>
  <si>
    <t>Marin Ramirez Javier Antonio</t>
  </si>
  <si>
    <t>Fallas Trejos Ma. Eugenia</t>
  </si>
  <si>
    <t>Castro Vargas Rodrigo</t>
  </si>
  <si>
    <t xml:space="preserve">Barboza Elizondo Ronald </t>
  </si>
  <si>
    <t>Elizondo Chaves Veronica</t>
  </si>
  <si>
    <t>Chaves Garita Jose Ricardo</t>
  </si>
  <si>
    <t>Quesada Rodriguez Zayra</t>
  </si>
  <si>
    <t>Jimenez Morales Fabian</t>
  </si>
  <si>
    <t>Argerie Cruz Méndez</t>
  </si>
  <si>
    <t>Victoria Arronis Díaz</t>
  </si>
  <si>
    <t>William Sánchez Ledezma</t>
  </si>
  <si>
    <t>María Gabriela Mora Mora</t>
  </si>
  <si>
    <t>Ramirez Quiros Ileana</t>
  </si>
  <si>
    <t>Jimenez Villanueva Humberto</t>
  </si>
  <si>
    <t>Diaz Gomez Carlos</t>
  </si>
  <si>
    <t>Vega Moreira German</t>
  </si>
  <si>
    <t>Lopez Cespedes Annie</t>
  </si>
  <si>
    <t>Chacon Hernandez Pablo Andres</t>
  </si>
  <si>
    <t>Campos Solano Guillermo Antonio</t>
  </si>
  <si>
    <t>Alvarado Valerio Ileana</t>
  </si>
  <si>
    <t>Rojas Martinez Jose Rafael</t>
  </si>
  <si>
    <t>Vallejos Castillo Jose</t>
  </si>
  <si>
    <t>Salazar Moreno Victor Manuel</t>
  </si>
  <si>
    <t>Elizondo Guzman Jose Oswaldo</t>
  </si>
  <si>
    <t>Gonzalez Ordoñez Cristina</t>
  </si>
  <si>
    <t>Freddy Pérez Quesada</t>
  </si>
  <si>
    <t>Contratación administrativa para principiantes</t>
  </si>
  <si>
    <t>Dirección General de Protección Civil y Emergencias</t>
  </si>
  <si>
    <t>Luis Antonio Molina Carvajal</t>
  </si>
  <si>
    <t>Coordinación de Emergencias desde Centros Nacionales de Operación</t>
  </si>
  <si>
    <t>Silvia Ramírez Moreira</t>
  </si>
  <si>
    <t>María Estela Meza Mora</t>
  </si>
  <si>
    <t xml:space="preserve"> Marvin  Argueta García</t>
  </si>
  <si>
    <t xml:space="preserve">Edición de genomas en la agricultura: acción para políticas y ciencias </t>
  </si>
  <si>
    <t>SENASICA</t>
  </si>
  <si>
    <t>Formación de manejadores caninos para la detección de productos agropecuarios</t>
  </si>
  <si>
    <t>Debora Palacios Argueta</t>
  </si>
  <si>
    <t>Patricia Céspedes Vargas</t>
  </si>
  <si>
    <t>DGSC</t>
  </si>
  <si>
    <t>Gestión Integral de residuos sólidos en instituciones públicas en el marco del Programa de Gestión Ambiental Institucional (PGAI)</t>
  </si>
  <si>
    <t>Grace Alpízar Aguilar</t>
  </si>
  <si>
    <t>INTECO</t>
  </si>
  <si>
    <t>Gestión por procesos</t>
  </si>
  <si>
    <t>Pablo Andrey Marenco Guevara</t>
  </si>
  <si>
    <t>MINAE</t>
  </si>
  <si>
    <t>Incorporación de normas de calidad en los procesos de contratación administrativa</t>
  </si>
  <si>
    <t>BDS Asesores</t>
  </si>
  <si>
    <t>Yessenia Meléndez Ortega</t>
  </si>
  <si>
    <t>Johnny Rocha Quirós</t>
  </si>
  <si>
    <t>Diogénes Rodríguez Mena</t>
  </si>
  <si>
    <t>UTN-UNA</t>
  </si>
  <si>
    <t>Gilbert Contreras Angulo</t>
  </si>
  <si>
    <t>LACQUA 19: "Acuicultura sustentable para el desarrollo social y económico"</t>
  </si>
  <si>
    <t xml:space="preserve">José Javier Jiménez Morera </t>
  </si>
  <si>
    <t>Manejo de Basuras Internacionales Intercambio de Experiencias con Terpac</t>
  </si>
  <si>
    <t>Marketips</t>
  </si>
  <si>
    <t>Kattia Aguilar Chaverri</t>
  </si>
  <si>
    <t>Arelys Rodríguez Weber</t>
  </si>
  <si>
    <t>Jessica Quesadamora</t>
  </si>
  <si>
    <t>Yesenia Meléndez Ortega</t>
  </si>
  <si>
    <t>Alonso Álvarez Leal</t>
  </si>
  <si>
    <t xml:space="preserve">William Bogantes Oviedo </t>
  </si>
  <si>
    <t>Giovanni Quesada Arroyo</t>
  </si>
  <si>
    <t>Bolivar Bermúdez López</t>
  </si>
  <si>
    <t>Alejandro Quirós Ballestero</t>
  </si>
  <si>
    <t>Marilyn Esquivel Vargas</t>
  </si>
  <si>
    <t>Robert Elizondo Oviedo</t>
  </si>
  <si>
    <t>Lilliana Pastor Ovares</t>
  </si>
  <si>
    <t>Alexander Gómez Chacón</t>
  </si>
  <si>
    <t>Yessenia Alfaro Villalobos</t>
  </si>
  <si>
    <t>Vanessa Alvarado Arroyo</t>
  </si>
  <si>
    <t>Rafael Núñez Salas</t>
  </si>
  <si>
    <t>Ana Lucasta Ureña Fallas</t>
  </si>
  <si>
    <t xml:space="preserve">Lizbeth Rojas Sánchez </t>
  </si>
  <si>
    <t>Johanna Pereira Vásquez</t>
  </si>
  <si>
    <t>Hugo León Ulate</t>
  </si>
  <si>
    <t>Ana María Valerio Cordero</t>
  </si>
  <si>
    <t>Oscar Víquez Lanza</t>
  </si>
  <si>
    <t>Wilberth Villalobos Rojas</t>
  </si>
  <si>
    <t>Marta Quan Zepeda</t>
  </si>
  <si>
    <t>Anhui Jianghuai Horticulture Seeds Co. Ltd en coordinación con el Ministerio de Ciencia y Tecnología de China</t>
  </si>
  <si>
    <t>Sthepanie Quirós Campos</t>
  </si>
  <si>
    <t>Programa de Jovenes Científicos Talentosos</t>
  </si>
  <si>
    <t>Babel Learning</t>
  </si>
  <si>
    <t>Marcela Umaña Méndez</t>
  </si>
  <si>
    <t>Programming in HTML5 with JavaScrip and SSC3</t>
  </si>
  <si>
    <t xml:space="preserve">NSF: La Organización Para La Salud y Seguridad Pública </t>
  </si>
  <si>
    <t>Residuos de productos fitosanitarios (Residues of plant protection products)</t>
  </si>
  <si>
    <t>Comisión Nacional de ética y valores</t>
  </si>
  <si>
    <t xml:space="preserve">Alexis Carranza Jiménez </t>
  </si>
  <si>
    <t xml:space="preserve">Taller de inducción al Sistema Nacional de ética y valores </t>
  </si>
  <si>
    <t>David Mendoza Pérez</t>
  </si>
  <si>
    <t>Taller para el fortalecimiento de las capacidades de diagnóstico y manejo integrado de las virosis de cucurbitáceas</t>
  </si>
  <si>
    <t>CORBANA</t>
  </si>
  <si>
    <t>Rodriguez Artavia Christian</t>
  </si>
  <si>
    <t>Tercer Taller Nacional de Capacitación para la Prevención del Marchitamiento por Fusarium de las Musaceas causado por Fusarium Oxys Porum f.s.p. Cubense Raza 4 Tropical (foc R4t)</t>
  </si>
  <si>
    <t>Argueta Aguilar Luis</t>
  </si>
  <si>
    <t>Alvarez Cubillo Wailer</t>
  </si>
  <si>
    <t>Gomez Castillo Adriana</t>
  </si>
  <si>
    <t>Marin Ramirez Alexander</t>
  </si>
  <si>
    <t>Villalobos Hidalgo Joel</t>
  </si>
  <si>
    <t>Sanabria Quesada Daniel</t>
  </si>
  <si>
    <t>Arce Achi Alfredo</t>
  </si>
  <si>
    <t>Elizondo Guzman Osvaldo</t>
  </si>
  <si>
    <t>I-II-III-IV</t>
  </si>
  <si>
    <t>#</t>
  </si>
  <si>
    <t>Si</t>
  </si>
  <si>
    <t>x</t>
  </si>
  <si>
    <t>Reconocimiento de los principales grupos de géneros de hongos de importancia en la agricultura del país</t>
  </si>
  <si>
    <t>El proveedor de capacitación no programó el curso para el II trimestre/Se suspendió la reprogramación</t>
  </si>
  <si>
    <t>Jurisprudencia Contratación Administrativa / Jurisprudencia en Contratación Administrativa 2019</t>
  </si>
  <si>
    <t>Control estadístico en los procesos</t>
  </si>
  <si>
    <t>Se destinaron los recursos para otra capacitación establecida como prioridad por la jefatura</t>
  </si>
  <si>
    <t>Análisis, evaluación, subsanación y exclusión de ofertas / Actualización Avanzada de Proteccion radiológica</t>
  </si>
  <si>
    <t>Taller en medidas de alertas nacionales e internacionales en (alertas sanitarias, información de seguimiento, rápidas), retiro de producto./3er Taller Nacional de Capacitación para la prevención del Marchitamiento para Fusarium de las Musáceas causado por Fusaruim oxyporum f.sp. cubense raza 4 tropical (Foc R4T).</t>
  </si>
  <si>
    <t>Gestión Integral de Riesgos y Autoevaluación del Sistema de Control Interno: Administrando Integralmente el Riesgo en su Institución a través del SEVRI.</t>
  </si>
  <si>
    <t>Se estableción una estrategia interna para actualizar los conocimientos en el tema de la capacitación</t>
  </si>
  <si>
    <t>Técnicas de aislamiento microbiológico</t>
  </si>
  <si>
    <t>No se ejecutó por falta de contenido económico</t>
  </si>
  <si>
    <t>16-30 Octubre</t>
  </si>
  <si>
    <t>Upala</t>
  </si>
  <si>
    <t>Los Chiles</t>
  </si>
  <si>
    <t>4-11 Diciembre</t>
  </si>
  <si>
    <t>Zona Sur</t>
  </si>
  <si>
    <t>*NO según la base de datos y físico</t>
  </si>
  <si>
    <t>22-24 octubre</t>
  </si>
  <si>
    <t>Brunca</t>
  </si>
  <si>
    <t>12-14 noviembre</t>
  </si>
  <si>
    <t>Huetar Norte</t>
  </si>
  <si>
    <t>Contratación Administrativa para principiantes</t>
  </si>
  <si>
    <t>La actividad fue suspendida por el ente organizador</t>
  </si>
  <si>
    <t>Excel básico y tablas dinámicas</t>
  </si>
  <si>
    <t xml:space="preserve">Café Joven. Taller de Formación de Formadores para el Trabajo con Jóvenes en Desarrollo Humano, Gestión Social y Asociatividad. </t>
  </si>
  <si>
    <t>Se suspendió</t>
  </si>
  <si>
    <t>Jefe por Primera 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</si>
</sst>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_(* #,##0_);_(* \(#,##0\);_(* &quot;-&quot;??_);_(@_)"/>
    <numFmt numFmtId="167" formatCode="dd/mm/yyyy;@"/>
  </numFmts>
  <fonts count="58" x14ac:knownFonts="1">
    <font>
      <sz val="11"/>
      <color theme="1"/>
      <name val="Calibri"/>
      <family val="2"/>
      <scheme val="minor"/>
    </font>
    <font>
      <b/>
      <sz val="18"/>
      <color indexed="8"/>
      <name val="Arial"/>
      <family val="2"/>
    </font>
    <font>
      <b/>
      <sz val="14"/>
      <color indexed="8"/>
      <name val="Arial"/>
      <family val="2"/>
    </font>
    <font>
      <b/>
      <sz val="12"/>
      <color indexed="8"/>
      <name val="Arial"/>
      <family val="2"/>
    </font>
    <font>
      <sz val="11"/>
      <color indexed="8"/>
      <name val="Calibri"/>
      <family val="2"/>
    </font>
    <font>
      <b/>
      <sz val="12"/>
      <color theme="1"/>
      <name val="Arial"/>
      <family val="2"/>
    </font>
    <font>
      <b/>
      <sz val="12"/>
      <color theme="0"/>
      <name val="Arial"/>
      <family val="2"/>
    </font>
    <font>
      <b/>
      <sz val="20"/>
      <color indexed="8"/>
      <name val="Arial"/>
      <family val="2"/>
    </font>
    <font>
      <b/>
      <u/>
      <sz val="14"/>
      <color indexed="8"/>
      <name val="Arial"/>
      <family val="2"/>
    </font>
    <font>
      <b/>
      <sz val="10"/>
      <color theme="1"/>
      <name val="Arial"/>
      <family val="2"/>
    </font>
    <font>
      <b/>
      <sz val="11"/>
      <color indexed="8"/>
      <name val="Arial"/>
      <family val="2"/>
    </font>
    <font>
      <b/>
      <sz val="11"/>
      <name val="Arial"/>
      <family val="2"/>
    </font>
    <font>
      <sz val="11"/>
      <color theme="1"/>
      <name val="Calibri"/>
      <family val="2"/>
      <scheme val="minor"/>
    </font>
    <font>
      <sz val="12"/>
      <color theme="0" tint="-0.34998626667073579"/>
      <name val="Arial"/>
      <family val="2"/>
    </font>
    <font>
      <sz val="11"/>
      <color theme="0"/>
      <name val="Arial"/>
      <family val="2"/>
    </font>
    <font>
      <b/>
      <sz val="11"/>
      <color theme="1"/>
      <name val="Arial"/>
      <family val="2"/>
    </font>
    <font>
      <b/>
      <sz val="12"/>
      <color theme="1"/>
      <name val="Arial Narrow"/>
      <family val="2"/>
    </font>
    <font>
      <sz val="12"/>
      <color theme="1"/>
      <name val="Arial"/>
      <family val="2"/>
    </font>
    <font>
      <sz val="12"/>
      <name val="Arial"/>
      <family val="2"/>
    </font>
    <font>
      <b/>
      <sz val="12"/>
      <name val="Arial"/>
      <family val="2"/>
    </font>
    <font>
      <i/>
      <sz val="12"/>
      <name val="Arial"/>
      <family val="2"/>
    </font>
    <font>
      <b/>
      <sz val="14"/>
      <color theme="1"/>
      <name val="Arial"/>
      <family val="2"/>
    </font>
    <font>
      <sz val="12"/>
      <color rgb="FFC00000"/>
      <name val="Arial"/>
      <family val="2"/>
    </font>
    <font>
      <b/>
      <sz val="12"/>
      <color rgb="FFC00000"/>
      <name val="Arial"/>
      <family val="2"/>
    </font>
    <font>
      <b/>
      <i/>
      <sz val="12"/>
      <color theme="1"/>
      <name val="Arial"/>
      <family val="2"/>
    </font>
    <font>
      <sz val="11"/>
      <color theme="1"/>
      <name val="Arial"/>
      <family val="2"/>
    </font>
    <font>
      <b/>
      <i/>
      <sz val="11"/>
      <color theme="1"/>
      <name val="Arial"/>
      <family val="2"/>
    </font>
    <font>
      <b/>
      <sz val="11"/>
      <color theme="1"/>
      <name val="Arial Narrow"/>
      <family val="2"/>
    </font>
    <font>
      <b/>
      <sz val="10"/>
      <color theme="1"/>
      <name val="Arial Narrow"/>
      <family val="2"/>
    </font>
    <font>
      <b/>
      <sz val="9"/>
      <color theme="1"/>
      <name val="Arial Narrow"/>
      <family val="2"/>
    </font>
    <font>
      <sz val="11"/>
      <color theme="1"/>
      <name val="Arial Narrow"/>
      <family val="2"/>
    </font>
    <font>
      <b/>
      <sz val="11"/>
      <color rgb="FFFF0000"/>
      <name val="Arial Narrow"/>
      <family val="2"/>
    </font>
    <font>
      <sz val="11"/>
      <name val="Arial"/>
      <family val="2"/>
    </font>
    <font>
      <sz val="8"/>
      <color theme="1"/>
      <name val="Arial"/>
      <family val="2"/>
    </font>
    <font>
      <sz val="8"/>
      <name val="Arial"/>
      <family val="2"/>
    </font>
    <font>
      <sz val="10"/>
      <color theme="0"/>
      <name val="Arial"/>
      <family val="2"/>
    </font>
    <font>
      <b/>
      <sz val="10.5"/>
      <color theme="1"/>
      <name val="Arial Narrow"/>
      <family val="2"/>
    </font>
    <font>
      <sz val="10"/>
      <color theme="1"/>
      <name val="Arial"/>
      <family val="2"/>
    </font>
    <font>
      <sz val="11"/>
      <color theme="0" tint="-4.9989318521683403E-2"/>
      <name val="Arial"/>
      <family val="2"/>
    </font>
    <font>
      <sz val="11"/>
      <color theme="6" tint="0.79998168889431442"/>
      <name val="Arial"/>
      <family val="2"/>
    </font>
    <font>
      <sz val="12"/>
      <color theme="6" tint="0.79998168889431442"/>
      <name val="Arial"/>
      <family val="2"/>
    </font>
    <font>
      <b/>
      <sz val="11"/>
      <name val="Arial Narrow"/>
      <family val="2"/>
    </font>
    <font>
      <b/>
      <sz val="9"/>
      <color theme="1"/>
      <name val="Arial"/>
      <family val="2"/>
    </font>
    <font>
      <b/>
      <sz val="11"/>
      <color rgb="FFFF0000"/>
      <name val="Arial"/>
      <family val="2"/>
    </font>
    <font>
      <sz val="10"/>
      <color rgb="FF000000"/>
      <name val="Arial"/>
      <family val="2"/>
    </font>
    <font>
      <sz val="10"/>
      <name val="Arial"/>
      <family val="2"/>
    </font>
    <font>
      <sz val="11"/>
      <color rgb="FFFF0000"/>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i/>
      <sz val="11"/>
      <name val="Calibri"/>
      <family val="2"/>
      <scheme val="minor"/>
    </font>
    <font>
      <i/>
      <sz val="10"/>
      <name val="Arial"/>
      <family val="2"/>
    </font>
    <font>
      <b/>
      <sz val="10"/>
      <name val="Arial"/>
      <family val="2"/>
    </font>
    <font>
      <b/>
      <sz val="10"/>
      <color rgb="FF000000"/>
      <name val="Arial"/>
      <family val="2"/>
    </font>
    <font>
      <sz val="10"/>
      <color rgb="FFFF0000"/>
      <name val="Arial"/>
      <family val="2"/>
    </font>
    <font>
      <b/>
      <u/>
      <sz val="11"/>
      <name val="Calibri"/>
      <family val="2"/>
      <scheme val="minor"/>
    </font>
    <font>
      <sz val="11"/>
      <name val="Arial Narrow"/>
      <family val="2"/>
    </font>
  </fonts>
  <fills count="2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FF"/>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cellStyleXfs>
  <cellXfs count="534">
    <xf numFmtId="0" fontId="0" fillId="0" borderId="0" xfId="0"/>
    <xf numFmtId="0" fontId="2" fillId="2" borderId="0" xfId="0" applyFont="1" applyFill="1" applyAlignment="1">
      <alignment horizontal="center"/>
    </xf>
    <xf numFmtId="0" fontId="1" fillId="2" borderId="0" xfId="0" applyFont="1" applyFill="1" applyAlignment="1">
      <alignment horizontal="center"/>
    </xf>
    <xf numFmtId="0" fontId="6" fillId="0" borderId="0" xfId="0" applyFont="1" applyAlignment="1" applyProtection="1">
      <alignment horizontal="center" vertical="top" wrapText="1"/>
      <protection locked="0"/>
    </xf>
    <xf numFmtId="0" fontId="5" fillId="2" borderId="0" xfId="0" applyFont="1" applyFill="1" applyAlignment="1">
      <alignment vertical="top"/>
    </xf>
    <xf numFmtId="0" fontId="3" fillId="2" borderId="0" xfId="0" applyFont="1" applyFill="1" applyAlignment="1" applyProtection="1">
      <alignment horizontal="left" vertical="top"/>
      <protection locked="0"/>
    </xf>
    <xf numFmtId="0" fontId="10" fillId="2" borderId="0" xfId="0" applyFont="1" applyFill="1" applyAlignment="1" applyProtection="1">
      <alignment horizontal="left" vertical="top" wrapText="1"/>
      <protection locked="0"/>
    </xf>
    <xf numFmtId="0" fontId="2" fillId="2" borderId="0" xfId="0" applyFont="1" applyFill="1" applyAlignment="1" applyProtection="1">
      <alignment horizontal="left"/>
      <protection locked="0"/>
    </xf>
    <xf numFmtId="0" fontId="13" fillId="0" borderId="0" xfId="0" applyFont="1" applyProtection="1">
      <protection locked="0"/>
    </xf>
    <xf numFmtId="0" fontId="10" fillId="2" borderId="0" xfId="0" applyFont="1" applyFill="1" applyAlignment="1" applyProtection="1">
      <alignment horizontal="center"/>
      <protection locked="0"/>
    </xf>
    <xf numFmtId="0" fontId="15" fillId="2" borderId="0" xfId="0" applyFont="1" applyFill="1" applyAlignment="1" applyProtection="1">
      <alignment horizontal="center"/>
      <protection locked="0"/>
    </xf>
    <xf numFmtId="0" fontId="17" fillId="2" borderId="0" xfId="0" applyFont="1" applyFill="1" applyProtection="1">
      <protection locked="0"/>
    </xf>
    <xf numFmtId="0" fontId="5" fillId="2" borderId="0" xfId="0" applyFont="1" applyFill="1" applyAlignment="1" applyProtection="1">
      <alignment vertical="top" wrapText="1"/>
      <protection locked="0"/>
    </xf>
    <xf numFmtId="9" fontId="5" fillId="2" borderId="33" xfId="0" applyNumberFormat="1" applyFont="1" applyFill="1" applyBorder="1" applyAlignment="1" applyProtection="1">
      <alignment vertical="center"/>
      <protection locked="0"/>
    </xf>
    <xf numFmtId="1" fontId="5" fillId="2" borderId="0" xfId="0" applyNumberFormat="1" applyFont="1" applyFill="1" applyAlignment="1" applyProtection="1">
      <alignment horizontal="center"/>
      <protection locked="0"/>
    </xf>
    <xf numFmtId="0" fontId="5" fillId="2" borderId="0" xfId="0" applyFont="1" applyFill="1" applyProtection="1">
      <protection locked="0"/>
    </xf>
    <xf numFmtId="9" fontId="5" fillId="2" borderId="0" xfId="0" applyNumberFormat="1" applyFont="1" applyFill="1" applyAlignment="1" applyProtection="1">
      <alignment vertical="center"/>
      <protection locked="0"/>
    </xf>
    <xf numFmtId="2" fontId="5" fillId="2" borderId="0" xfId="0" applyNumberFormat="1" applyFont="1" applyFill="1" applyAlignment="1" applyProtection="1">
      <alignment horizontal="center"/>
      <protection locked="0"/>
    </xf>
    <xf numFmtId="1" fontId="21" fillId="2" borderId="5" xfId="0" applyNumberFormat="1" applyFont="1" applyFill="1" applyBorder="1" applyAlignment="1" applyProtection="1">
      <alignment horizontal="center"/>
      <protection locked="0"/>
    </xf>
    <xf numFmtId="0" fontId="5" fillId="2" borderId="0" xfId="0" applyFont="1" applyFill="1" applyAlignment="1" applyProtection="1">
      <alignment horizontal="left" vertical="top"/>
      <protection locked="0"/>
    </xf>
    <xf numFmtId="0" fontId="5" fillId="2" borderId="0" xfId="0" applyFont="1" applyFill="1" applyAlignment="1" applyProtection="1">
      <alignment horizontal="right" vertical="center"/>
      <protection locked="0"/>
    </xf>
    <xf numFmtId="0" fontId="5" fillId="2" borderId="6" xfId="0" applyFont="1" applyFill="1" applyBorder="1" applyProtection="1">
      <protection locked="0"/>
    </xf>
    <xf numFmtId="1" fontId="5" fillId="2" borderId="5" xfId="0" applyNumberFormat="1" applyFont="1" applyFill="1" applyBorder="1" applyAlignment="1">
      <alignment horizontal="center" wrapText="1"/>
    </xf>
    <xf numFmtId="0" fontId="22" fillId="2" borderId="0" xfId="0" applyFont="1" applyFill="1" applyProtection="1">
      <protection locked="0"/>
    </xf>
    <xf numFmtId="0" fontId="20" fillId="2" borderId="0" xfId="0" applyFont="1" applyFill="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5" fillId="2" borderId="8" xfId="0" applyFont="1" applyFill="1" applyBorder="1" applyAlignment="1" applyProtection="1">
      <alignment horizontal="left" wrapText="1"/>
      <protection locked="0"/>
    </xf>
    <xf numFmtId="0" fontId="5" fillId="2" borderId="9" xfId="0" applyFont="1" applyFill="1" applyBorder="1" applyAlignment="1" applyProtection="1">
      <alignment horizontal="left" wrapText="1"/>
      <protection locked="0"/>
    </xf>
    <xf numFmtId="0" fontId="23" fillId="2" borderId="0" xfId="0" applyFont="1" applyFill="1" applyAlignment="1" applyProtection="1">
      <alignment horizontal="left" vertical="top"/>
      <protection locked="0"/>
    </xf>
    <xf numFmtId="1" fontId="5" fillId="2" borderId="0" xfId="0" applyNumberFormat="1" applyFont="1" applyFill="1" applyAlignment="1" applyProtection="1">
      <alignment horizontal="left" vertical="top" wrapText="1"/>
      <protection locked="0"/>
    </xf>
    <xf numFmtId="0" fontId="5" fillId="2" borderId="8" xfId="0" applyFont="1" applyFill="1" applyBorder="1" applyProtection="1">
      <protection locked="0"/>
    </xf>
    <xf numFmtId="0" fontId="5" fillId="2" borderId="9" xfId="0" applyFont="1" applyFill="1" applyBorder="1" applyProtection="1">
      <protection locked="0"/>
    </xf>
    <xf numFmtId="165" fontId="5" fillId="2" borderId="5" xfId="0" applyNumberFormat="1" applyFont="1" applyFill="1" applyBorder="1" applyAlignment="1">
      <alignment horizontal="center"/>
    </xf>
    <xf numFmtId="1" fontId="5" fillId="2" borderId="0" xfId="0" applyNumberFormat="1" applyFont="1" applyFill="1" applyAlignment="1" applyProtection="1">
      <alignment horizontal="justify" vertical="justify" wrapText="1"/>
      <protection locked="0"/>
    </xf>
    <xf numFmtId="1" fontId="5" fillId="2" borderId="0" xfId="0" applyNumberFormat="1" applyFont="1" applyFill="1" applyAlignment="1" applyProtection="1">
      <alignment horizontal="center" wrapText="1"/>
      <protection locked="0"/>
    </xf>
    <xf numFmtId="9" fontId="24" fillId="2" borderId="5" xfId="2" applyFont="1" applyFill="1" applyBorder="1" applyAlignment="1">
      <alignment horizontal="center" vertical="top"/>
    </xf>
    <xf numFmtId="0" fontId="5" fillId="2" borderId="0" xfId="0" applyFont="1" applyFill="1" applyAlignment="1" applyProtection="1">
      <alignment vertical="top"/>
      <protection locked="0"/>
    </xf>
    <xf numFmtId="3" fontId="5" fillId="2" borderId="0" xfId="2" applyNumberFormat="1" applyFont="1" applyFill="1" applyAlignment="1">
      <alignment horizontal="center"/>
    </xf>
    <xf numFmtId="0" fontId="17" fillId="2" borderId="0" xfId="0" applyFont="1" applyFill="1" applyAlignment="1" applyProtection="1">
      <alignment vertical="top" wrapText="1"/>
      <protection locked="0"/>
    </xf>
    <xf numFmtId="0" fontId="5" fillId="2" borderId="0" xfId="0" applyFont="1" applyFill="1" applyAlignment="1" applyProtection="1">
      <alignment horizontal="justify" vertical="top" wrapText="1"/>
      <protection locked="0"/>
    </xf>
    <xf numFmtId="0" fontId="18" fillId="2" borderId="0" xfId="0" applyFont="1" applyFill="1" applyAlignment="1" applyProtection="1">
      <alignment vertical="top" wrapText="1"/>
      <protection locked="0"/>
    </xf>
    <xf numFmtId="0" fontId="13" fillId="2" borderId="0" xfId="0" applyFont="1" applyFill="1" applyProtection="1">
      <protection locked="0"/>
    </xf>
    <xf numFmtId="0" fontId="18" fillId="2" borderId="0" xfId="0" applyFont="1" applyFill="1" applyProtection="1">
      <protection locked="0"/>
    </xf>
    <xf numFmtId="0" fontId="5" fillId="2" borderId="0" xfId="0" applyFont="1" applyFill="1" applyAlignment="1" applyProtection="1">
      <alignment horizontal="left"/>
      <protection locked="0"/>
    </xf>
    <xf numFmtId="0" fontId="19" fillId="7" borderId="17" xfId="0" applyFont="1" applyFill="1" applyBorder="1" applyAlignment="1" applyProtection="1">
      <alignment horizontal="center" vertical="center"/>
      <protection locked="0" hidden="1"/>
    </xf>
    <xf numFmtId="3" fontId="5" fillId="9" borderId="11" xfId="2" applyNumberFormat="1" applyFont="1" applyFill="1" applyBorder="1" applyAlignment="1">
      <alignment horizontal="center"/>
    </xf>
    <xf numFmtId="3" fontId="5" fillId="9" borderId="5" xfId="2" applyNumberFormat="1" applyFont="1" applyFill="1" applyBorder="1" applyAlignment="1">
      <alignment horizontal="center"/>
    </xf>
    <xf numFmtId="0" fontId="5" fillId="11" borderId="5" xfId="0" applyFont="1" applyFill="1" applyBorder="1" applyAlignment="1" applyProtection="1">
      <alignment horizontal="center" vertical="center"/>
      <protection locked="0"/>
    </xf>
    <xf numFmtId="0" fontId="24" fillId="11" borderId="5" xfId="0" applyFont="1" applyFill="1" applyBorder="1" applyAlignment="1" applyProtection="1">
      <alignment horizontal="center" vertical="center"/>
      <protection locked="0"/>
    </xf>
    <xf numFmtId="0" fontId="5" fillId="11" borderId="5" xfId="0" applyFont="1" applyFill="1" applyBorder="1" applyAlignment="1" applyProtection="1">
      <alignment horizontal="center"/>
      <protection locked="0"/>
    </xf>
    <xf numFmtId="0" fontId="5" fillId="11" borderId="5" xfId="0" applyFont="1" applyFill="1" applyBorder="1" applyAlignment="1" applyProtection="1">
      <alignment horizontal="center" vertical="top"/>
      <protection locked="0"/>
    </xf>
    <xf numFmtId="0" fontId="24" fillId="11" borderId="5" xfId="0" applyFont="1" applyFill="1" applyBorder="1" applyAlignment="1" applyProtection="1">
      <alignment horizontal="center" vertical="top"/>
      <protection locked="0"/>
    </xf>
    <xf numFmtId="0" fontId="25" fillId="2" borderId="0" xfId="0" applyFont="1" applyFill="1" applyAlignment="1">
      <alignment horizontal="center"/>
    </xf>
    <xf numFmtId="0" fontId="25" fillId="2" borderId="0" xfId="0" applyFont="1" applyFill="1"/>
    <xf numFmtId="0" fontId="25" fillId="0" borderId="0" xfId="0" applyFont="1"/>
    <xf numFmtId="0" fontId="26" fillId="2" borderId="0" xfId="0" applyFont="1" applyFill="1" applyAlignment="1">
      <alignment horizontal="center"/>
    </xf>
    <xf numFmtId="0" fontId="14" fillId="0" borderId="0" xfId="0" applyFont="1"/>
    <xf numFmtId="9" fontId="31" fillId="13" borderId="5" xfId="2" applyFont="1" applyFill="1" applyBorder="1" applyAlignment="1">
      <alignment horizontal="center" vertical="center"/>
    </xf>
    <xf numFmtId="9" fontId="31" fillId="13" borderId="11" xfId="3" applyFont="1" applyFill="1" applyBorder="1" applyAlignment="1">
      <alignment horizontal="center" vertical="center" wrapText="1"/>
    </xf>
    <xf numFmtId="0" fontId="14" fillId="2" borderId="0" xfId="0" applyFont="1" applyFill="1"/>
    <xf numFmtId="0" fontId="32" fillId="2" borderId="0" xfId="0" applyFont="1" applyFill="1"/>
    <xf numFmtId="0" fontId="25" fillId="2" borderId="0" xfId="0" applyFont="1" applyFill="1" applyProtection="1">
      <protection locked="0"/>
    </xf>
    <xf numFmtId="0" fontId="32" fillId="2" borderId="0" xfId="0" applyFont="1" applyFill="1" applyProtection="1">
      <protection locked="0"/>
    </xf>
    <xf numFmtId="0" fontId="33" fillId="0" borderId="0" xfId="0" applyFont="1" applyProtection="1">
      <protection locked="0"/>
    </xf>
    <xf numFmtId="0" fontId="34" fillId="0" borderId="0" xfId="0" applyFont="1" applyProtection="1">
      <protection locked="0"/>
    </xf>
    <xf numFmtId="0" fontId="34" fillId="0" borderId="0" xfId="0" applyFont="1"/>
    <xf numFmtId="0" fontId="33" fillId="0" borderId="0" xfId="0" applyFont="1"/>
    <xf numFmtId="0" fontId="17" fillId="2" borderId="0" xfId="0" applyFont="1" applyFill="1" applyAlignment="1">
      <alignment horizontal="center"/>
    </xf>
    <xf numFmtId="0" fontId="17" fillId="2" borderId="0" xfId="0" applyFont="1" applyFill="1"/>
    <xf numFmtId="0" fontId="14" fillId="2" borderId="0" xfId="0" applyFont="1" applyFill="1" applyAlignment="1" applyProtection="1">
      <alignment horizontal="justify" vertical="justify" wrapText="1"/>
      <protection locked="0"/>
    </xf>
    <xf numFmtId="0" fontId="14" fillId="2" borderId="0" xfId="0" applyFont="1" applyFill="1" applyAlignment="1" applyProtection="1">
      <alignment horizontal="justify" wrapText="1"/>
      <protection locked="0"/>
    </xf>
    <xf numFmtId="0" fontId="29" fillId="14" borderId="11" xfId="0" applyFont="1" applyFill="1" applyBorder="1" applyAlignment="1">
      <alignment horizontal="center" vertical="center"/>
    </xf>
    <xf numFmtId="0" fontId="29" fillId="14" borderId="11" xfId="0" applyFont="1" applyFill="1" applyBorder="1" applyAlignment="1">
      <alignment horizontal="center"/>
    </xf>
    <xf numFmtId="9" fontId="31" fillId="13" borderId="11" xfId="2" applyFont="1" applyFill="1" applyBorder="1" applyAlignment="1">
      <alignment horizontal="center" vertical="center"/>
    </xf>
    <xf numFmtId="0" fontId="28" fillId="14" borderId="5" xfId="0" applyFont="1" applyFill="1" applyBorder="1" applyAlignment="1">
      <alignment horizontal="center" vertical="center" wrapText="1"/>
    </xf>
    <xf numFmtId="0" fontId="28" fillId="14" borderId="10" xfId="0" applyFont="1" applyFill="1" applyBorder="1" applyAlignment="1">
      <alignment horizontal="center" vertical="center"/>
    </xf>
    <xf numFmtId="9" fontId="31" fillId="13" borderId="11" xfId="3" applyFont="1" applyFill="1" applyBorder="1" applyAlignment="1">
      <alignment horizontal="center" vertical="center"/>
    </xf>
    <xf numFmtId="0" fontId="37" fillId="0" borderId="0" xfId="0" applyFont="1"/>
    <xf numFmtId="0" fontId="25" fillId="0" borderId="0" xfId="0" applyFont="1" applyAlignment="1">
      <alignment horizontal="center"/>
    </xf>
    <xf numFmtId="0" fontId="38" fillId="0" borderId="0" xfId="0" applyFont="1"/>
    <xf numFmtId="0" fontId="25" fillId="2" borderId="0" xfId="0" applyFont="1" applyFill="1" applyAlignment="1">
      <alignment horizontal="left"/>
    </xf>
    <xf numFmtId="0" fontId="17" fillId="0" borderId="0" xfId="0" applyFont="1" applyAlignment="1" applyProtection="1">
      <alignment vertical="top" wrapText="1"/>
      <protection locked="0"/>
    </xf>
    <xf numFmtId="0" fontId="39" fillId="0" borderId="0" xfId="0" applyFont="1" applyAlignment="1" applyProtection="1">
      <alignment vertical="top" wrapText="1"/>
      <protection locked="0"/>
    </xf>
    <xf numFmtId="0" fontId="40" fillId="2" borderId="0" xfId="0" applyFont="1" applyFill="1" applyAlignment="1" applyProtection="1">
      <alignment vertical="top" wrapText="1"/>
      <protection locked="0"/>
    </xf>
    <xf numFmtId="0" fontId="15" fillId="9" borderId="8" xfId="0" applyFont="1" applyFill="1" applyBorder="1" applyAlignment="1" applyProtection="1">
      <alignment horizontal="left" vertical="justify" wrapText="1"/>
      <protection locked="0"/>
    </xf>
    <xf numFmtId="0" fontId="9" fillId="11" borderId="5" xfId="0" applyFont="1" applyFill="1" applyBorder="1" applyAlignment="1" applyProtection="1">
      <alignment horizontal="left" vertical="top" wrapText="1"/>
      <protection locked="0"/>
    </xf>
    <xf numFmtId="0" fontId="17" fillId="2" borderId="0" xfId="0" applyFont="1" applyFill="1" applyBorder="1" applyProtection="1">
      <protection locked="0"/>
    </xf>
    <xf numFmtId="3" fontId="5" fillId="2" borderId="0" xfId="2" applyNumberFormat="1" applyFont="1" applyFill="1" applyBorder="1" applyAlignment="1">
      <alignment horizontal="center"/>
    </xf>
    <xf numFmtId="0" fontId="15" fillId="2" borderId="0" xfId="0" applyFont="1" applyFill="1" applyBorder="1" applyAlignment="1" applyProtection="1">
      <alignment horizontal="left" vertical="justify" wrapText="1"/>
      <protection locked="0"/>
    </xf>
    <xf numFmtId="0" fontId="15" fillId="2" borderId="13" xfId="0" applyFont="1" applyFill="1" applyBorder="1" applyAlignment="1" applyProtection="1">
      <alignment horizontal="center" vertical="top" wrapText="1"/>
      <protection locked="0"/>
    </xf>
    <xf numFmtId="164" fontId="25" fillId="2" borderId="5" xfId="1" applyFont="1" applyFill="1" applyBorder="1" applyAlignment="1" applyProtection="1">
      <alignment horizontal="center" vertical="center"/>
      <protection locked="0"/>
    </xf>
    <xf numFmtId="10" fontId="25" fillId="2" borderId="5" xfId="2" applyNumberFormat="1" applyFont="1" applyFill="1" applyBorder="1" applyAlignment="1">
      <alignment horizontal="center" vertical="top" wrapText="1"/>
    </xf>
    <xf numFmtId="164" fontId="25" fillId="2" borderId="5" xfId="1" applyFont="1" applyFill="1" applyBorder="1" applyAlignment="1" applyProtection="1">
      <alignment horizontal="center" vertical="top" wrapText="1"/>
      <protection locked="0"/>
    </xf>
    <xf numFmtId="164" fontId="25" fillId="2" borderId="5" xfId="1"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top" wrapText="1"/>
      <protection locked="0"/>
    </xf>
    <xf numFmtId="164" fontId="25" fillId="2" borderId="14" xfId="1" applyFont="1" applyFill="1" applyBorder="1" applyAlignment="1" applyProtection="1">
      <alignment horizontal="center" vertical="center"/>
      <protection locked="0"/>
    </xf>
    <xf numFmtId="10" fontId="25" fillId="2" borderId="14" xfId="2" applyNumberFormat="1" applyFont="1" applyFill="1" applyBorder="1" applyAlignment="1">
      <alignment horizontal="center" vertical="top" wrapText="1"/>
    </xf>
    <xf numFmtId="164" fontId="25" fillId="2" borderId="14" xfId="1" applyFont="1" applyFill="1" applyBorder="1" applyAlignment="1" applyProtection="1">
      <alignment horizontal="center" vertical="top" wrapText="1"/>
      <protection locked="0"/>
    </xf>
    <xf numFmtId="0" fontId="26" fillId="2" borderId="0" xfId="0" applyFont="1" applyFill="1" applyAlignment="1">
      <alignment horizontal="left"/>
    </xf>
    <xf numFmtId="0" fontId="17" fillId="2" borderId="0" xfId="0" applyFont="1" applyFill="1" applyAlignment="1">
      <alignment horizontal="left"/>
    </xf>
    <xf numFmtId="0" fontId="42" fillId="14" borderId="11" xfId="0" applyFont="1" applyFill="1" applyBorder="1" applyAlignment="1">
      <alignment horizontal="center" vertical="center"/>
    </xf>
    <xf numFmtId="0" fontId="9" fillId="14" borderId="11" xfId="0" applyFont="1" applyFill="1" applyBorder="1" applyAlignment="1">
      <alignment horizontal="center" vertical="center"/>
    </xf>
    <xf numFmtId="9" fontId="43" fillId="13" borderId="5" xfId="2" applyFont="1" applyFill="1" applyBorder="1" applyAlignment="1">
      <alignment horizontal="center" vertical="center"/>
    </xf>
    <xf numFmtId="0" fontId="37" fillId="0" borderId="5" xfId="0" applyFont="1" applyBorder="1" applyAlignment="1">
      <alignment horizontal="left"/>
    </xf>
    <xf numFmtId="1" fontId="45" fillId="0" borderId="5" xfId="0" applyNumberFormat="1" applyFont="1" applyFill="1" applyBorder="1" applyAlignment="1">
      <alignment horizontal="center" vertical="center"/>
    </xf>
    <xf numFmtId="0" fontId="45" fillId="0" borderId="5" xfId="0" applyNumberFormat="1" applyFont="1" applyFill="1" applyBorder="1" applyAlignment="1">
      <alignment horizontal="center" vertical="center"/>
    </xf>
    <xf numFmtId="0" fontId="45" fillId="0" borderId="5" xfId="0" applyFont="1" applyFill="1" applyBorder="1" applyAlignment="1">
      <alignment horizontal="center" vertical="center"/>
    </xf>
    <xf numFmtId="0" fontId="44" fillId="3" borderId="5" xfId="0" applyFont="1" applyFill="1" applyBorder="1" applyAlignment="1" applyProtection="1">
      <alignment horizontal="center" vertical="top"/>
      <protection locked="0"/>
    </xf>
    <xf numFmtId="0" fontId="37" fillId="0" borderId="0" xfId="0" applyFont="1" applyAlignment="1" applyProtection="1">
      <alignment horizontal="left" vertical="top"/>
      <protection locked="0"/>
    </xf>
    <xf numFmtId="0" fontId="35" fillId="0" borderId="0" xfId="0" applyFont="1" applyAlignment="1" applyProtection="1">
      <alignment horizontal="left" vertical="top"/>
      <protection locked="0"/>
    </xf>
    <xf numFmtId="0" fontId="37" fillId="0" borderId="0" xfId="0" applyFont="1" applyAlignment="1">
      <alignment horizontal="left" vertical="top"/>
    </xf>
    <xf numFmtId="0" fontId="44" fillId="2" borderId="5" xfId="0" applyFont="1" applyFill="1" applyBorder="1" applyAlignment="1" applyProtection="1">
      <alignment horizontal="left" vertical="top"/>
      <protection locked="0"/>
    </xf>
    <xf numFmtId="0" fontId="37" fillId="0" borderId="5" xfId="0" applyFont="1" applyBorder="1" applyAlignment="1"/>
    <xf numFmtId="0" fontId="44" fillId="0" borderId="5" xfId="0" applyFont="1" applyBorder="1" applyAlignment="1">
      <alignment horizontal="center" vertical="center"/>
    </xf>
    <xf numFmtId="0" fontId="45" fillId="0" borderId="0" xfId="0" applyFont="1" applyAlignment="1" applyProtection="1">
      <alignment horizontal="left" vertical="top"/>
      <protection locked="0"/>
    </xf>
    <xf numFmtId="0" fontId="35" fillId="2" borderId="0" xfId="0" applyFont="1" applyFill="1" applyAlignment="1" applyProtection="1">
      <alignment horizontal="left" vertical="top"/>
      <protection locked="0"/>
    </xf>
    <xf numFmtId="166" fontId="44" fillId="0" borderId="5" xfId="1" applyNumberFormat="1" applyFont="1" applyFill="1" applyBorder="1" applyAlignment="1" applyProtection="1">
      <alignment horizontal="left" vertical="top"/>
      <protection locked="0"/>
    </xf>
    <xf numFmtId="0" fontId="37" fillId="0" borderId="5" xfId="0" applyFont="1" applyFill="1" applyBorder="1" applyAlignment="1">
      <alignment horizontal="left"/>
    </xf>
    <xf numFmtId="0" fontId="37" fillId="0" borderId="0" xfId="0" applyFont="1" applyAlignment="1" applyProtection="1">
      <alignment horizontal="left" vertical="top" wrapText="1"/>
      <protection locked="0"/>
    </xf>
    <xf numFmtId="0" fontId="37" fillId="0" borderId="0" xfId="0" applyFont="1" applyAlignment="1">
      <alignment horizontal="left" vertical="top" wrapText="1"/>
    </xf>
    <xf numFmtId="0" fontId="44" fillId="5" borderId="5" xfId="0" applyFont="1" applyFill="1" applyBorder="1" applyAlignment="1">
      <alignment horizontal="center" vertical="top"/>
    </xf>
    <xf numFmtId="0" fontId="44" fillId="3" borderId="5" xfId="0" applyFont="1" applyFill="1" applyBorder="1" applyAlignment="1" applyProtection="1">
      <alignment horizontal="left" vertical="top"/>
      <protection locked="0"/>
    </xf>
    <xf numFmtId="166" fontId="44" fillId="0" borderId="11" xfId="1" applyNumberFormat="1" applyFont="1" applyBorder="1" applyAlignment="1" applyProtection="1">
      <alignment horizontal="left" vertical="top"/>
      <protection locked="0"/>
    </xf>
    <xf numFmtId="0" fontId="44" fillId="0" borderId="5" xfId="0" applyFont="1" applyBorder="1" applyAlignment="1" applyProtection="1">
      <alignment horizontal="center" vertical="center"/>
      <protection locked="0"/>
    </xf>
    <xf numFmtId="0" fontId="37" fillId="0" borderId="5" xfId="1" applyNumberFormat="1" applyFont="1" applyBorder="1" applyAlignment="1" applyProtection="1">
      <alignment horizontal="center" vertical="center"/>
      <protection locked="0"/>
    </xf>
    <xf numFmtId="0" fontId="45" fillId="0" borderId="0" xfId="0" applyFont="1" applyAlignment="1">
      <alignment horizontal="left" vertical="top"/>
    </xf>
    <xf numFmtId="167" fontId="37" fillId="2" borderId="11"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protection locked="0"/>
    </xf>
    <xf numFmtId="0" fontId="5" fillId="2" borderId="0" xfId="0" applyFont="1" applyFill="1" applyAlignment="1" applyProtection="1">
      <alignment horizontal="center" vertical="top" wrapText="1"/>
      <protection locked="0"/>
    </xf>
    <xf numFmtId="0" fontId="20" fillId="2" borderId="0" xfId="0" applyFont="1" applyFill="1" applyAlignment="1" applyProtection="1">
      <alignment horizontal="center" vertical="top" wrapText="1"/>
      <protection locked="0"/>
    </xf>
    <xf numFmtId="0" fontId="20" fillId="2" borderId="0" xfId="0" applyFont="1" applyFill="1" applyAlignment="1" applyProtection="1">
      <alignment horizontal="center" vertical="center"/>
      <protection locked="0"/>
    </xf>
    <xf numFmtId="0" fontId="5" fillId="2" borderId="0" xfId="0" applyFont="1" applyFill="1" applyAlignment="1" applyProtection="1">
      <alignment horizontal="center" vertical="top"/>
      <protection locked="0"/>
    </xf>
    <xf numFmtId="0" fontId="17" fillId="2" borderId="0" xfId="0" applyFont="1" applyFill="1" applyAlignment="1" applyProtection="1">
      <alignment horizontal="center"/>
      <protection locked="0"/>
    </xf>
    <xf numFmtId="0" fontId="17" fillId="2" borderId="0" xfId="0" applyFont="1" applyFill="1" applyAlignment="1" applyProtection="1">
      <alignment horizontal="center" vertical="top" wrapText="1"/>
      <protection locked="0"/>
    </xf>
    <xf numFmtId="0" fontId="44" fillId="4" borderId="5" xfId="0" applyFont="1" applyFill="1" applyBorder="1" applyAlignment="1" applyProtection="1">
      <alignment horizontal="left" vertical="top"/>
      <protection locked="0"/>
    </xf>
    <xf numFmtId="166" fontId="44" fillId="0" borderId="5" xfId="1" applyNumberFormat="1" applyFont="1" applyBorder="1" applyAlignment="1" applyProtection="1">
      <alignment horizontal="left" vertical="top"/>
      <protection locked="0"/>
    </xf>
    <xf numFmtId="0" fontId="37" fillId="0" borderId="0" xfId="0" applyFont="1" applyAlignment="1"/>
    <xf numFmtId="0" fontId="9" fillId="5" borderId="5" xfId="1" applyNumberFormat="1" applyFont="1" applyFill="1" applyBorder="1" applyAlignment="1">
      <alignment horizontal="center" vertical="center"/>
    </xf>
    <xf numFmtId="0" fontId="9" fillId="2" borderId="5" xfId="1" applyNumberFormat="1" applyFont="1" applyFill="1" applyBorder="1" applyAlignment="1" applyProtection="1">
      <alignment horizontal="center" vertical="center"/>
      <protection locked="0"/>
    </xf>
    <xf numFmtId="14" fontId="37" fillId="0" borderId="5" xfId="0" applyNumberFormat="1" applyFont="1" applyBorder="1" applyAlignment="1">
      <alignment horizontal="center" vertical="center"/>
    </xf>
    <xf numFmtId="14" fontId="37" fillId="0" borderId="5" xfId="0" applyNumberFormat="1" applyFont="1" applyFill="1" applyBorder="1" applyAlignment="1">
      <alignment horizontal="center" vertical="center"/>
    </xf>
    <xf numFmtId="0" fontId="37" fillId="0" borderId="5" xfId="0" applyFont="1" applyFill="1" applyBorder="1" applyAlignment="1">
      <alignment horizontal="left" vertical="top"/>
    </xf>
    <xf numFmtId="0" fontId="37" fillId="2" borderId="5" xfId="1" applyNumberFormat="1" applyFont="1" applyFill="1" applyBorder="1" applyAlignment="1" applyProtection="1">
      <alignment horizontal="center" vertical="center"/>
      <protection locked="0"/>
    </xf>
    <xf numFmtId="0" fontId="37" fillId="0" borderId="5" xfId="0" applyFont="1" applyBorder="1" applyAlignment="1">
      <alignment horizontal="center" vertical="center"/>
    </xf>
    <xf numFmtId="0" fontId="44" fillId="2" borderId="5" xfId="0" applyFont="1" applyFill="1" applyBorder="1" applyAlignment="1" applyProtection="1">
      <alignment horizontal="center" vertical="center"/>
      <protection locked="0"/>
    </xf>
    <xf numFmtId="0" fontId="3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5" xfId="0" applyFont="1" applyBorder="1" applyAlignment="1" applyProtection="1">
      <alignment horizontal="center" vertical="center"/>
      <protection locked="0"/>
    </xf>
    <xf numFmtId="0" fontId="47" fillId="0" borderId="5" xfId="0" applyFont="1" applyBorder="1" applyAlignment="1">
      <alignment horizontal="center"/>
    </xf>
    <xf numFmtId="0" fontId="47" fillId="7" borderId="5" xfId="0" applyFont="1" applyFill="1" applyBorder="1" applyAlignment="1" applyProtection="1">
      <alignment horizontal="center" vertical="center"/>
      <protection locked="0"/>
    </xf>
    <xf numFmtId="0" fontId="47" fillId="7" borderId="5" xfId="0" applyFont="1" applyFill="1" applyBorder="1" applyAlignment="1">
      <alignment horizontal="center"/>
    </xf>
    <xf numFmtId="0" fontId="48" fillId="7" borderId="5" xfId="0" applyFont="1" applyFill="1" applyBorder="1" applyAlignment="1" applyProtection="1">
      <alignment horizontal="center" vertical="center"/>
      <protection locked="0"/>
    </xf>
    <xf numFmtId="0" fontId="48" fillId="7" borderId="5" xfId="0" applyFont="1" applyFill="1" applyBorder="1" applyAlignment="1">
      <alignment horizontal="center" vertical="top"/>
    </xf>
    <xf numFmtId="0" fontId="47" fillId="0" borderId="5" xfId="0" applyFont="1" applyFill="1" applyBorder="1" applyAlignment="1">
      <alignment horizontal="center"/>
    </xf>
    <xf numFmtId="0" fontId="48" fillId="7" borderId="5" xfId="0" applyFont="1" applyFill="1" applyBorder="1" applyAlignment="1" applyProtection="1">
      <alignment horizontal="left" vertical="top"/>
      <protection locked="0"/>
    </xf>
    <xf numFmtId="0" fontId="47" fillId="7" borderId="5" xfId="0" applyFont="1" applyFill="1" applyBorder="1" applyAlignment="1">
      <alignment horizontal="center" vertical="center"/>
    </xf>
    <xf numFmtId="0" fontId="47" fillId="18" borderId="0" xfId="0" applyFont="1" applyFill="1" applyBorder="1" applyAlignment="1">
      <alignment horizontal="center" vertical="center"/>
    </xf>
    <xf numFmtId="0" fontId="47" fillId="0" borderId="5" xfId="0" applyFont="1" applyBorder="1" applyAlignment="1">
      <alignment horizontal="center" vertical="center"/>
    </xf>
    <xf numFmtId="0" fontId="47" fillId="0" borderId="5" xfId="0" applyFont="1" applyFill="1" applyBorder="1" applyAlignment="1">
      <alignment horizontal="center" vertical="center"/>
    </xf>
    <xf numFmtId="0" fontId="48" fillId="7" borderId="5" xfId="0" applyFont="1" applyFill="1" applyBorder="1" applyAlignment="1">
      <alignment horizontal="center"/>
    </xf>
    <xf numFmtId="0" fontId="47" fillId="18" borderId="5" xfId="0" applyFont="1" applyFill="1" applyBorder="1" applyAlignment="1" applyProtection="1">
      <alignment horizontal="left" vertical="top"/>
      <protection locked="0"/>
    </xf>
    <xf numFmtId="0" fontId="47" fillId="2"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18" borderId="0" xfId="0" applyFont="1" applyFill="1" applyBorder="1" applyAlignment="1">
      <alignment horizontal="center" vertical="center"/>
    </xf>
    <xf numFmtId="0" fontId="8" fillId="2" borderId="0" xfId="0" applyFont="1" applyFill="1" applyAlignment="1">
      <alignment horizontal="left"/>
    </xf>
    <xf numFmtId="0" fontId="47" fillId="0" borderId="5" xfId="0" applyFont="1" applyFill="1" applyBorder="1" applyAlignment="1" applyProtection="1">
      <alignment horizontal="center" vertical="center"/>
      <protection locked="0"/>
    </xf>
    <xf numFmtId="0" fontId="48" fillId="0" borderId="5" xfId="0" applyFont="1" applyFill="1" applyBorder="1" applyAlignment="1" applyProtection="1">
      <alignment horizontal="center" vertical="center"/>
      <protection locked="0"/>
    </xf>
    <xf numFmtId="0" fontId="47" fillId="0" borderId="5" xfId="0" applyFont="1" applyFill="1" applyBorder="1" applyAlignment="1">
      <alignment horizontal="center" vertical="top"/>
    </xf>
    <xf numFmtId="0" fontId="48" fillId="0" borderId="5" xfId="0" applyFont="1" applyFill="1" applyBorder="1" applyAlignment="1">
      <alignment horizontal="center" vertical="top"/>
    </xf>
    <xf numFmtId="0" fontId="47" fillId="0" borderId="5" xfId="0" applyFont="1" applyFill="1" applyBorder="1" applyAlignment="1" applyProtection="1">
      <alignment vertical="top"/>
      <protection locked="0"/>
    </xf>
    <xf numFmtId="0" fontId="48" fillId="7" borderId="5" xfId="0" applyFont="1" applyFill="1" applyBorder="1" applyAlignment="1" applyProtection="1">
      <alignment vertical="top"/>
      <protection locked="0"/>
    </xf>
    <xf numFmtId="0" fontId="47" fillId="18" borderId="5" xfId="0" applyFont="1" applyFill="1" applyBorder="1" applyAlignment="1" applyProtection="1">
      <alignment vertical="top"/>
      <protection locked="0"/>
    </xf>
    <xf numFmtId="0" fontId="48" fillId="0" borderId="5" xfId="0" applyFont="1" applyFill="1" applyBorder="1" applyAlignment="1">
      <alignment horizontal="center"/>
    </xf>
    <xf numFmtId="0" fontId="46" fillId="19" borderId="0" xfId="0" applyFont="1" applyFill="1" applyBorder="1" applyAlignment="1">
      <alignment horizontal="center" vertical="center"/>
    </xf>
    <xf numFmtId="0" fontId="47" fillId="19" borderId="5" xfId="0" applyFont="1" applyFill="1" applyBorder="1" applyAlignment="1">
      <alignment horizontal="center" vertical="center"/>
    </xf>
    <xf numFmtId="0" fontId="47" fillId="19" borderId="5" xfId="0" applyFont="1" applyFill="1" applyBorder="1" applyAlignment="1">
      <alignment horizontal="center"/>
    </xf>
    <xf numFmtId="0" fontId="25" fillId="2" borderId="0" xfId="0" applyFont="1" applyFill="1" applyAlignment="1"/>
    <xf numFmtId="0" fontId="37" fillId="0" borderId="5" xfId="0" applyFont="1" applyBorder="1" applyAlignment="1">
      <alignment horizontal="center"/>
    </xf>
    <xf numFmtId="0" fontId="9" fillId="5" borderId="5" xfId="1" applyNumberFormat="1" applyFont="1" applyFill="1" applyBorder="1" applyAlignment="1">
      <alignment horizontal="center" vertical="top" wrapText="1"/>
    </xf>
    <xf numFmtId="166" fontId="45" fillId="0" borderId="5" xfId="1" applyNumberFormat="1" applyFont="1" applyBorder="1" applyAlignment="1" applyProtection="1">
      <alignment horizontal="left" vertical="top"/>
      <protection locked="0"/>
    </xf>
    <xf numFmtId="0" fontId="37" fillId="0" borderId="5" xfId="1" applyNumberFormat="1" applyFont="1" applyBorder="1" applyAlignment="1" applyProtection="1">
      <alignment horizontal="center" vertical="top"/>
      <protection locked="0"/>
    </xf>
    <xf numFmtId="0" fontId="9" fillId="2" borderId="5" xfId="1" applyNumberFormat="1" applyFont="1" applyFill="1" applyBorder="1" applyAlignment="1" applyProtection="1">
      <alignment horizontal="center"/>
      <protection locked="0"/>
    </xf>
    <xf numFmtId="0" fontId="54" fillId="6" borderId="9" xfId="0" applyFont="1" applyFill="1" applyBorder="1" applyAlignment="1">
      <alignment horizontal="center" vertical="top" wrapText="1"/>
    </xf>
    <xf numFmtId="1" fontId="9" fillId="6" borderId="5" xfId="1" applyNumberFormat="1" applyFont="1" applyFill="1" applyBorder="1" applyAlignment="1">
      <alignment horizontal="center" vertical="top" wrapText="1"/>
    </xf>
    <xf numFmtId="0" fontId="9" fillId="6" borderId="5" xfId="1" applyNumberFormat="1" applyFont="1" applyFill="1" applyBorder="1" applyAlignment="1">
      <alignment horizontal="center" vertical="top" wrapText="1"/>
    </xf>
    <xf numFmtId="1" fontId="9" fillId="5" borderId="5" xfId="1" applyNumberFormat="1" applyFont="1" applyFill="1" applyBorder="1" applyAlignment="1">
      <alignment horizontal="center" vertical="top" wrapText="1"/>
    </xf>
    <xf numFmtId="166" fontId="45" fillId="0" borderId="11" xfId="1" applyNumberFormat="1" applyFont="1" applyBorder="1" applyAlignment="1" applyProtection="1">
      <alignment horizontal="left" vertical="top"/>
      <protection locked="0"/>
    </xf>
    <xf numFmtId="1" fontId="9" fillId="6" borderId="5" xfId="1" applyNumberFormat="1" applyFont="1" applyFill="1" applyBorder="1" applyAlignment="1">
      <alignment horizontal="center" vertical="top"/>
    </xf>
    <xf numFmtId="0" fontId="9" fillId="6" borderId="5" xfId="1" applyNumberFormat="1" applyFont="1" applyFill="1" applyBorder="1" applyAlignment="1">
      <alignment horizontal="center" vertical="top"/>
    </xf>
    <xf numFmtId="0" fontId="26" fillId="2" borderId="0" xfId="0" applyFont="1" applyFill="1" applyAlignment="1"/>
    <xf numFmtId="0" fontId="17" fillId="2" borderId="0" xfId="0" applyFont="1" applyFill="1" applyAlignment="1"/>
    <xf numFmtId="0" fontId="37" fillId="2" borderId="5" xfId="0" applyFont="1" applyFill="1" applyBorder="1" applyAlignment="1">
      <alignment horizontal="left"/>
    </xf>
    <xf numFmtId="0" fontId="37" fillId="0" borderId="5" xfId="1" applyNumberFormat="1" applyFont="1" applyBorder="1" applyAlignment="1" applyProtection="1">
      <alignment horizontal="left" vertical="top"/>
      <protection locked="0"/>
    </xf>
    <xf numFmtId="0" fontId="5" fillId="2" borderId="0" xfId="0" applyFont="1" applyFill="1" applyAlignment="1">
      <alignment horizontal="left" vertical="top"/>
    </xf>
    <xf numFmtId="0" fontId="44" fillId="0" borderId="5" xfId="0" applyFont="1" applyFill="1" applyBorder="1" applyAlignment="1">
      <alignment horizontal="left" vertical="center"/>
    </xf>
    <xf numFmtId="0" fontId="45" fillId="0" borderId="5" xfId="0" applyFont="1" applyBorder="1" applyAlignment="1">
      <alignment horizontal="left"/>
    </xf>
    <xf numFmtId="0" fontId="25" fillId="0" borderId="0" xfId="0" applyFont="1" applyAlignment="1">
      <alignment horizontal="left"/>
    </xf>
    <xf numFmtId="0" fontId="8" fillId="2" borderId="0" xfId="0" applyFont="1" applyFill="1" applyAlignment="1">
      <alignment horizontal="center"/>
    </xf>
    <xf numFmtId="166" fontId="44" fillId="0" borderId="11" xfId="1" applyNumberFormat="1" applyFont="1" applyBorder="1" applyAlignment="1" applyProtection="1">
      <alignment horizontal="center" vertical="top"/>
      <protection locked="0"/>
    </xf>
    <xf numFmtId="0" fontId="1" fillId="2" borderId="0" xfId="0" applyFont="1" applyFill="1" applyAlignment="1">
      <alignment horizontal="center" vertical="top"/>
    </xf>
    <xf numFmtId="0" fontId="3" fillId="2" borderId="0" xfId="0" applyFont="1" applyFill="1" applyAlignment="1">
      <alignment horizontal="center" vertical="top"/>
    </xf>
    <xf numFmtId="166" fontId="45" fillId="0" borderId="5" xfId="1" applyNumberFormat="1" applyFont="1" applyFill="1" applyBorder="1" applyAlignment="1" applyProtection="1">
      <alignment horizontal="left" vertical="top"/>
      <protection locked="0"/>
    </xf>
    <xf numFmtId="167" fontId="37" fillId="2" borderId="11" xfId="0" applyNumberFormat="1" applyFont="1" applyFill="1" applyBorder="1" applyAlignment="1" applyProtection="1">
      <alignment horizontal="center" vertical="top"/>
      <protection locked="0"/>
    </xf>
    <xf numFmtId="0" fontId="52" fillId="0" borderId="0" xfId="0" applyFont="1" applyAlignment="1">
      <alignment horizontal="left"/>
    </xf>
    <xf numFmtId="166" fontId="45" fillId="0" borderId="11" xfId="1" applyNumberFormat="1" applyFont="1" applyBorder="1" applyAlignment="1" applyProtection="1">
      <alignment horizontal="center" vertical="top"/>
      <protection locked="0"/>
    </xf>
    <xf numFmtId="167" fontId="45" fillId="2" borderId="11" xfId="0" applyNumberFormat="1" applyFont="1" applyFill="1" applyBorder="1" applyAlignment="1" applyProtection="1">
      <alignment horizontal="center" vertical="top"/>
      <protection locked="0"/>
    </xf>
    <xf numFmtId="0" fontId="45" fillId="0" borderId="5" xfId="1" applyNumberFormat="1" applyFont="1" applyBorder="1" applyAlignment="1" applyProtection="1">
      <alignment horizontal="center" vertical="top"/>
      <protection locked="0"/>
    </xf>
    <xf numFmtId="0" fontId="53" fillId="2" borderId="5" xfId="1" applyNumberFormat="1" applyFont="1" applyFill="1" applyBorder="1" applyAlignment="1" applyProtection="1">
      <alignment horizontal="center"/>
      <protection locked="0"/>
    </xf>
    <xf numFmtId="0" fontId="45" fillId="0" borderId="0" xfId="0" applyFont="1" applyAlignment="1"/>
    <xf numFmtId="0" fontId="45" fillId="0" borderId="5" xfId="0" applyFont="1" applyFill="1" applyBorder="1" applyAlignment="1">
      <alignment horizontal="left"/>
    </xf>
    <xf numFmtId="0" fontId="37" fillId="0" borderId="5" xfId="1" applyNumberFormat="1" applyFont="1" applyFill="1" applyBorder="1" applyAlignment="1" applyProtection="1">
      <alignment horizontal="center" vertical="center"/>
      <protection locked="0"/>
    </xf>
    <xf numFmtId="167" fontId="45" fillId="2" borderId="11" xfId="0" applyNumberFormat="1" applyFont="1" applyFill="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5" xfId="1" applyNumberFormat="1" applyFont="1" applyBorder="1" applyAlignment="1" applyProtection="1">
      <alignment horizontal="center" vertical="center"/>
      <protection locked="0"/>
    </xf>
    <xf numFmtId="0" fontId="5" fillId="2" borderId="0" xfId="0" applyFont="1" applyFill="1" applyAlignment="1">
      <alignment horizontal="left" vertical="top" wrapText="1"/>
    </xf>
    <xf numFmtId="0" fontId="25" fillId="2" borderId="0" xfId="0" applyFont="1" applyFill="1" applyAlignment="1">
      <alignment horizontal="left" wrapText="1"/>
    </xf>
    <xf numFmtId="0" fontId="30" fillId="19" borderId="0" xfId="0" applyFont="1" applyFill="1" applyAlignment="1">
      <alignment vertical="top"/>
    </xf>
    <xf numFmtId="0" fontId="30" fillId="0" borderId="0" xfId="0" applyFont="1" applyAlignment="1">
      <alignment vertical="top"/>
    </xf>
    <xf numFmtId="0" fontId="47" fillId="0" borderId="0" xfId="0" applyFont="1" applyFill="1" applyAlignment="1">
      <alignment horizontal="left"/>
    </xf>
    <xf numFmtId="0" fontId="44" fillId="4" borderId="5" xfId="0" applyFont="1" applyFill="1" applyBorder="1" applyAlignment="1" applyProtection="1">
      <alignment horizontal="left" vertical="top" wrapText="1"/>
      <protection locked="0"/>
    </xf>
    <xf numFmtId="166" fontId="44" fillId="0" borderId="11" xfId="1" applyNumberFormat="1" applyFont="1" applyBorder="1" applyAlignment="1" applyProtection="1">
      <alignment horizontal="left" vertical="top" wrapText="1"/>
      <protection locked="0"/>
    </xf>
    <xf numFmtId="167" fontId="37" fillId="2" borderId="11" xfId="0" applyNumberFormat="1" applyFont="1" applyFill="1" applyBorder="1" applyAlignment="1" applyProtection="1">
      <alignment horizontal="center" vertical="top" wrapText="1"/>
      <protection locked="0"/>
    </xf>
    <xf numFmtId="0" fontId="37" fillId="0" borderId="5" xfId="1" applyNumberFormat="1" applyFont="1" applyBorder="1" applyAlignment="1" applyProtection="1">
      <alignment horizontal="left" vertical="top" wrapText="1"/>
      <protection locked="0"/>
    </xf>
    <xf numFmtId="0" fontId="37" fillId="0" borderId="5" xfId="1" applyNumberFormat="1" applyFont="1" applyBorder="1" applyAlignment="1" applyProtection="1">
      <alignment horizontal="center" vertical="top" wrapText="1"/>
      <protection locked="0"/>
    </xf>
    <xf numFmtId="0" fontId="25" fillId="2" borderId="0" xfId="0" applyFont="1" applyFill="1" applyAlignment="1">
      <alignment horizontal="center" vertical="center"/>
    </xf>
    <xf numFmtId="0" fontId="2" fillId="2" borderId="0" xfId="0" applyFont="1" applyFill="1" applyAlignment="1">
      <alignment horizontal="center" vertical="center"/>
    </xf>
    <xf numFmtId="167" fontId="37" fillId="2" borderId="11" xfId="0" applyNumberFormat="1" applyFont="1" applyFill="1" applyBorder="1" applyAlignment="1" applyProtection="1">
      <alignment horizontal="center" vertical="center" wrapText="1"/>
      <protection locked="0"/>
    </xf>
    <xf numFmtId="0" fontId="25" fillId="0" borderId="0" xfId="0" applyFont="1" applyAlignment="1">
      <alignment horizontal="center" vertical="center"/>
    </xf>
    <xf numFmtId="167" fontId="37" fillId="0" borderId="5" xfId="0" applyNumberFormat="1" applyFont="1" applyFill="1" applyBorder="1" applyAlignment="1" applyProtection="1">
      <alignment horizontal="center" vertical="center"/>
      <protection locked="0"/>
    </xf>
    <xf numFmtId="0" fontId="45" fillId="4" borderId="5" xfId="0" applyFont="1" applyFill="1" applyBorder="1" applyAlignment="1" applyProtection="1">
      <alignment horizontal="left" vertical="top"/>
      <protection locked="0"/>
    </xf>
    <xf numFmtId="14" fontId="37" fillId="0" borderId="11" xfId="0" applyNumberFormat="1" applyFont="1" applyFill="1" applyBorder="1" applyAlignment="1">
      <alignment horizontal="center" vertical="center"/>
    </xf>
    <xf numFmtId="167" fontId="37" fillId="0" borderId="11" xfId="0" applyNumberFormat="1" applyFont="1" applyFill="1" applyBorder="1" applyAlignment="1" applyProtection="1">
      <alignment horizontal="center" vertical="center"/>
      <protection locked="0"/>
    </xf>
    <xf numFmtId="0" fontId="55" fillId="0" borderId="5" xfId="1" applyNumberFormat="1" applyFont="1" applyBorder="1" applyAlignment="1" applyProtection="1">
      <alignment horizontal="center" vertical="center"/>
      <protection locked="0"/>
    </xf>
    <xf numFmtId="0" fontId="53" fillId="5" borderId="5" xfId="1" applyNumberFormat="1" applyFont="1" applyFill="1" applyBorder="1" applyAlignment="1">
      <alignment horizontal="center" vertical="center"/>
    </xf>
    <xf numFmtId="0" fontId="45" fillId="2" borderId="5" xfId="1" applyNumberFormat="1" applyFont="1" applyFill="1" applyBorder="1" applyAlignment="1" applyProtection="1">
      <alignment horizontal="center" vertical="center"/>
      <protection locked="0"/>
    </xf>
    <xf numFmtId="0" fontId="45" fillId="0" borderId="5" xfId="0" applyFont="1" applyBorder="1" applyAlignment="1"/>
    <xf numFmtId="167" fontId="37" fillId="2" borderId="5" xfId="0" applyNumberFormat="1" applyFont="1" applyFill="1" applyBorder="1" applyAlignment="1" applyProtection="1">
      <alignment horizontal="center" vertical="center"/>
      <protection locked="0"/>
    </xf>
    <xf numFmtId="0" fontId="45" fillId="0" borderId="5" xfId="1" applyNumberFormat="1" applyFont="1" applyFill="1" applyBorder="1" applyAlignment="1" applyProtection="1">
      <alignment horizontal="center" vertical="center"/>
      <protection locked="0"/>
    </xf>
    <xf numFmtId="0" fontId="44" fillId="20" borderId="5" xfId="0" applyFont="1" applyFill="1" applyBorder="1" applyAlignment="1">
      <alignment horizontal="center" vertical="center"/>
    </xf>
    <xf numFmtId="0" fontId="37" fillId="0" borderId="5" xfId="0" applyFont="1" applyBorder="1" applyAlignment="1">
      <alignment horizontal="left" vertical="center"/>
    </xf>
    <xf numFmtId="0" fontId="44" fillId="2" borderId="5" xfId="0" applyFont="1" applyFill="1" applyBorder="1" applyAlignment="1" applyProtection="1">
      <alignment horizontal="left" vertical="center"/>
      <protection locked="0"/>
    </xf>
    <xf numFmtId="0" fontId="37" fillId="0" borderId="5" xfId="0" applyFont="1" applyFill="1" applyBorder="1" applyAlignment="1">
      <alignment horizontal="left" vertical="center"/>
    </xf>
    <xf numFmtId="166" fontId="44" fillId="0" borderId="5" xfId="1" applyNumberFormat="1" applyFont="1" applyFill="1" applyBorder="1" applyAlignment="1" applyProtection="1">
      <alignment horizontal="left" vertical="center"/>
      <protection locked="0"/>
    </xf>
    <xf numFmtId="0" fontId="45" fillId="0" borderId="5" xfId="0" applyFont="1" applyBorder="1" applyAlignment="1">
      <alignment horizontal="left" vertical="center"/>
    </xf>
    <xf numFmtId="166" fontId="45" fillId="2" borderId="5" xfId="1" applyNumberFormat="1" applyFont="1" applyFill="1" applyBorder="1" applyAlignment="1" applyProtection="1">
      <alignment horizontal="left" vertical="center"/>
      <protection locked="0"/>
    </xf>
    <xf numFmtId="166" fontId="45" fillId="0" borderId="5" xfId="1" applyNumberFormat="1" applyFont="1" applyBorder="1" applyAlignment="1" applyProtection="1">
      <alignment horizontal="left" vertical="center"/>
      <protection locked="0"/>
    </xf>
    <xf numFmtId="0" fontId="37" fillId="0" borderId="5" xfId="1" applyNumberFormat="1" applyFont="1" applyBorder="1" applyAlignment="1" applyProtection="1">
      <alignment horizontal="left" vertical="center"/>
      <protection locked="0"/>
    </xf>
    <xf numFmtId="166" fontId="44" fillId="0" borderId="5" xfId="1" applyNumberFormat="1" applyFont="1" applyBorder="1" applyAlignment="1" applyProtection="1">
      <alignment horizontal="left" vertical="center"/>
      <protection locked="0"/>
    </xf>
    <xf numFmtId="166" fontId="44" fillId="2" borderId="5" xfId="1" applyNumberFormat="1" applyFont="1" applyFill="1" applyBorder="1" applyAlignment="1" applyProtection="1">
      <alignment horizontal="left" vertical="center"/>
      <protection locked="0"/>
    </xf>
    <xf numFmtId="0" fontId="44" fillId="3" borderId="5" xfId="0" applyFont="1" applyFill="1" applyBorder="1" applyAlignment="1" applyProtection="1">
      <alignment horizontal="center" vertical="center"/>
      <protection locked="0"/>
    </xf>
    <xf numFmtId="1" fontId="37" fillId="0" borderId="5" xfId="0" applyNumberFormat="1" applyFont="1" applyBorder="1" applyAlignment="1">
      <alignment horizontal="center" vertical="center"/>
    </xf>
    <xf numFmtId="167" fontId="45" fillId="2" borderId="5" xfId="0" applyNumberFormat="1" applyFont="1" applyFill="1" applyBorder="1" applyAlignment="1" applyProtection="1">
      <alignment horizontal="center" vertical="center"/>
      <protection locked="0"/>
    </xf>
    <xf numFmtId="166" fontId="44" fillId="2" borderId="5" xfId="1" applyNumberFormat="1" applyFont="1" applyFill="1" applyBorder="1" applyAlignment="1" applyProtection="1">
      <alignment horizontal="left" vertical="top"/>
      <protection locked="0"/>
    </xf>
    <xf numFmtId="0" fontId="47" fillId="2" borderId="8" xfId="0" applyFont="1" applyFill="1" applyBorder="1" applyAlignment="1" applyProtection="1">
      <alignment horizontal="center" vertical="top" wrapText="1"/>
      <protection locked="0"/>
    </xf>
    <xf numFmtId="0" fontId="47" fillId="0" borderId="5" xfId="0" applyFont="1" applyFill="1" applyBorder="1" applyAlignment="1" applyProtection="1">
      <alignment horizontal="left" vertical="top"/>
      <protection locked="0"/>
    </xf>
    <xf numFmtId="0" fontId="47" fillId="0" borderId="5" xfId="0" applyFont="1" applyFill="1" applyBorder="1" applyAlignment="1" applyProtection="1">
      <alignment horizontal="left" vertical="top" wrapText="1"/>
      <protection locked="0"/>
    </xf>
    <xf numFmtId="0" fontId="47" fillId="0" borderId="0" xfId="0" applyFont="1" applyFill="1" applyAlignment="1">
      <alignment horizontal="center" vertical="center"/>
    </xf>
    <xf numFmtId="0" fontId="47" fillId="2" borderId="0" xfId="0" applyFont="1" applyFill="1" applyAlignment="1">
      <alignment horizontal="left" wrapText="1"/>
    </xf>
    <xf numFmtId="0" fontId="47" fillId="2" borderId="0" xfId="0" applyFont="1" applyFill="1" applyAlignment="1">
      <alignment horizontal="center" vertical="center"/>
    </xf>
    <xf numFmtId="0" fontId="47" fillId="2" borderId="0" xfId="0" applyFont="1" applyFill="1"/>
    <xf numFmtId="0" fontId="47" fillId="2" borderId="0" xfId="0" applyFont="1" applyFill="1" applyAlignment="1">
      <alignment horizontal="center"/>
    </xf>
    <xf numFmtId="0" fontId="47" fillId="0" borderId="0" xfId="0" applyFont="1" applyFill="1"/>
    <xf numFmtId="0" fontId="47" fillId="0" borderId="0" xfId="0" applyFont="1"/>
    <xf numFmtId="0" fontId="48" fillId="2" borderId="0" xfId="0" applyFont="1" applyFill="1" applyAlignment="1">
      <alignment horizontal="left" vertical="justify" wrapText="1"/>
    </xf>
    <xf numFmtId="0" fontId="48" fillId="2" borderId="0" xfId="0" applyFont="1" applyFill="1" applyAlignment="1">
      <alignment horizontal="center"/>
    </xf>
    <xf numFmtId="0" fontId="56" fillId="0" borderId="0" xfId="0" applyFont="1" applyFill="1" applyAlignment="1">
      <alignment horizontal="left" vertical="center" wrapText="1"/>
    </xf>
    <xf numFmtId="0" fontId="56" fillId="2" borderId="0" xfId="0" applyFont="1" applyFill="1" applyAlignment="1">
      <alignment horizontal="left" vertical="center" wrapText="1"/>
    </xf>
    <xf numFmtId="0" fontId="47" fillId="2" borderId="0" xfId="0" applyFont="1" applyFill="1" applyAlignment="1">
      <alignment horizontal="left"/>
    </xf>
    <xf numFmtId="0" fontId="47" fillId="0" borderId="0" xfId="0" applyFont="1" applyAlignment="1">
      <alignment horizontal="center"/>
    </xf>
    <xf numFmtId="0" fontId="47" fillId="0" borderId="0" xfId="0" applyFont="1" applyFill="1" applyAlignment="1">
      <alignment horizontal="center" vertical="center" wrapText="1"/>
    </xf>
    <xf numFmtId="0" fontId="48" fillId="15" borderId="8" xfId="0" applyFont="1" applyFill="1" applyBorder="1" applyAlignment="1" applyProtection="1">
      <alignment horizontal="center" vertical="center" wrapText="1"/>
      <protection locked="0"/>
    </xf>
    <xf numFmtId="0" fontId="48" fillId="8" borderId="5" xfId="0" applyFont="1" applyFill="1" applyBorder="1" applyAlignment="1" applyProtection="1">
      <alignment horizontal="center" vertical="top" wrapText="1"/>
      <protection locked="0"/>
    </xf>
    <xf numFmtId="0" fontId="48" fillId="15" borderId="5" xfId="0" applyFont="1" applyFill="1" applyBorder="1" applyAlignment="1" applyProtection="1">
      <alignment horizontal="center" vertical="top" wrapText="1"/>
      <protection locked="0"/>
    </xf>
    <xf numFmtId="0" fontId="48" fillId="15" borderId="5" xfId="0" applyFont="1" applyFill="1" applyBorder="1" applyAlignment="1" applyProtection="1">
      <alignment horizontal="center" vertical="center" wrapText="1"/>
      <protection locked="0"/>
    </xf>
    <xf numFmtId="0" fontId="48" fillId="0" borderId="5" xfId="0" applyFont="1" applyFill="1" applyBorder="1" applyAlignment="1" applyProtection="1">
      <alignment horizontal="center" vertical="top" wrapText="1"/>
      <protection locked="0"/>
    </xf>
    <xf numFmtId="0" fontId="47" fillId="0" borderId="0" xfId="0" applyFont="1" applyAlignment="1">
      <alignment vertical="top" wrapText="1"/>
    </xf>
    <xf numFmtId="0" fontId="47" fillId="0" borderId="0" xfId="0" applyFont="1" applyFill="1" applyAlignment="1">
      <alignment vertical="top" wrapText="1"/>
    </xf>
    <xf numFmtId="0" fontId="47" fillId="2" borderId="8" xfId="0" applyFont="1" applyFill="1" applyBorder="1" applyAlignment="1" applyProtection="1">
      <alignment horizontal="left" vertical="top" wrapText="1"/>
      <protection locked="0"/>
    </xf>
    <xf numFmtId="0" fontId="48" fillId="15" borderId="8" xfId="0" applyFont="1" applyFill="1" applyBorder="1" applyAlignment="1">
      <alignment horizontal="center" vertical="center" wrapText="1"/>
    </xf>
    <xf numFmtId="0" fontId="41" fillId="15" borderId="8" xfId="0" applyFont="1" applyFill="1" applyBorder="1" applyAlignment="1">
      <alignment horizontal="center" vertical="top" wrapText="1"/>
    </xf>
    <xf numFmtId="0" fontId="47" fillId="0" borderId="5" xfId="0" applyFont="1" applyBorder="1" applyAlignment="1" applyProtection="1">
      <alignment horizontal="center" vertical="top" wrapText="1"/>
      <protection locked="0"/>
    </xf>
    <xf numFmtId="0" fontId="47" fillId="17" borderId="5" xfId="0" applyFont="1" applyFill="1" applyBorder="1" applyAlignment="1" applyProtection="1">
      <alignment horizontal="center" vertical="top" wrapText="1"/>
      <protection locked="0"/>
    </xf>
    <xf numFmtId="9" fontId="48" fillId="15" borderId="5" xfId="3" applyFont="1" applyFill="1" applyBorder="1" applyAlignment="1">
      <alignment horizontal="center" vertical="center" wrapText="1"/>
    </xf>
    <xf numFmtId="9" fontId="47" fillId="0" borderId="5" xfId="3" applyFont="1" applyFill="1" applyBorder="1" applyAlignment="1">
      <alignment horizontal="center" vertical="top" wrapText="1"/>
    </xf>
    <xf numFmtId="9" fontId="47" fillId="9" borderId="5" xfId="3" applyFont="1" applyFill="1" applyBorder="1" applyAlignment="1">
      <alignment horizontal="center" vertical="top" wrapText="1"/>
    </xf>
    <xf numFmtId="0" fontId="48" fillId="15" borderId="8" xfId="0" applyFont="1" applyFill="1" applyBorder="1" applyAlignment="1">
      <alignment horizontal="center" vertical="top" wrapText="1"/>
    </xf>
    <xf numFmtId="0" fontId="48" fillId="16" borderId="5" xfId="0" applyFont="1" applyFill="1" applyBorder="1" applyAlignment="1">
      <alignment horizontal="left" wrapText="1"/>
    </xf>
    <xf numFmtId="0" fontId="48" fillId="16" borderId="5" xfId="0" applyFont="1" applyFill="1" applyBorder="1" applyAlignment="1">
      <alignment horizontal="center" vertical="center"/>
    </xf>
    <xf numFmtId="0" fontId="48" fillId="16" borderId="5" xfId="0" applyFont="1" applyFill="1" applyBorder="1" applyAlignment="1">
      <alignment horizontal="center"/>
    </xf>
    <xf numFmtId="9" fontId="48" fillId="16" borderId="5" xfId="3" applyFont="1" applyFill="1" applyBorder="1" applyAlignment="1">
      <alignment horizontal="center" vertical="center" wrapText="1"/>
    </xf>
    <xf numFmtId="9" fontId="48" fillId="0" borderId="5" xfId="3" applyFont="1" applyFill="1" applyBorder="1" applyAlignment="1">
      <alignment horizontal="center" vertical="top" wrapText="1"/>
    </xf>
    <xf numFmtId="9" fontId="48" fillId="16" borderId="5" xfId="3" applyFont="1" applyFill="1" applyBorder="1" applyAlignment="1">
      <alignment horizontal="center" vertical="top" wrapText="1"/>
    </xf>
    <xf numFmtId="0" fontId="47" fillId="0" borderId="0" xfId="0" applyFont="1" applyAlignment="1">
      <alignment horizontal="left" wrapText="1"/>
    </xf>
    <xf numFmtId="0" fontId="47" fillId="0" borderId="0" xfId="0" applyFont="1" applyAlignment="1">
      <alignment horizontal="center" vertical="center"/>
    </xf>
    <xf numFmtId="0" fontId="48" fillId="7" borderId="4" xfId="0" applyFont="1" applyFill="1" applyBorder="1" applyAlignment="1">
      <alignment horizontal="center"/>
    </xf>
    <xf numFmtId="0" fontId="48" fillId="0" borderId="0" xfId="0" applyFont="1" applyFill="1" applyAlignment="1">
      <alignment horizontal="center" vertical="center"/>
    </xf>
    <xf numFmtId="0" fontId="48" fillId="0" borderId="0" xfId="0" applyFont="1" applyFill="1" applyBorder="1" applyAlignment="1">
      <alignment horizontal="center" vertical="center"/>
    </xf>
    <xf numFmtId="0" fontId="48" fillId="7" borderId="4" xfId="0" applyFont="1" applyFill="1" applyBorder="1" applyAlignment="1">
      <alignment horizontal="center" vertical="center" wrapText="1"/>
    </xf>
    <xf numFmtId="0" fontId="48" fillId="7" borderId="4" xfId="0" applyFont="1" applyFill="1" applyBorder="1" applyAlignment="1">
      <alignment horizontal="center" vertical="center"/>
    </xf>
    <xf numFmtId="0" fontId="48" fillId="7" borderId="38" xfId="0" applyFont="1" applyFill="1" applyBorder="1" applyAlignment="1">
      <alignment horizontal="center" vertical="center"/>
    </xf>
    <xf numFmtId="0" fontId="48" fillId="7" borderId="0" xfId="0" applyFont="1" applyFill="1" applyBorder="1" applyAlignment="1">
      <alignment horizontal="center" vertical="center"/>
    </xf>
    <xf numFmtId="0" fontId="48" fillId="7" borderId="39" xfId="0" applyFont="1" applyFill="1" applyBorder="1" applyAlignment="1">
      <alignment horizontal="center" vertical="center"/>
    </xf>
    <xf numFmtId="0" fontId="48" fillId="7" borderId="15" xfId="0" applyFont="1" applyFill="1" applyBorder="1" applyAlignment="1">
      <alignment horizontal="center" vertical="center" wrapText="1"/>
    </xf>
    <xf numFmtId="0" fontId="47" fillId="0" borderId="5" xfId="0" applyFont="1" applyFill="1" applyBorder="1" applyAlignment="1" applyProtection="1">
      <alignment vertical="top" wrapText="1"/>
      <protection locked="0"/>
    </xf>
    <xf numFmtId="0" fontId="47" fillId="0" borderId="0" xfId="0" applyFont="1" applyFill="1" applyBorder="1" applyAlignment="1"/>
    <xf numFmtId="0" fontId="47" fillId="0" borderId="0" xfId="0" applyFont="1" applyBorder="1"/>
    <xf numFmtId="0" fontId="47" fillId="0" borderId="0" xfId="0" applyFont="1" applyBorder="1" applyAlignment="1">
      <alignment horizontal="center"/>
    </xf>
    <xf numFmtId="0" fontId="47" fillId="9" borderId="5" xfId="0" applyFont="1" applyFill="1" applyBorder="1" applyAlignment="1" applyProtection="1">
      <alignment vertical="top" wrapText="1"/>
      <protection locked="0"/>
    </xf>
    <xf numFmtId="0" fontId="57" fillId="0" borderId="5" xfId="0" applyFont="1" applyBorder="1" applyAlignment="1">
      <alignment horizontal="center" vertical="center"/>
    </xf>
    <xf numFmtId="0" fontId="48" fillId="7" borderId="5" xfId="0" applyFont="1" applyFill="1" applyBorder="1" applyAlignment="1" applyProtection="1">
      <alignment horizontal="left" vertical="top" wrapText="1"/>
      <protection locked="0"/>
    </xf>
    <xf numFmtId="0" fontId="48" fillId="0" borderId="0" xfId="0" applyFont="1" applyFill="1" applyBorder="1" applyAlignment="1"/>
    <xf numFmtId="0" fontId="48" fillId="7" borderId="5" xfId="0" applyFont="1" applyFill="1" applyBorder="1" applyAlignment="1">
      <alignment vertical="center" wrapText="1"/>
    </xf>
    <xf numFmtId="0" fontId="47" fillId="7" borderId="5" xfId="0" applyFont="1" applyFill="1" applyBorder="1" applyAlignment="1">
      <alignment horizontal="center" vertical="top"/>
    </xf>
    <xf numFmtId="0" fontId="48" fillId="7" borderId="5" xfId="0" applyFont="1" applyFill="1" applyBorder="1" applyAlignment="1">
      <alignment horizontal="center" vertical="center"/>
    </xf>
    <xf numFmtId="0" fontId="48" fillId="0" borderId="0" xfId="0" applyFont="1" applyBorder="1"/>
    <xf numFmtId="0" fontId="48" fillId="0" borderId="0" xfId="0" applyFont="1" applyBorder="1" applyAlignment="1">
      <alignment horizontal="center"/>
    </xf>
    <xf numFmtId="0" fontId="25" fillId="0" borderId="5" xfId="0" applyFont="1" applyFill="1" applyBorder="1" applyAlignment="1">
      <alignment horizontal="justify" vertical="center"/>
    </xf>
    <xf numFmtId="0" fontId="51" fillId="0" borderId="0" xfId="0" applyFont="1" applyFill="1" applyBorder="1" applyAlignment="1"/>
    <xf numFmtId="0" fontId="47" fillId="0" borderId="0" xfId="0" applyFont="1" applyFill="1" applyBorder="1" applyAlignment="1">
      <alignment wrapText="1"/>
    </xf>
    <xf numFmtId="0" fontId="47" fillId="0" borderId="0" xfId="0" applyFont="1" applyFill="1" applyBorder="1"/>
    <xf numFmtId="0" fontId="47" fillId="9" borderId="5" xfId="0" applyFont="1" applyFill="1" applyBorder="1" applyAlignment="1" applyProtection="1">
      <alignment vertical="top"/>
      <protection locked="0"/>
    </xf>
    <xf numFmtId="0" fontId="47" fillId="18" borderId="5" xfId="0" applyFont="1" applyFill="1" applyBorder="1" applyAlignment="1">
      <alignment vertical="center" wrapText="1"/>
    </xf>
    <xf numFmtId="0" fontId="48" fillId="0" borderId="5" xfId="0" applyFont="1" applyFill="1" applyBorder="1" applyAlignment="1">
      <alignment horizontal="center" vertical="center"/>
    </xf>
    <xf numFmtId="0" fontId="48" fillId="18" borderId="5" xfId="0" applyFont="1" applyFill="1" applyBorder="1" applyAlignment="1" applyProtection="1">
      <alignment horizontal="left" vertical="top" wrapText="1"/>
      <protection locked="0"/>
    </xf>
    <xf numFmtId="0" fontId="47" fillId="0" borderId="5" xfId="0" applyFont="1" applyFill="1" applyBorder="1" applyAlignment="1">
      <alignment vertical="center" wrapText="1"/>
    </xf>
    <xf numFmtId="0" fontId="47" fillId="0" borderId="5" xfId="0" applyFont="1" applyFill="1" applyBorder="1" applyAlignment="1">
      <alignment horizontal="center" vertical="center" wrapText="1"/>
    </xf>
    <xf numFmtId="0" fontId="47" fillId="0" borderId="5" xfId="0" applyFont="1" applyBorder="1" applyAlignment="1">
      <alignment horizontal="center" vertical="center" wrapText="1"/>
    </xf>
    <xf numFmtId="0" fontId="48" fillId="7" borderId="5" xfId="0" applyFont="1" applyFill="1" applyBorder="1" applyAlignment="1" applyProtection="1">
      <alignment vertical="top" wrapText="1"/>
      <protection locked="0"/>
    </xf>
    <xf numFmtId="0" fontId="47" fillId="18" borderId="5" xfId="0" applyFont="1" applyFill="1" applyBorder="1" applyAlignment="1" applyProtection="1">
      <alignment horizontal="left" vertical="top" wrapText="1"/>
      <protection locked="0"/>
    </xf>
    <xf numFmtId="0" fontId="47" fillId="18" borderId="5" xfId="0" applyFont="1" applyFill="1" applyBorder="1" applyAlignment="1" applyProtection="1">
      <alignment vertical="top" wrapText="1"/>
      <protection locked="0"/>
    </xf>
    <xf numFmtId="0" fontId="48" fillId="0" borderId="0" xfId="0" applyFont="1" applyFill="1" applyBorder="1"/>
    <xf numFmtId="0" fontId="47" fillId="0" borderId="5" xfId="0" applyFont="1" applyBorder="1" applyAlignment="1">
      <alignment horizontal="center" wrapText="1"/>
    </xf>
    <xf numFmtId="0" fontId="51" fillId="0" borderId="0" xfId="0" applyFont="1" applyBorder="1"/>
    <xf numFmtId="0" fontId="47" fillId="19" borderId="5" xfId="0" applyFont="1" applyFill="1" applyBorder="1" applyAlignment="1" applyProtection="1">
      <alignment horizontal="left" vertical="top" wrapText="1"/>
      <protection locked="0"/>
    </xf>
    <xf numFmtId="0" fontId="47" fillId="0" borderId="5" xfId="0" applyFont="1" applyFill="1" applyBorder="1" applyAlignment="1">
      <alignment horizontal="left" wrapText="1"/>
    </xf>
    <xf numFmtId="0" fontId="47" fillId="0" borderId="5" xfId="0" applyFont="1" applyFill="1" applyBorder="1" applyAlignment="1">
      <alignment wrapText="1"/>
    </xf>
    <xf numFmtId="0" fontId="47" fillId="18" borderId="5" xfId="0" applyFont="1" applyFill="1" applyBorder="1" applyAlignment="1">
      <alignment wrapText="1"/>
    </xf>
    <xf numFmtId="14" fontId="47" fillId="0" borderId="0" xfId="0" applyNumberFormat="1" applyFont="1" applyFill="1" applyBorder="1"/>
    <xf numFmtId="0" fontId="47" fillId="0" borderId="5" xfId="0" applyFont="1" applyBorder="1" applyAlignment="1">
      <alignment horizontal="left" wrapText="1"/>
    </xf>
    <xf numFmtId="0" fontId="46" fillId="0" borderId="0" xfId="0" applyFont="1" applyFill="1" applyAlignment="1">
      <alignment horizontal="center" vertical="center"/>
    </xf>
    <xf numFmtId="0" fontId="15" fillId="9" borderId="8" xfId="0" applyFont="1" applyFill="1" applyBorder="1" applyAlignment="1" applyProtection="1">
      <alignment horizontal="left" vertical="justify" wrapText="1"/>
      <protection locked="0"/>
    </xf>
    <xf numFmtId="0" fontId="15" fillId="9" borderId="9" xfId="0" applyFont="1" applyFill="1" applyBorder="1" applyAlignment="1" applyProtection="1">
      <alignment horizontal="left" vertical="justify" wrapText="1"/>
      <protection locked="0"/>
    </xf>
    <xf numFmtId="0" fontId="15" fillId="9" borderId="10" xfId="0" applyFont="1" applyFill="1" applyBorder="1" applyAlignment="1" applyProtection="1">
      <alignment horizontal="left" vertical="justify" wrapText="1"/>
      <protection locked="0"/>
    </xf>
    <xf numFmtId="0" fontId="15" fillId="9" borderId="8" xfId="0" applyFont="1" applyFill="1" applyBorder="1" applyAlignment="1" applyProtection="1">
      <alignment horizontal="left" vertical="top"/>
      <protection locked="0"/>
    </xf>
    <xf numFmtId="0" fontId="15" fillId="9" borderId="10" xfId="0" applyFont="1" applyFill="1" applyBorder="1" applyAlignment="1" applyProtection="1">
      <alignment horizontal="left" vertical="top"/>
      <protection locked="0"/>
    </xf>
    <xf numFmtId="0" fontId="15" fillId="9" borderId="9" xfId="0" applyFont="1" applyFill="1" applyBorder="1" applyAlignment="1" applyProtection="1">
      <alignment horizontal="left" vertical="top"/>
      <protection locked="0"/>
    </xf>
    <xf numFmtId="0" fontId="15" fillId="9" borderId="11" xfId="0" applyFont="1" applyFill="1" applyBorder="1" applyAlignment="1" applyProtection="1">
      <alignment vertical="top"/>
      <protection locked="0"/>
    </xf>
    <xf numFmtId="0" fontId="24" fillId="2" borderId="8" xfId="0" applyFont="1" applyFill="1" applyBorder="1" applyAlignment="1" applyProtection="1">
      <alignment horizontal="left" vertical="top" wrapText="1"/>
      <protection locked="0"/>
    </xf>
    <xf numFmtId="0" fontId="24" fillId="2" borderId="9" xfId="0" applyFont="1" applyFill="1" applyBorder="1" applyAlignment="1" applyProtection="1">
      <alignment horizontal="left" vertical="top" wrapText="1"/>
      <protection locked="0"/>
    </xf>
    <xf numFmtId="0" fontId="15" fillId="8" borderId="30" xfId="0" applyFont="1" applyFill="1" applyBorder="1" applyAlignment="1" applyProtection="1">
      <alignment horizontal="left" vertical="top" wrapText="1"/>
      <protection locked="0"/>
    </xf>
    <xf numFmtId="0" fontId="15" fillId="8" borderId="32" xfId="0" applyFont="1" applyFill="1" applyBorder="1" applyAlignment="1" applyProtection="1">
      <alignment horizontal="left" vertical="top" wrapText="1"/>
      <protection locked="0"/>
    </xf>
    <xf numFmtId="0" fontId="15" fillId="9" borderId="5" xfId="0" applyFont="1" applyFill="1" applyBorder="1" applyAlignment="1" applyProtection="1">
      <alignment vertical="top"/>
      <protection locked="0"/>
    </xf>
    <xf numFmtId="0" fontId="15" fillId="9" borderId="8" xfId="0" applyFont="1" applyFill="1" applyBorder="1" applyAlignment="1" applyProtection="1">
      <alignment horizontal="left" vertical="top" wrapText="1"/>
      <protection locked="0"/>
    </xf>
    <xf numFmtId="0" fontId="15" fillId="9" borderId="9" xfId="0" applyFont="1" applyFill="1" applyBorder="1" applyAlignment="1" applyProtection="1">
      <alignment horizontal="left" vertical="top" wrapText="1"/>
      <protection locked="0"/>
    </xf>
    <xf numFmtId="0" fontId="15" fillId="9" borderId="10"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12" borderId="5" xfId="0" applyFont="1" applyFill="1" applyBorder="1" applyAlignment="1" applyProtection="1">
      <alignment horizontal="center" vertical="center"/>
      <protection locked="0"/>
    </xf>
    <xf numFmtId="0" fontId="5" fillId="12" borderId="5" xfId="0" applyFont="1" applyFill="1" applyBorder="1" applyAlignment="1" applyProtection="1">
      <alignment horizontal="center" vertical="center" wrapText="1"/>
      <protection locked="0"/>
    </xf>
    <xf numFmtId="0" fontId="5" fillId="12" borderId="18"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protection locked="0"/>
    </xf>
    <xf numFmtId="0" fontId="5" fillId="11" borderId="18" xfId="0" applyFont="1" applyFill="1" applyBorder="1" applyAlignment="1" applyProtection="1">
      <alignment horizontal="center" vertical="center"/>
      <protection locked="0"/>
    </xf>
    <xf numFmtId="0" fontId="5" fillId="11" borderId="13" xfId="0" applyFont="1" applyFill="1" applyBorder="1" applyAlignment="1" applyProtection="1">
      <alignment horizontal="center" vertical="center"/>
      <protection locked="0"/>
    </xf>
    <xf numFmtId="0" fontId="25" fillId="2" borderId="8" xfId="0" applyFont="1" applyFill="1" applyBorder="1" applyAlignment="1" applyProtection="1">
      <alignment horizontal="left" vertical="top" wrapText="1"/>
      <protection locked="0"/>
    </xf>
    <xf numFmtId="0" fontId="25" fillId="2" borderId="9" xfId="0" applyFont="1" applyFill="1" applyBorder="1" applyAlignment="1" applyProtection="1">
      <alignment horizontal="left" vertical="top" wrapText="1"/>
      <protection locked="0"/>
    </xf>
    <xf numFmtId="0" fontId="25" fillId="2" borderId="37" xfId="0" applyFont="1" applyFill="1" applyBorder="1" applyAlignment="1" applyProtection="1">
      <alignment horizontal="left" vertical="top" wrapText="1"/>
      <protection locked="0"/>
    </xf>
    <xf numFmtId="0" fontId="5" fillId="10" borderId="21" xfId="0" applyFont="1" applyFill="1" applyBorder="1" applyAlignment="1" applyProtection="1">
      <alignment horizontal="center"/>
      <protection locked="0"/>
    </xf>
    <xf numFmtId="0" fontId="5" fillId="10" borderId="12" xfId="0" applyFont="1" applyFill="1" applyBorder="1" applyAlignment="1" applyProtection="1">
      <alignment horizontal="center"/>
      <protection locked="0"/>
    </xf>
    <xf numFmtId="0" fontId="5" fillId="10" borderId="22" xfId="0" applyFont="1" applyFill="1" applyBorder="1" applyAlignment="1" applyProtection="1">
      <alignment horizontal="center"/>
      <protection locked="0"/>
    </xf>
    <xf numFmtId="0" fontId="7" fillId="2" borderId="0" xfId="0" applyFont="1" applyFill="1" applyAlignment="1" applyProtection="1">
      <alignment horizontal="left"/>
      <protection locked="0"/>
    </xf>
    <xf numFmtId="0" fontId="15" fillId="9" borderId="16" xfId="0" applyFont="1" applyFill="1" applyBorder="1" applyAlignment="1" applyProtection="1">
      <alignment horizontal="left" vertical="top"/>
      <protection locked="0"/>
    </xf>
    <xf numFmtId="0" fontId="15" fillId="9" borderId="36" xfId="0" applyFont="1" applyFill="1" applyBorder="1" applyAlignment="1" applyProtection="1">
      <alignment horizontal="left" vertical="top"/>
      <protection locked="0"/>
    </xf>
    <xf numFmtId="0" fontId="2" fillId="2" borderId="0" xfId="0" applyFont="1" applyFill="1" applyAlignment="1" applyProtection="1">
      <alignment horizontal="left"/>
      <protection locked="0"/>
    </xf>
    <xf numFmtId="0" fontId="19" fillId="7" borderId="24" xfId="0" applyFont="1" applyFill="1" applyBorder="1" applyAlignment="1" applyProtection="1">
      <alignment horizontal="left" vertical="center"/>
      <protection locked="0"/>
    </xf>
    <xf numFmtId="0" fontId="19" fillId="7" borderId="25" xfId="0" applyFont="1" applyFill="1" applyBorder="1" applyAlignment="1" applyProtection="1">
      <alignment horizontal="left" vertical="center"/>
      <protection locked="0"/>
    </xf>
    <xf numFmtId="0" fontId="19" fillId="7" borderId="26" xfId="0" applyFont="1" applyFill="1" applyBorder="1" applyAlignment="1" applyProtection="1">
      <alignment horizontal="left" vertical="center"/>
      <protection locked="0"/>
    </xf>
    <xf numFmtId="0" fontId="18" fillId="7" borderId="21" xfId="0" applyFont="1" applyFill="1" applyBorder="1" applyAlignment="1" applyProtection="1">
      <alignment horizontal="left" vertical="center"/>
      <protection locked="0" hidden="1"/>
    </xf>
    <xf numFmtId="0" fontId="18" fillId="7" borderId="12" xfId="0" applyFont="1" applyFill="1" applyBorder="1" applyAlignment="1" applyProtection="1">
      <alignment horizontal="left" vertical="center"/>
      <protection locked="0" hidden="1"/>
    </xf>
    <xf numFmtId="0" fontId="18" fillId="7" borderId="22" xfId="0" applyFont="1" applyFill="1" applyBorder="1" applyAlignment="1" applyProtection="1">
      <alignment horizontal="left" vertical="center"/>
      <protection locked="0" hidden="1"/>
    </xf>
    <xf numFmtId="0" fontId="18" fillId="7" borderId="20" xfId="0" applyFont="1" applyFill="1" applyBorder="1" applyAlignment="1" applyProtection="1">
      <alignment horizontal="left" vertical="center"/>
      <protection locked="0" hidden="1"/>
    </xf>
    <xf numFmtId="0" fontId="18" fillId="7" borderId="14" xfId="0" applyFont="1" applyFill="1" applyBorder="1" applyAlignment="1" applyProtection="1">
      <alignment horizontal="left" vertical="center"/>
      <protection locked="0" hidden="1"/>
    </xf>
    <xf numFmtId="0" fontId="18" fillId="7" borderId="23" xfId="0" applyFont="1" applyFill="1" applyBorder="1" applyAlignment="1" applyProtection="1">
      <alignment horizontal="left" vertical="center"/>
      <protection locked="0" hidden="1"/>
    </xf>
    <xf numFmtId="0" fontId="11" fillId="12" borderId="30" xfId="0" applyFont="1" applyFill="1" applyBorder="1" applyAlignment="1" applyProtection="1">
      <alignment horizontal="justify" vertical="justify" wrapText="1"/>
      <protection locked="0"/>
    </xf>
    <xf numFmtId="0" fontId="11" fillId="12" borderId="32" xfId="0" applyFont="1" applyFill="1" applyBorder="1" applyAlignment="1" applyProtection="1">
      <alignment horizontal="justify" vertical="justify" wrapText="1"/>
      <protection locked="0"/>
    </xf>
    <xf numFmtId="0" fontId="11" fillId="12" borderId="31" xfId="0" applyFont="1" applyFill="1" applyBorder="1" applyAlignment="1" applyProtection="1">
      <alignment horizontal="justify" vertical="justify" wrapText="1"/>
      <protection locked="0"/>
    </xf>
    <xf numFmtId="0" fontId="10" fillId="2" borderId="0" xfId="0" applyFont="1" applyFill="1" applyAlignment="1" applyProtection="1">
      <alignment horizontal="left" vertical="top"/>
      <protection locked="0"/>
    </xf>
    <xf numFmtId="0" fontId="15" fillId="2" borderId="0" xfId="0" applyFont="1" applyFill="1" applyAlignment="1" applyProtection="1">
      <alignment horizontal="left" vertical="top" wrapText="1"/>
      <protection locked="0"/>
    </xf>
    <xf numFmtId="0" fontId="18" fillId="7" borderId="21" xfId="0" applyFont="1" applyFill="1" applyBorder="1" applyAlignment="1" applyProtection="1">
      <alignment horizontal="left" vertical="top" wrapText="1"/>
      <protection locked="0"/>
    </xf>
    <xf numFmtId="0" fontId="17" fillId="7" borderId="12" xfId="0" applyFont="1" applyFill="1" applyBorder="1" applyAlignment="1" applyProtection="1">
      <alignment horizontal="left" vertical="top" wrapText="1"/>
      <protection locked="0"/>
    </xf>
    <xf numFmtId="0" fontId="17" fillId="7" borderId="22" xfId="0" applyFont="1" applyFill="1" applyBorder="1" applyAlignment="1" applyProtection="1">
      <alignment horizontal="left" vertical="top" wrapText="1"/>
      <protection locked="0"/>
    </xf>
    <xf numFmtId="0" fontId="17" fillId="7" borderId="13" xfId="0" applyFont="1" applyFill="1" applyBorder="1" applyAlignment="1" applyProtection="1">
      <alignment horizontal="left" vertical="top" wrapText="1"/>
      <protection locked="0"/>
    </xf>
    <xf numFmtId="0" fontId="17" fillId="7" borderId="5" xfId="0" applyFont="1" applyFill="1" applyBorder="1" applyAlignment="1" applyProtection="1">
      <alignment horizontal="left" vertical="top" wrapText="1"/>
      <protection locked="0"/>
    </xf>
    <xf numFmtId="0" fontId="17" fillId="7" borderId="18" xfId="0" applyFont="1" applyFill="1" applyBorder="1" applyAlignment="1" applyProtection="1">
      <alignment horizontal="left" vertical="top" wrapText="1"/>
      <protection locked="0"/>
    </xf>
    <xf numFmtId="0" fontId="18" fillId="2" borderId="0" xfId="0" applyFont="1" applyFill="1" applyAlignment="1" applyProtection="1">
      <alignment horizontal="center" vertical="center"/>
      <protection locked="0"/>
    </xf>
    <xf numFmtId="0" fontId="18" fillId="7" borderId="27" xfId="0" applyFont="1" applyFill="1" applyBorder="1" applyAlignment="1" applyProtection="1">
      <alignment horizontal="left" vertical="top" wrapText="1"/>
      <protection locked="0"/>
    </xf>
    <xf numFmtId="0" fontId="18" fillId="7" borderId="2" xfId="0" applyFont="1" applyFill="1" applyBorder="1" applyAlignment="1" applyProtection="1">
      <alignment horizontal="left" vertical="top" wrapText="1"/>
      <protection locked="0"/>
    </xf>
    <xf numFmtId="0" fontId="18" fillId="7" borderId="19" xfId="0" applyFont="1" applyFill="1" applyBorder="1" applyAlignment="1" applyProtection="1">
      <alignment horizontal="left" vertical="top" wrapText="1"/>
      <protection locked="0"/>
    </xf>
    <xf numFmtId="0" fontId="18" fillId="7" borderId="34" xfId="0" applyFont="1" applyFill="1" applyBorder="1" applyAlignment="1" applyProtection="1">
      <alignment horizontal="left" vertical="top" wrapText="1"/>
      <protection locked="0"/>
    </xf>
    <xf numFmtId="0" fontId="18" fillId="7" borderId="28" xfId="0" applyFont="1" applyFill="1" applyBorder="1" applyAlignment="1" applyProtection="1">
      <alignment horizontal="left" vertical="top" wrapText="1"/>
      <protection locked="0"/>
    </xf>
    <xf numFmtId="0" fontId="18" fillId="7" borderId="29" xfId="0" applyFont="1" applyFill="1" applyBorder="1" applyAlignment="1" applyProtection="1">
      <alignment horizontal="left" vertical="top" wrapText="1"/>
      <protection locked="0"/>
    </xf>
    <xf numFmtId="0" fontId="11" fillId="12" borderId="30" xfId="0" applyFont="1" applyFill="1" applyBorder="1" applyAlignment="1" applyProtection="1">
      <alignment horizontal="center" vertical="justify" wrapText="1"/>
      <protection locked="0"/>
    </xf>
    <xf numFmtId="0" fontId="11" fillId="12" borderId="32" xfId="0" applyFont="1" applyFill="1" applyBorder="1" applyAlignment="1" applyProtection="1">
      <alignment horizontal="center" vertical="justify" wrapText="1"/>
      <protection locked="0"/>
    </xf>
    <xf numFmtId="0" fontId="11" fillId="12" borderId="31" xfId="0" applyFont="1" applyFill="1" applyBorder="1" applyAlignment="1" applyProtection="1">
      <alignment horizontal="center" vertical="justify" wrapText="1"/>
      <protection locked="0"/>
    </xf>
    <xf numFmtId="0" fontId="5" fillId="8" borderId="30" xfId="0" applyFont="1" applyFill="1" applyBorder="1" applyAlignment="1" applyProtection="1">
      <alignment horizontal="left" vertical="top" wrapText="1"/>
      <protection locked="0"/>
    </xf>
    <xf numFmtId="0" fontId="5" fillId="8" borderId="35" xfId="0" applyFont="1" applyFill="1" applyBorder="1" applyAlignment="1" applyProtection="1">
      <alignment horizontal="left" vertical="top" wrapText="1"/>
      <protection locked="0"/>
    </xf>
    <xf numFmtId="0" fontId="16" fillId="7" borderId="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 fillId="2" borderId="0" xfId="0" applyFont="1" applyFill="1" applyAlignment="1">
      <alignment horizontal="left" vertical="top"/>
    </xf>
    <xf numFmtId="0" fontId="27" fillId="7" borderId="4" xfId="0" applyFont="1" applyFill="1" applyBorder="1" applyAlignment="1">
      <alignment horizontal="center" vertical="center" wrapText="1"/>
    </xf>
    <xf numFmtId="0" fontId="27" fillId="7" borderId="15"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0" fontId="27" fillId="14" borderId="4" xfId="0" applyFont="1" applyFill="1" applyBorder="1" applyAlignment="1">
      <alignment horizontal="center" vertical="center"/>
    </xf>
    <xf numFmtId="0" fontId="27" fillId="14" borderId="11" xfId="0" applyFont="1" applyFill="1" applyBorder="1" applyAlignment="1">
      <alignment horizontal="center" vertical="center"/>
    </xf>
    <xf numFmtId="0" fontId="29" fillId="14" borderId="4" xfId="0" applyFont="1" applyFill="1" applyBorder="1" applyAlignment="1">
      <alignment horizontal="center" vertical="center" wrapText="1"/>
    </xf>
    <xf numFmtId="0" fontId="30" fillId="14" borderId="11" xfId="0" applyFont="1" applyFill="1" applyBorder="1" applyAlignment="1">
      <alignment horizontal="center" vertical="center" wrapText="1"/>
    </xf>
    <xf numFmtId="0" fontId="27" fillId="14" borderId="8" xfId="0" applyFont="1" applyFill="1" applyBorder="1" applyAlignment="1">
      <alignment horizontal="center"/>
    </xf>
    <xf numFmtId="0" fontId="27" fillId="14" borderId="9" xfId="0" applyFont="1" applyFill="1" applyBorder="1" applyAlignment="1">
      <alignment horizontal="center"/>
    </xf>
    <xf numFmtId="0" fontId="27" fillId="14" borderId="10" xfId="0" applyFont="1" applyFill="1" applyBorder="1" applyAlignment="1">
      <alignment horizontal="center"/>
    </xf>
    <xf numFmtId="0" fontId="27" fillId="7" borderId="4" xfId="0" applyFont="1" applyFill="1" applyBorder="1" applyAlignment="1">
      <alignment horizontal="left" vertical="center" wrapText="1"/>
    </xf>
    <xf numFmtId="0" fontId="27" fillId="7" borderId="15" xfId="0" applyFont="1" applyFill="1" applyBorder="1" applyAlignment="1">
      <alignment horizontal="left" vertical="center" wrapText="1"/>
    </xf>
    <xf numFmtId="0" fontId="27" fillId="7" borderId="11" xfId="0" applyFont="1" applyFill="1" applyBorder="1" applyAlignment="1">
      <alignment horizontal="left" vertical="center" wrapText="1"/>
    </xf>
    <xf numFmtId="0" fontId="28" fillId="14" borderId="4" xfId="0" applyFont="1" applyFill="1" applyBorder="1" applyAlignment="1">
      <alignment horizontal="center" vertical="center" wrapText="1"/>
    </xf>
    <xf numFmtId="0" fontId="28" fillId="14" borderId="11" xfId="0" applyFont="1" applyFill="1" applyBorder="1" applyAlignment="1">
      <alignment horizontal="center" vertical="center" wrapText="1"/>
    </xf>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28" fillId="7" borderId="4" xfId="0" applyFont="1" applyFill="1" applyBorder="1" applyAlignment="1">
      <alignment horizontal="center" vertical="center" wrapText="1"/>
    </xf>
    <xf numFmtId="0" fontId="28" fillId="7" borderId="15"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7" fillId="13" borderId="8" xfId="0" applyFont="1" applyFill="1" applyBorder="1" applyAlignment="1">
      <alignment horizontal="center" vertical="top" wrapText="1"/>
    </xf>
    <xf numFmtId="0" fontId="27" fillId="13" borderId="9" xfId="0" applyFont="1" applyFill="1" applyBorder="1" applyAlignment="1">
      <alignment horizontal="center" vertical="top" wrapText="1"/>
    </xf>
    <xf numFmtId="0" fontId="27" fillId="13" borderId="10" xfId="0" applyFont="1" applyFill="1" applyBorder="1" applyAlignment="1">
      <alignment horizontal="center" vertical="top" wrapText="1"/>
    </xf>
    <xf numFmtId="0" fontId="54" fillId="6" borderId="8" xfId="0" applyFont="1" applyFill="1" applyBorder="1" applyAlignment="1">
      <alignment horizontal="center" vertical="top" wrapText="1"/>
    </xf>
    <xf numFmtId="0" fontId="54" fillId="6" borderId="9" xfId="0" applyFont="1" applyFill="1" applyBorder="1" applyAlignment="1">
      <alignment horizontal="center" vertical="top" wrapText="1"/>
    </xf>
    <xf numFmtId="0" fontId="3" fillId="2" borderId="7" xfId="0" applyFont="1" applyFill="1" applyBorder="1" applyAlignment="1">
      <alignment horizontal="left" vertical="top"/>
    </xf>
    <xf numFmtId="0" fontId="27" fillId="13" borderId="5" xfId="0" applyFont="1" applyFill="1" applyBorder="1" applyAlignment="1">
      <alignment horizontal="center"/>
    </xf>
    <xf numFmtId="0" fontId="28" fillId="7" borderId="4" xfId="0" applyFont="1" applyFill="1" applyBorder="1" applyAlignment="1">
      <alignment horizontal="center" vertical="center"/>
    </xf>
    <xf numFmtId="0" fontId="28" fillId="7" borderId="15" xfId="0" applyFont="1" applyFill="1" applyBorder="1" applyAlignment="1">
      <alignment horizontal="center" vertical="center"/>
    </xf>
    <xf numFmtId="0" fontId="28" fillId="7" borderId="11" xfId="0" applyFont="1" applyFill="1" applyBorder="1" applyAlignment="1">
      <alignment horizontal="center" vertical="center"/>
    </xf>
    <xf numFmtId="0" fontId="27" fillId="13" borderId="8" xfId="0" applyFont="1" applyFill="1" applyBorder="1" applyAlignment="1">
      <alignment horizontal="center" vertical="center" wrapText="1"/>
    </xf>
    <xf numFmtId="0" fontId="27" fillId="13" borderId="9" xfId="0" applyFont="1" applyFill="1" applyBorder="1" applyAlignment="1">
      <alignment horizontal="center" vertical="center" wrapText="1"/>
    </xf>
    <xf numFmtId="0" fontId="27" fillId="13" borderId="10"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11" xfId="0" applyFont="1" applyFill="1" applyBorder="1" applyAlignment="1">
      <alignment horizontal="center" vertical="center" wrapText="1"/>
    </xf>
    <xf numFmtId="0" fontId="8" fillId="2" borderId="0" xfId="0" applyFont="1" applyFill="1" applyAlignment="1">
      <alignment horizontal="left"/>
    </xf>
    <xf numFmtId="0" fontId="2" fillId="2" borderId="0" xfId="0" applyFont="1" applyFill="1" applyAlignment="1">
      <alignment horizontal="left"/>
    </xf>
    <xf numFmtId="0" fontId="36" fillId="14" borderId="4"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27" fillId="7" borderId="9" xfId="0" applyFont="1" applyFill="1" applyBorder="1" applyAlignment="1">
      <alignment horizontal="center"/>
    </xf>
    <xf numFmtId="0" fontId="27" fillId="7" borderId="10" xfId="0" applyFont="1" applyFill="1" applyBorder="1" applyAlignment="1">
      <alignment horizontal="center"/>
    </xf>
    <xf numFmtId="0" fontId="27" fillId="13" borderId="8" xfId="0" applyFont="1" applyFill="1" applyBorder="1" applyAlignment="1">
      <alignment horizontal="center" vertical="center"/>
    </xf>
    <xf numFmtId="0" fontId="27" fillId="13" borderId="9" xfId="0" applyFont="1" applyFill="1" applyBorder="1" applyAlignment="1">
      <alignment horizontal="center" vertical="center"/>
    </xf>
    <xf numFmtId="0" fontId="27" fillId="13" borderId="10" xfId="0" applyFont="1" applyFill="1" applyBorder="1" applyAlignment="1">
      <alignment horizontal="center" vertical="center"/>
    </xf>
    <xf numFmtId="0" fontId="54" fillId="6" borderId="5" xfId="0" applyFont="1" applyFill="1" applyBorder="1" applyAlignment="1">
      <alignment horizontal="center" vertical="top" wrapText="1"/>
    </xf>
    <xf numFmtId="0" fontId="30" fillId="7" borderId="15"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27" fillId="7" borderId="4" xfId="0" applyFont="1" applyFill="1" applyBorder="1" applyAlignment="1">
      <alignment horizontal="center" vertical="center"/>
    </xf>
    <xf numFmtId="0" fontId="27" fillId="7" borderId="15"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8" xfId="0" applyFont="1" applyFill="1" applyBorder="1" applyAlignment="1">
      <alignment horizontal="center"/>
    </xf>
    <xf numFmtId="0" fontId="15" fillId="13" borderId="4"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8" xfId="0" applyFont="1" applyFill="1" applyBorder="1" applyAlignment="1">
      <alignment horizontal="center" vertical="center"/>
    </xf>
    <xf numFmtId="0" fontId="15" fillId="13" borderId="9" xfId="0" applyFont="1" applyFill="1" applyBorder="1" applyAlignment="1">
      <alignment horizontal="center" vertical="center"/>
    </xf>
    <xf numFmtId="0" fontId="15" fillId="13" borderId="10" xfId="0" applyFont="1" applyFill="1" applyBorder="1" applyAlignment="1">
      <alignment horizontal="center" vertical="center"/>
    </xf>
    <xf numFmtId="0" fontId="15" fillId="14" borderId="4" xfId="0" applyFont="1" applyFill="1" applyBorder="1" applyAlignment="1">
      <alignment horizontal="center" vertical="center"/>
    </xf>
    <xf numFmtId="0" fontId="15" fillId="14" borderId="15" xfId="0" applyFont="1" applyFill="1" applyBorder="1" applyAlignment="1">
      <alignment horizontal="center" vertical="center"/>
    </xf>
    <xf numFmtId="0" fontId="15" fillId="14" borderId="11" xfId="0" applyFont="1" applyFill="1" applyBorder="1" applyAlignment="1">
      <alignment horizontal="center" vertical="center"/>
    </xf>
    <xf numFmtId="0" fontId="15" fillId="7" borderId="4"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5" fillId="7" borderId="9" xfId="0" applyFont="1" applyFill="1" applyBorder="1" applyAlignment="1">
      <alignment horizontal="center"/>
    </xf>
    <xf numFmtId="0" fontId="5" fillId="7" borderId="10" xfId="0" applyFont="1" applyFill="1" applyBorder="1" applyAlignment="1">
      <alignment horizontal="center"/>
    </xf>
    <xf numFmtId="0" fontId="42" fillId="14" borderId="4"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15" fillId="14" borderId="5" xfId="0" applyFont="1" applyFill="1" applyBorder="1" applyAlignment="1">
      <alignment horizontal="center"/>
    </xf>
    <xf numFmtId="0" fontId="15" fillId="13" borderId="5" xfId="0" applyFont="1" applyFill="1" applyBorder="1" applyAlignment="1">
      <alignment horizontal="center"/>
    </xf>
    <xf numFmtId="0" fontId="5" fillId="7" borderId="8" xfId="0" applyFont="1" applyFill="1" applyBorder="1" applyAlignment="1">
      <alignment horizontal="center"/>
    </xf>
    <xf numFmtId="0" fontId="54" fillId="6" borderId="8" xfId="0" applyFont="1" applyFill="1" applyBorder="1" applyAlignment="1">
      <alignment horizontal="center" vertical="top"/>
    </xf>
    <xf numFmtId="0" fontId="54" fillId="6" borderId="9" xfId="0" applyFont="1" applyFill="1" applyBorder="1" applyAlignment="1">
      <alignment horizontal="center" vertical="top"/>
    </xf>
    <xf numFmtId="0" fontId="54" fillId="6" borderId="10" xfId="0" applyFont="1" applyFill="1" applyBorder="1" applyAlignment="1">
      <alignment horizontal="center" vertical="top"/>
    </xf>
    <xf numFmtId="0" fontId="15" fillId="7" borderId="4"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15" fillId="7" borderId="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4" xfId="0" applyFont="1" applyFill="1" applyBorder="1" applyAlignment="1">
      <alignment vertical="center" wrapText="1"/>
    </xf>
    <xf numFmtId="0" fontId="15" fillId="7" borderId="15" xfId="0" applyFont="1" applyFill="1" applyBorder="1" applyAlignment="1">
      <alignment vertical="center" wrapText="1"/>
    </xf>
    <xf numFmtId="0" fontId="15" fillId="7" borderId="11" xfId="0" applyFont="1" applyFill="1" applyBorder="1" applyAlignment="1">
      <alignment vertical="center" wrapText="1"/>
    </xf>
    <xf numFmtId="0" fontId="25" fillId="7" borderId="15"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47" fillId="0" borderId="5" xfId="0" applyFont="1" applyBorder="1" applyAlignment="1" applyProtection="1">
      <alignment horizontal="left" vertical="top"/>
      <protection locked="0"/>
    </xf>
    <xf numFmtId="0" fontId="47" fillId="0" borderId="5" xfId="0" applyFont="1" applyFill="1" applyBorder="1" applyAlignment="1" applyProtection="1">
      <alignment horizontal="left" vertical="top"/>
      <protection locked="0"/>
    </xf>
    <xf numFmtId="0" fontId="48" fillId="2" borderId="0" xfId="0" applyFont="1" applyFill="1" applyAlignment="1">
      <alignment horizontal="left" vertical="justify" wrapText="1"/>
    </xf>
    <xf numFmtId="0" fontId="56" fillId="2" borderId="0" xfId="0" applyFont="1" applyFill="1" applyAlignment="1">
      <alignment horizontal="left" vertical="center" wrapText="1"/>
    </xf>
    <xf numFmtId="0" fontId="48" fillId="2" borderId="0" xfId="0" applyFont="1" applyFill="1" applyAlignment="1">
      <alignment horizontal="left"/>
    </xf>
    <xf numFmtId="0" fontId="47" fillId="2" borderId="0" xfId="0" applyFont="1" applyFill="1" applyAlignment="1">
      <alignment horizontal="left" vertical="justify" wrapText="1"/>
    </xf>
    <xf numFmtId="0" fontId="47" fillId="2" borderId="0" xfId="0" applyFont="1" applyFill="1" applyAlignment="1">
      <alignment horizontal="center" vertical="justify" wrapText="1"/>
    </xf>
    <xf numFmtId="0" fontId="48" fillId="7" borderId="4" xfId="0" applyFont="1" applyFill="1" applyBorder="1" applyAlignment="1">
      <alignment horizontal="left" vertical="center" wrapText="1"/>
    </xf>
    <xf numFmtId="0" fontId="48" fillId="7" borderId="11" xfId="0" applyFont="1" applyFill="1" applyBorder="1" applyAlignment="1">
      <alignment horizontal="left" vertical="center" wrapText="1"/>
    </xf>
    <xf numFmtId="0" fontId="48" fillId="7" borderId="8" xfId="0" applyFont="1" applyFill="1" applyBorder="1" applyAlignment="1">
      <alignment horizontal="center" vertical="center"/>
    </xf>
    <xf numFmtId="0" fontId="48" fillId="7" borderId="9" xfId="0" applyFont="1" applyFill="1" applyBorder="1" applyAlignment="1">
      <alignment horizontal="center" vertical="center"/>
    </xf>
    <xf numFmtId="0" fontId="48" fillId="7" borderId="10" xfId="0" applyFont="1" applyFill="1" applyBorder="1" applyAlignment="1">
      <alignment horizontal="center" vertical="center"/>
    </xf>
    <xf numFmtId="0" fontId="48" fillId="7" borderId="8" xfId="0" applyFont="1" applyFill="1" applyBorder="1" applyAlignment="1">
      <alignment horizontal="center" vertical="center" wrapText="1"/>
    </xf>
    <xf numFmtId="0" fontId="48" fillId="7" borderId="9" xfId="0" applyFont="1" applyFill="1" applyBorder="1" applyAlignment="1">
      <alignment horizontal="center" vertical="center" wrapText="1"/>
    </xf>
    <xf numFmtId="0" fontId="57" fillId="0" borderId="8" xfId="0" applyFont="1" applyBorder="1" applyAlignment="1">
      <alignment horizontal="center" wrapText="1"/>
    </xf>
    <xf numFmtId="0" fontId="57" fillId="0" borderId="9" xfId="0" applyFont="1" applyBorder="1" applyAlignment="1">
      <alignment horizontal="center" wrapText="1"/>
    </xf>
    <xf numFmtId="0" fontId="57" fillId="0" borderId="10" xfId="0" applyFont="1" applyBorder="1" applyAlignment="1">
      <alignment horizontal="center" wrapText="1"/>
    </xf>
    <xf numFmtId="0" fontId="47" fillId="7" borderId="5" xfId="0" applyFont="1" applyFill="1" applyBorder="1" applyAlignment="1" applyProtection="1">
      <alignment horizontal="left" vertical="top"/>
      <protection locked="0"/>
    </xf>
    <xf numFmtId="0" fontId="48" fillId="0" borderId="0" xfId="0" applyFont="1" applyFill="1" applyAlignment="1">
      <alignment horizontal="center" vertical="center"/>
    </xf>
    <xf numFmtId="0" fontId="48" fillId="7" borderId="5" xfId="0" applyFont="1" applyFill="1" applyBorder="1" applyAlignment="1">
      <alignment horizontal="left" vertical="center" wrapText="1"/>
    </xf>
    <xf numFmtId="0" fontId="48" fillId="7" borderId="4" xfId="0" applyFont="1" applyFill="1" applyBorder="1" applyAlignment="1">
      <alignment horizontal="center" vertical="center" wrapText="1"/>
    </xf>
    <xf numFmtId="0" fontId="48" fillId="7" borderId="5" xfId="0" applyFont="1" applyFill="1" applyBorder="1" applyAlignment="1">
      <alignment horizontal="center" vertical="center"/>
    </xf>
    <xf numFmtId="0" fontId="48" fillId="7" borderId="4" xfId="0" applyFont="1" applyFill="1" applyBorder="1" applyAlignment="1">
      <alignment horizontal="center" vertical="center"/>
    </xf>
    <xf numFmtId="0" fontId="48" fillId="7" borderId="1" xfId="0" applyFont="1" applyFill="1" applyBorder="1" applyAlignment="1">
      <alignment horizontal="center" vertical="center"/>
    </xf>
    <xf numFmtId="0" fontId="48" fillId="7" borderId="2" xfId="0" applyFont="1" applyFill="1" applyBorder="1" applyAlignment="1">
      <alignment horizontal="center" vertical="center"/>
    </xf>
    <xf numFmtId="0" fontId="48" fillId="7" borderId="3" xfId="0" applyFont="1" applyFill="1" applyBorder="1" applyAlignment="1">
      <alignment horizontal="center" vertical="center"/>
    </xf>
    <xf numFmtId="0" fontId="48" fillId="7" borderId="38" xfId="0" applyFont="1" applyFill="1" applyBorder="1" applyAlignment="1">
      <alignment horizontal="center" vertical="center"/>
    </xf>
    <xf numFmtId="0" fontId="48" fillId="7" borderId="0" xfId="0" applyFont="1" applyFill="1" applyBorder="1" applyAlignment="1">
      <alignment horizontal="center" vertical="center"/>
    </xf>
    <xf numFmtId="0" fontId="48" fillId="7" borderId="39" xfId="0" applyFont="1" applyFill="1" applyBorder="1" applyAlignment="1">
      <alignment horizontal="center" vertical="center"/>
    </xf>
    <xf numFmtId="0" fontId="48" fillId="7" borderId="15" xfId="0" applyFont="1" applyFill="1" applyBorder="1" applyAlignment="1">
      <alignment horizontal="center" vertical="center" wrapText="1"/>
    </xf>
    <xf numFmtId="0" fontId="48" fillId="0" borderId="38" xfId="0" applyFont="1" applyFill="1" applyBorder="1" applyAlignment="1">
      <alignment horizontal="center" vertical="center"/>
    </xf>
    <xf numFmtId="0" fontId="57" fillId="0" borderId="5" xfId="0" applyFont="1" applyBorder="1" applyAlignment="1" applyProtection="1">
      <alignment horizontal="center" vertical="center" wrapText="1"/>
      <protection locked="0"/>
    </xf>
    <xf numFmtId="0" fontId="57" fillId="0" borderId="8" xfId="0" applyFont="1" applyBorder="1" applyAlignment="1" applyProtection="1">
      <alignment horizontal="left" vertical="top" wrapText="1"/>
      <protection locked="0"/>
    </xf>
    <xf numFmtId="0" fontId="57" fillId="0" borderId="9" xfId="0" applyFont="1" applyBorder="1" applyAlignment="1" applyProtection="1">
      <alignment horizontal="left" vertical="top" wrapText="1"/>
      <protection locked="0"/>
    </xf>
    <xf numFmtId="0" fontId="57" fillId="0" borderId="10" xfId="0" applyFont="1" applyBorder="1" applyAlignment="1" applyProtection="1">
      <alignment horizontal="left" vertical="top" wrapText="1"/>
      <protection locked="0"/>
    </xf>
    <xf numFmtId="0" fontId="57" fillId="0" borderId="5" xfId="0" applyFont="1" applyBorder="1" applyAlignment="1" applyProtection="1">
      <alignment horizontal="center" vertical="top" wrapText="1"/>
      <protection locked="0"/>
    </xf>
    <xf numFmtId="0" fontId="47" fillId="19" borderId="5" xfId="0" applyFont="1" applyFill="1" applyBorder="1" applyAlignment="1" applyProtection="1">
      <alignment horizontal="left" vertical="top"/>
      <protection locked="0"/>
    </xf>
  </cellXfs>
  <cellStyles count="4">
    <cellStyle name="Millares 2" xfId="1" xr:uid="{00000000-0005-0000-0000-000000000000}"/>
    <cellStyle name="Normal" xfId="0" builtinId="0"/>
    <cellStyle name="Porcentaje" xfId="3" builtinId="5"/>
    <cellStyle name="Porcentaje 2" xfId="2" xr:uid="{00000000-0005-0000-0000-000003000000}"/>
  </cellStyles>
  <dxfs count="0"/>
  <tableStyles count="0" defaultTableStyle="TableStyleMedium2" defaultPivotStyle="PivotStyleLight16"/>
  <colors>
    <mruColors>
      <color rgb="FFFF66FF"/>
      <color rgb="FF9966FF"/>
      <color rgb="FF3366FF"/>
      <color rgb="FF15A002"/>
      <color rgb="FF547B1F"/>
      <color rgb="FF339966"/>
      <color rgb="FF33CC33"/>
      <color rgb="FFFFC7AB"/>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66675</xdr:rowOff>
    </xdr:from>
    <xdr:ext cx="1304925" cy="1069932"/>
    <xdr:pic>
      <xdr:nvPicPr>
        <xdr:cNvPr id="2" name="1 Imagen" descr="LOGO DGSC al 28-07-201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1304925" cy="1069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146050</xdr:colOff>
      <xdr:row>0</xdr:row>
      <xdr:rowOff>28575</xdr:rowOff>
    </xdr:from>
    <xdr:ext cx="1173696" cy="952500"/>
    <xdr:pic>
      <xdr:nvPicPr>
        <xdr:cNvPr id="2" name="1 Imagen" descr="LOGO DGSC al 28-07-2010.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50" y="28575"/>
          <a:ext cx="117369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79375</xdr:colOff>
      <xdr:row>0</xdr:row>
      <xdr:rowOff>47625</xdr:rowOff>
    </xdr:from>
    <xdr:ext cx="1238250" cy="1004888"/>
    <xdr:pic>
      <xdr:nvPicPr>
        <xdr:cNvPr id="2" name="1 Imagen" descr="LOGO DGSC al 28-07-2010.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47625"/>
          <a:ext cx="1238250"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412750</xdr:colOff>
      <xdr:row>0</xdr:row>
      <xdr:rowOff>9525</xdr:rowOff>
    </xdr:from>
    <xdr:ext cx="1238250" cy="1004888"/>
    <xdr:pic>
      <xdr:nvPicPr>
        <xdr:cNvPr id="2" name="1 Imagen" descr="LOGO DGSC al 28-07-2010.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0550" y="9525"/>
          <a:ext cx="1238250"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286762</xdr:colOff>
      <xdr:row>0</xdr:row>
      <xdr:rowOff>158584</xdr:rowOff>
    </xdr:from>
    <xdr:ext cx="694314" cy="689142"/>
    <xdr:pic>
      <xdr:nvPicPr>
        <xdr:cNvPr id="3" name="1 Imagen" descr="LOGO DGSC al 28-07-2010.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2682" y="158584"/>
          <a:ext cx="694314" cy="689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pageSetUpPr fitToPage="1"/>
  </sheetPr>
  <dimension ref="A1:U274"/>
  <sheetViews>
    <sheetView tabSelected="1" topLeftCell="A73" zoomScale="80" zoomScaleNormal="80" workbookViewId="0"/>
  </sheetViews>
  <sheetFormatPr baseColWidth="10" defaultColWidth="12.7109375" defaultRowHeight="15" x14ac:dyDescent="0.2"/>
  <cols>
    <col min="1" max="1" width="20" style="11" customWidth="1"/>
    <col min="2" max="2" width="29.28515625" style="11" customWidth="1"/>
    <col min="3" max="3" width="29.7109375" style="11" customWidth="1"/>
    <col min="4" max="4" width="20.7109375" style="11" customWidth="1"/>
    <col min="5" max="5" width="22.7109375" style="11" customWidth="1"/>
    <col min="6" max="6" width="24.28515625" style="132" customWidth="1"/>
    <col min="7" max="7" width="22.28515625" style="11" customWidth="1"/>
    <col min="8" max="8" width="18.7109375" style="11" customWidth="1"/>
    <col min="9" max="9" width="23.5703125" style="11" customWidth="1"/>
    <col min="10" max="10" width="21" style="11" customWidth="1"/>
    <col min="11" max="11" width="19" style="11" customWidth="1"/>
    <col min="12" max="12" width="14" style="11" hidden="1" customWidth="1"/>
    <col min="13" max="13" width="35.28515625" style="11" customWidth="1"/>
    <col min="14" max="14" width="2.7109375" style="11" hidden="1" customWidth="1"/>
    <col min="15" max="15" width="23.5703125" style="11" customWidth="1"/>
    <col min="16" max="17" width="12.7109375" style="11"/>
    <col min="18" max="18" width="17.7109375" style="11" customWidth="1"/>
    <col min="19" max="20" width="12.7109375" style="11"/>
    <col min="21" max="21" width="23" style="11" customWidth="1"/>
    <col min="22" max="16384" width="12.7109375" style="11"/>
  </cols>
  <sheetData>
    <row r="1" spans="2:18" ht="26.25" x14ac:dyDescent="0.4">
      <c r="B1" s="368" t="s">
        <v>0</v>
      </c>
      <c r="C1" s="368"/>
      <c r="D1" s="368"/>
      <c r="E1" s="368"/>
      <c r="F1" s="368"/>
      <c r="G1" s="368"/>
      <c r="H1" s="368"/>
      <c r="I1" s="368"/>
      <c r="J1" s="368"/>
      <c r="K1" s="368"/>
      <c r="L1" s="368"/>
      <c r="M1" s="368"/>
      <c r="N1" s="368"/>
      <c r="O1" s="368"/>
    </row>
    <row r="2" spans="2:18" ht="18" x14ac:dyDescent="0.25">
      <c r="B2" s="371" t="s">
        <v>180</v>
      </c>
      <c r="C2" s="371"/>
      <c r="D2" s="371"/>
      <c r="E2" s="371"/>
      <c r="F2" s="371"/>
      <c r="G2" s="371"/>
      <c r="H2" s="371"/>
      <c r="I2" s="371"/>
      <c r="J2" s="371"/>
      <c r="K2" s="371"/>
      <c r="L2" s="371"/>
      <c r="M2" s="371"/>
      <c r="N2" s="371"/>
      <c r="O2" s="371"/>
    </row>
    <row r="3" spans="2:18" ht="18.75" thickBot="1" x14ac:dyDescent="0.3">
      <c r="B3" s="7"/>
      <c r="C3" s="7"/>
      <c r="D3" s="7"/>
      <c r="E3" s="7"/>
      <c r="F3" s="127"/>
      <c r="G3" s="7"/>
      <c r="H3" s="7"/>
      <c r="I3" s="7"/>
      <c r="J3" s="7"/>
      <c r="K3" s="7"/>
      <c r="L3" s="7"/>
      <c r="M3" s="7"/>
      <c r="N3" s="7"/>
      <c r="O3" s="7"/>
    </row>
    <row r="4" spans="2:18" ht="23.25" customHeight="1" thickBot="1" x14ac:dyDescent="0.3">
      <c r="B4" s="384" t="s">
        <v>1</v>
      </c>
      <c r="C4" s="375" t="s">
        <v>47</v>
      </c>
      <c r="D4" s="376"/>
      <c r="E4" s="377"/>
      <c r="F4" s="9" t="s">
        <v>3</v>
      </c>
      <c r="G4" s="44" t="s">
        <v>1002</v>
      </c>
      <c r="I4" s="10" t="s">
        <v>5</v>
      </c>
      <c r="J4" s="44">
        <v>2019</v>
      </c>
    </row>
    <row r="5" spans="2:18" ht="23.25" customHeight="1" thickBot="1" x14ac:dyDescent="0.3">
      <c r="B5" s="384"/>
      <c r="C5" s="378"/>
      <c r="D5" s="379"/>
      <c r="E5" s="380"/>
      <c r="F5" s="128"/>
      <c r="G5" s="12"/>
      <c r="H5" s="12"/>
      <c r="I5" s="12"/>
      <c r="J5" s="13"/>
      <c r="O5" s="14"/>
      <c r="Q5" s="15"/>
      <c r="R5" s="15"/>
    </row>
    <row r="6" spans="2:18" ht="16.5" customHeight="1" thickBot="1" x14ac:dyDescent="0.3">
      <c r="B6" s="5"/>
      <c r="C6" s="392"/>
      <c r="D6" s="392"/>
      <c r="E6" s="392"/>
      <c r="F6" s="128"/>
      <c r="G6" s="12"/>
      <c r="H6" s="12"/>
      <c r="I6" s="12"/>
      <c r="J6" s="16"/>
      <c r="O6" s="14"/>
      <c r="Q6" s="15"/>
      <c r="R6" s="15"/>
    </row>
    <row r="7" spans="2:18" ht="44.25" customHeight="1" thickBot="1" x14ac:dyDescent="0.3">
      <c r="B7" s="6" t="s">
        <v>86</v>
      </c>
      <c r="C7" s="372" t="s">
        <v>265</v>
      </c>
      <c r="D7" s="373"/>
      <c r="E7" s="374"/>
      <c r="F7" s="128"/>
      <c r="G7" s="385" t="s">
        <v>6</v>
      </c>
      <c r="H7" s="386" t="s">
        <v>671</v>
      </c>
      <c r="I7" s="387"/>
      <c r="J7" s="388"/>
      <c r="O7" s="14"/>
    </row>
    <row r="8" spans="2:18" ht="15.75" x14ac:dyDescent="0.25">
      <c r="F8" s="129"/>
      <c r="G8" s="385"/>
      <c r="H8" s="389"/>
      <c r="I8" s="390"/>
      <c r="J8" s="391"/>
      <c r="O8" s="17"/>
    </row>
    <row r="9" spans="2:18" ht="30" customHeight="1" thickBot="1" x14ac:dyDescent="0.25">
      <c r="F9" s="129"/>
      <c r="G9" s="385"/>
      <c r="H9" s="393" t="s">
        <v>266</v>
      </c>
      <c r="I9" s="394"/>
      <c r="J9" s="395"/>
    </row>
    <row r="10" spans="2:18" ht="53.25" customHeight="1" thickBot="1" x14ac:dyDescent="0.3">
      <c r="B10" s="402" t="s">
        <v>96</v>
      </c>
      <c r="C10" s="403"/>
      <c r="D10" s="18">
        <v>1709</v>
      </c>
      <c r="F10" s="129"/>
      <c r="G10" s="19"/>
      <c r="H10" s="396"/>
      <c r="I10" s="397"/>
      <c r="J10" s="398"/>
      <c r="K10" s="20"/>
    </row>
    <row r="11" spans="2:18" ht="25.5" customHeight="1" x14ac:dyDescent="0.25">
      <c r="B11" s="21" t="s">
        <v>10</v>
      </c>
      <c r="C11" s="21"/>
      <c r="D11" s="22">
        <f>'2. Fortalecimiento Direct'!S121+'3. Capacitación Autorizada DGS'!R100</f>
        <v>1014</v>
      </c>
      <c r="E11" s="23"/>
      <c r="F11" s="130"/>
      <c r="G11" s="25"/>
      <c r="H11" s="25"/>
      <c r="I11" s="25"/>
      <c r="J11" s="25"/>
      <c r="K11" s="20"/>
    </row>
    <row r="12" spans="2:18" ht="31.5" x14ac:dyDescent="0.25">
      <c r="B12" s="26" t="s">
        <v>11</v>
      </c>
      <c r="C12" s="27"/>
      <c r="D12" s="22">
        <f>+'2. Fortalecimiento Direct'!L121+'3. Capacitación Autorizada DGS'!K100</f>
        <v>3188</v>
      </c>
      <c r="E12" s="28"/>
      <c r="F12" s="131"/>
      <c r="G12" s="29"/>
      <c r="H12" s="25"/>
      <c r="I12" s="25"/>
      <c r="J12" s="25"/>
      <c r="K12" s="20"/>
    </row>
    <row r="13" spans="2:18" ht="16.5" customHeight="1" x14ac:dyDescent="0.25">
      <c r="B13" s="30" t="s">
        <v>12</v>
      </c>
      <c r="C13" s="31"/>
      <c r="D13" s="32">
        <f>+D12/D11</f>
        <v>3.1439842209072979</v>
      </c>
      <c r="E13" s="33"/>
      <c r="F13" s="34"/>
      <c r="G13" s="25"/>
      <c r="H13" s="25"/>
      <c r="I13" s="25"/>
      <c r="J13" s="25"/>
      <c r="K13" s="20"/>
    </row>
    <row r="14" spans="2:18" ht="18" customHeight="1" thickBot="1" x14ac:dyDescent="0.3">
      <c r="B14" s="347" t="s">
        <v>14</v>
      </c>
      <c r="C14" s="348"/>
      <c r="D14" s="35">
        <f>+D11/D10</f>
        <v>0.59332943241661795</v>
      </c>
      <c r="E14" s="33"/>
      <c r="F14" s="34"/>
      <c r="G14" s="25"/>
      <c r="H14" s="25"/>
      <c r="I14" s="25"/>
      <c r="J14" s="25"/>
      <c r="K14" s="20"/>
    </row>
    <row r="15" spans="2:18" ht="33.75" customHeight="1" thickBot="1" x14ac:dyDescent="0.3">
      <c r="B15" s="349" t="s">
        <v>95</v>
      </c>
      <c r="C15" s="350"/>
      <c r="D15" s="18">
        <v>2</v>
      </c>
      <c r="E15" s="24"/>
      <c r="F15" s="130"/>
      <c r="G15" s="25"/>
      <c r="H15" s="25"/>
      <c r="I15" s="25"/>
      <c r="J15" s="25"/>
      <c r="K15" s="20"/>
      <c r="M15" s="86"/>
      <c r="N15" s="86"/>
      <c r="O15" s="86"/>
      <c r="P15" s="86"/>
    </row>
    <row r="16" spans="2:18" ht="45" customHeight="1" thickBot="1" x14ac:dyDescent="0.3">
      <c r="B16" s="349" t="s">
        <v>198</v>
      </c>
      <c r="C16" s="350"/>
      <c r="D16" s="18">
        <v>6</v>
      </c>
      <c r="E16" s="24"/>
      <c r="F16" s="130"/>
      <c r="G16" s="25"/>
      <c r="H16" s="25"/>
      <c r="I16" s="25"/>
      <c r="J16" s="25"/>
      <c r="K16" s="20"/>
      <c r="M16" s="86"/>
      <c r="N16" s="86"/>
      <c r="O16" s="86"/>
      <c r="P16" s="86"/>
    </row>
    <row r="17" spans="1:16" ht="18" customHeight="1" x14ac:dyDescent="0.25">
      <c r="D17" s="24"/>
      <c r="E17" s="24"/>
      <c r="F17" s="130"/>
      <c r="G17" s="25"/>
      <c r="H17" s="25"/>
      <c r="I17" s="25"/>
      <c r="J17" s="25"/>
      <c r="K17" s="20"/>
      <c r="L17" s="84"/>
      <c r="M17" s="88"/>
      <c r="N17" s="88"/>
      <c r="O17" s="87"/>
      <c r="P17" s="86"/>
    </row>
    <row r="18" spans="1:16" ht="18" customHeight="1" thickBot="1" x14ac:dyDescent="0.3">
      <c r="D18" s="24"/>
      <c r="E18" s="24"/>
      <c r="F18" s="130"/>
      <c r="G18" s="25"/>
      <c r="H18" s="25"/>
      <c r="I18" s="25"/>
      <c r="J18" s="25"/>
      <c r="K18" s="20"/>
      <c r="L18" s="84"/>
      <c r="M18" s="88"/>
      <c r="N18" s="88"/>
      <c r="O18" s="87"/>
      <c r="P18" s="86"/>
    </row>
    <row r="19" spans="1:16" ht="18" customHeight="1" thickBot="1" x14ac:dyDescent="0.3">
      <c r="B19" s="381" t="s">
        <v>134</v>
      </c>
      <c r="C19" s="382"/>
      <c r="D19" s="382"/>
      <c r="E19" s="383"/>
      <c r="F19" s="130"/>
      <c r="G19" s="399" t="s">
        <v>138</v>
      </c>
      <c r="H19" s="400"/>
      <c r="I19" s="401"/>
      <c r="J19" s="25"/>
      <c r="K19" s="20"/>
      <c r="L19" s="84"/>
      <c r="M19" s="88"/>
      <c r="N19" s="88"/>
      <c r="O19" s="87"/>
      <c r="P19" s="86"/>
    </row>
    <row r="20" spans="1:16" ht="18" customHeight="1" x14ac:dyDescent="0.25">
      <c r="B20" s="346" t="s">
        <v>7</v>
      </c>
      <c r="C20" s="346"/>
      <c r="D20" s="346"/>
      <c r="E20" s="45">
        <f>+'3. Capacitación Autorizada DGS'!S100</f>
        <v>27</v>
      </c>
      <c r="F20" s="130"/>
      <c r="G20" s="369" t="s">
        <v>101</v>
      </c>
      <c r="H20" s="370"/>
      <c r="I20" s="45">
        <f>+'2. Fortalecimiento Direct'!T121</f>
        <v>322</v>
      </c>
      <c r="J20" s="25"/>
      <c r="K20" s="20"/>
      <c r="L20" s="84"/>
      <c r="M20" s="88"/>
      <c r="N20" s="88"/>
      <c r="O20" s="87"/>
      <c r="P20" s="86"/>
    </row>
    <row r="21" spans="1:16" ht="18" customHeight="1" x14ac:dyDescent="0.25">
      <c r="B21" s="351" t="s">
        <v>8</v>
      </c>
      <c r="C21" s="351"/>
      <c r="D21" s="351"/>
      <c r="E21" s="45">
        <f>+'3. Capacitación Autorizada DGS'!T100</f>
        <v>87</v>
      </c>
      <c r="F21" s="130"/>
      <c r="G21" s="343" t="s">
        <v>102</v>
      </c>
      <c r="H21" s="344"/>
      <c r="I21" s="45">
        <f>+'2. Fortalecimiento Direct'!U121</f>
        <v>2</v>
      </c>
      <c r="J21" s="25"/>
      <c r="K21" s="20"/>
      <c r="L21" s="84"/>
      <c r="M21" s="88"/>
      <c r="N21" s="88"/>
      <c r="O21" s="87"/>
      <c r="P21" s="86"/>
    </row>
    <row r="22" spans="1:16" ht="18" customHeight="1" x14ac:dyDescent="0.25">
      <c r="B22" s="352" t="s">
        <v>9</v>
      </c>
      <c r="C22" s="353"/>
      <c r="D22" s="354"/>
      <c r="E22" s="45">
        <f>+'3. Capacitación Autorizada DGS'!U100</f>
        <v>117</v>
      </c>
      <c r="F22" s="130"/>
      <c r="G22" s="352" t="s">
        <v>103</v>
      </c>
      <c r="H22" s="353"/>
      <c r="I22" s="45">
        <f>+'2. Fortalecimiento Direct'!V121</f>
        <v>0</v>
      </c>
      <c r="J22" s="25"/>
      <c r="K22" s="20"/>
      <c r="L22" s="84"/>
      <c r="M22" s="88"/>
      <c r="N22" s="88"/>
      <c r="O22" s="87"/>
      <c r="P22" s="86"/>
    </row>
    <row r="23" spans="1:16" ht="18" customHeight="1" x14ac:dyDescent="0.25">
      <c r="B23" s="343" t="s">
        <v>120</v>
      </c>
      <c r="C23" s="345"/>
      <c r="D23" s="344"/>
      <c r="E23" s="45">
        <f>+'3. Capacitación Autorizada DGS'!V100</f>
        <v>459</v>
      </c>
      <c r="F23" s="130"/>
      <c r="G23" s="340" t="s">
        <v>139</v>
      </c>
      <c r="H23" s="341"/>
      <c r="I23" s="45">
        <f>+'2. Fortalecimiento Direct'!W121</f>
        <v>0</v>
      </c>
      <c r="J23" s="25"/>
      <c r="K23" s="20"/>
      <c r="L23" s="84"/>
      <c r="M23" s="88"/>
      <c r="N23" s="88"/>
      <c r="O23" s="87"/>
      <c r="P23" s="86"/>
    </row>
    <row r="24" spans="1:16" ht="18" customHeight="1" x14ac:dyDescent="0.25">
      <c r="B24" s="343" t="s">
        <v>13</v>
      </c>
      <c r="C24" s="345"/>
      <c r="D24" s="344"/>
      <c r="E24" s="45">
        <f>+'3. Capacitación Autorizada DGS'!W100</f>
        <v>0</v>
      </c>
      <c r="F24" s="130"/>
      <c r="G24" s="343" t="s">
        <v>140</v>
      </c>
      <c r="H24" s="344"/>
      <c r="I24" s="45">
        <f>+'2. Fortalecimiento Direct'!X121</f>
        <v>0</v>
      </c>
      <c r="J24" s="25"/>
      <c r="K24" s="20"/>
      <c r="L24" s="84"/>
      <c r="M24" s="88"/>
      <c r="N24" s="88"/>
      <c r="O24" s="87"/>
      <c r="P24" s="86"/>
    </row>
    <row r="25" spans="1:16" ht="18" customHeight="1" x14ac:dyDescent="0.25">
      <c r="B25" s="343" t="s">
        <v>121</v>
      </c>
      <c r="C25" s="345"/>
      <c r="D25" s="344"/>
      <c r="E25" s="45">
        <f>+'3. Capacitación Autorizada DGS'!X100</f>
        <v>0</v>
      </c>
      <c r="F25" s="130"/>
      <c r="G25" s="25"/>
      <c r="H25" s="25"/>
      <c r="I25" s="25"/>
      <c r="J25" s="25"/>
      <c r="K25" s="20"/>
      <c r="L25" s="84"/>
      <c r="M25" s="88"/>
      <c r="N25" s="88"/>
      <c r="O25" s="87"/>
      <c r="P25" s="86"/>
    </row>
    <row r="26" spans="1:16" ht="18" customHeight="1" x14ac:dyDescent="0.25">
      <c r="B26" s="340" t="s">
        <v>122</v>
      </c>
      <c r="C26" s="341"/>
      <c r="D26" s="342"/>
      <c r="E26" s="45">
        <f>+'3. Capacitación Autorizada DGS'!Y100</f>
        <v>0</v>
      </c>
      <c r="F26" s="130"/>
      <c r="G26" s="25"/>
      <c r="H26" s="25"/>
      <c r="I26" s="25"/>
      <c r="J26" s="25"/>
      <c r="K26" s="20"/>
      <c r="L26" s="84"/>
      <c r="M26" s="88"/>
      <c r="N26" s="88"/>
      <c r="O26" s="87"/>
      <c r="P26" s="86"/>
    </row>
    <row r="27" spans="1:16" ht="18" customHeight="1" x14ac:dyDescent="0.25">
      <c r="B27" s="351" t="s">
        <v>123</v>
      </c>
      <c r="C27" s="351"/>
      <c r="D27" s="351"/>
      <c r="E27" s="46">
        <f>+'3. Capacitación Autorizada DGS'!AC100</f>
        <v>0</v>
      </c>
      <c r="F27" s="130"/>
      <c r="G27" s="25"/>
      <c r="H27" s="25"/>
      <c r="I27" s="25"/>
      <c r="J27" s="25"/>
      <c r="K27" s="20"/>
      <c r="L27" s="84"/>
      <c r="M27" s="88"/>
      <c r="N27" s="88"/>
      <c r="O27" s="87"/>
      <c r="P27" s="86"/>
    </row>
    <row r="28" spans="1:16" ht="18" customHeight="1" x14ac:dyDescent="0.25">
      <c r="D28" s="24"/>
      <c r="E28" s="24"/>
      <c r="F28" s="130"/>
      <c r="G28" s="25"/>
      <c r="H28" s="25"/>
      <c r="I28" s="25"/>
      <c r="J28" s="25"/>
      <c r="K28" s="20"/>
      <c r="L28" s="84"/>
      <c r="M28" s="88"/>
      <c r="N28" s="88"/>
      <c r="O28" s="87"/>
      <c r="P28" s="86"/>
    </row>
    <row r="29" spans="1:16" ht="16.5" thickBot="1" x14ac:dyDescent="0.3">
      <c r="D29" s="24"/>
      <c r="E29" s="24"/>
      <c r="F29" s="130"/>
      <c r="G29" s="25"/>
      <c r="H29" s="25"/>
      <c r="I29" s="25"/>
      <c r="J29" s="25"/>
      <c r="K29" s="20"/>
      <c r="L29" s="36"/>
      <c r="M29" s="36"/>
      <c r="N29" s="36"/>
      <c r="O29" s="37"/>
    </row>
    <row r="30" spans="1:16" ht="31.5" customHeight="1" x14ac:dyDescent="0.25">
      <c r="A30" s="365" t="s">
        <v>141</v>
      </c>
      <c r="B30" s="366"/>
      <c r="C30" s="366"/>
      <c r="D30" s="366"/>
      <c r="E30" s="366"/>
      <c r="F30" s="366"/>
      <c r="G30" s="366"/>
      <c r="H30" s="366"/>
      <c r="I30" s="366"/>
      <c r="J30" s="367"/>
      <c r="K30" s="20"/>
      <c r="L30" s="36"/>
      <c r="M30" s="36"/>
      <c r="N30" s="36"/>
      <c r="O30" s="37"/>
    </row>
    <row r="31" spans="1:16" ht="36.75" customHeight="1" x14ac:dyDescent="0.25">
      <c r="A31" s="361" t="s">
        <v>15</v>
      </c>
      <c r="B31" s="356" t="s">
        <v>178</v>
      </c>
      <c r="C31" s="356"/>
      <c r="D31" s="356"/>
      <c r="E31" s="357" t="s">
        <v>179</v>
      </c>
      <c r="F31" s="357"/>
      <c r="G31" s="357"/>
      <c r="H31" s="357"/>
      <c r="I31" s="357"/>
      <c r="J31" s="358"/>
      <c r="M31" s="36"/>
      <c r="N31" s="36"/>
      <c r="O31" s="37"/>
    </row>
    <row r="32" spans="1:16" ht="25.5" customHeight="1" x14ac:dyDescent="0.25">
      <c r="A32" s="361"/>
      <c r="B32" s="50" t="s">
        <v>16</v>
      </c>
      <c r="C32" s="50" t="s">
        <v>17</v>
      </c>
      <c r="D32" s="51" t="s">
        <v>18</v>
      </c>
      <c r="E32" s="47" t="s">
        <v>20</v>
      </c>
      <c r="F32" s="48" t="s">
        <v>18</v>
      </c>
      <c r="G32" s="359" t="s">
        <v>21</v>
      </c>
      <c r="H32" s="359"/>
      <c r="I32" s="359"/>
      <c r="J32" s="360"/>
      <c r="M32" s="36"/>
      <c r="N32" s="36"/>
      <c r="O32" s="37"/>
    </row>
    <row r="33" spans="1:15" ht="78" customHeight="1" x14ac:dyDescent="0.25">
      <c r="A33" s="361"/>
      <c r="B33" s="85" t="s">
        <v>22</v>
      </c>
      <c r="C33" s="85" t="s">
        <v>23</v>
      </c>
      <c r="D33" s="49"/>
      <c r="E33" s="85" t="s">
        <v>24</v>
      </c>
      <c r="F33" s="49"/>
      <c r="G33" s="359"/>
      <c r="H33" s="359"/>
      <c r="I33" s="359"/>
      <c r="J33" s="360"/>
      <c r="M33" s="36"/>
      <c r="N33" s="36"/>
      <c r="O33" s="37"/>
    </row>
    <row r="34" spans="1:15" ht="25.5" customHeight="1" x14ac:dyDescent="0.25">
      <c r="A34" s="89" t="s">
        <v>4</v>
      </c>
      <c r="B34" s="90">
        <f>1304386730+15837069181.61+13934730000+12798551016</f>
        <v>43874736927.610001</v>
      </c>
      <c r="C34" s="90">
        <f>13650000+5250000+51711240+5000000</f>
        <v>75611240</v>
      </c>
      <c r="D34" s="91">
        <f>+C34/B34</f>
        <v>1.7233434384974851E-3</v>
      </c>
      <c r="E34" s="92">
        <f>793990+0+63940+0</f>
        <v>857930</v>
      </c>
      <c r="F34" s="91">
        <f>+E34/C34</f>
        <v>1.1346593442985461E-2</v>
      </c>
      <c r="G34" s="362" t="s">
        <v>313</v>
      </c>
      <c r="H34" s="363"/>
      <c r="I34" s="363"/>
      <c r="J34" s="364"/>
      <c r="O34" s="37"/>
    </row>
    <row r="35" spans="1:15" ht="26.25" customHeight="1" x14ac:dyDescent="0.25">
      <c r="A35" s="89" t="s">
        <v>25</v>
      </c>
      <c r="B35" s="90">
        <f>15837069181.61+15001057100+1304386730+12798551016</f>
        <v>44941064027.610001</v>
      </c>
      <c r="C35" s="90">
        <f>5250000+50851240+14853400+16005000</f>
        <v>86959640</v>
      </c>
      <c r="D35" s="91">
        <f>+C35/B35</f>
        <v>1.9349706528215588E-3</v>
      </c>
      <c r="E35" s="93">
        <f>2490000+1588940+4594670</f>
        <v>8673610</v>
      </c>
      <c r="F35" s="91">
        <f>+E35/C35</f>
        <v>9.9742938218235488E-2</v>
      </c>
      <c r="G35" s="362" t="s">
        <v>316</v>
      </c>
      <c r="H35" s="363"/>
      <c r="I35" s="363"/>
      <c r="J35" s="364"/>
      <c r="M35" s="43"/>
      <c r="N35" s="43"/>
    </row>
    <row r="36" spans="1:15" ht="28.5" customHeight="1" x14ac:dyDescent="0.2">
      <c r="A36" s="89" t="s">
        <v>26</v>
      </c>
      <c r="B36" s="90">
        <f>14358951670+1304386730+16466614861.61+15001057100</f>
        <v>47131010361.610001</v>
      </c>
      <c r="C36" s="90">
        <v>50851240</v>
      </c>
      <c r="D36" s="91">
        <f>+C36/B36</f>
        <v>1.0789337977235528E-3</v>
      </c>
      <c r="E36" s="92">
        <v>10560821.74</v>
      </c>
      <c r="F36" s="91">
        <f>+E36/C36</f>
        <v>0.20768071221075435</v>
      </c>
      <c r="G36" s="362" t="s">
        <v>792</v>
      </c>
      <c r="H36" s="363"/>
      <c r="I36" s="363"/>
      <c r="J36" s="364"/>
    </row>
    <row r="37" spans="1:15" ht="24.75" customHeight="1" thickBot="1" x14ac:dyDescent="0.25">
      <c r="A37" s="94" t="s">
        <v>27</v>
      </c>
      <c r="B37" s="95">
        <f>12793374902+1304386730+15001057100+15958298182.94</f>
        <v>45057116914.940002</v>
      </c>
      <c r="C37" s="95">
        <f>16005000+50851240+4849809.5+17853400</f>
        <v>89559449.5</v>
      </c>
      <c r="D37" s="96">
        <f>+C37/B37</f>
        <v>1.9876870876819005E-3</v>
      </c>
      <c r="E37" s="97">
        <f>12557750+41444940.68+585000+5530480</f>
        <v>60118170.68</v>
      </c>
      <c r="F37" s="96">
        <f>+E37/C37</f>
        <v>0.67126552268501827</v>
      </c>
      <c r="G37" s="362"/>
      <c r="H37" s="363"/>
      <c r="I37" s="363"/>
      <c r="J37" s="364"/>
    </row>
    <row r="38" spans="1:15" ht="120" customHeight="1" x14ac:dyDescent="0.2"/>
    <row r="39" spans="1:15" s="38" customFormat="1" ht="27.75" customHeight="1" x14ac:dyDescent="0.25">
      <c r="F39" s="133"/>
    </row>
    <row r="40" spans="1:15" s="38" customFormat="1" ht="31.5" customHeight="1" x14ac:dyDescent="0.25">
      <c r="F40" s="133"/>
    </row>
    <row r="41" spans="1:15" s="38" customFormat="1" ht="27.75" customHeight="1" x14ac:dyDescent="0.25">
      <c r="F41" s="133"/>
    </row>
    <row r="42" spans="1:15" s="38" customFormat="1" ht="23.25" customHeight="1" x14ac:dyDescent="0.25">
      <c r="F42" s="133"/>
    </row>
    <row r="43" spans="1:15" s="38" customFormat="1" ht="33.75" customHeight="1" x14ac:dyDescent="0.25">
      <c r="A43" s="355"/>
      <c r="B43" s="355"/>
      <c r="C43" s="355"/>
      <c r="D43" s="355"/>
      <c r="E43" s="355"/>
      <c r="F43" s="355"/>
    </row>
    <row r="44" spans="1:15" s="38" customFormat="1" ht="15.75" customHeight="1" x14ac:dyDescent="0.25">
      <c r="E44" s="39"/>
      <c r="F44" s="128"/>
    </row>
    <row r="45" spans="1:15" s="38" customFormat="1" x14ac:dyDescent="0.25">
      <c r="F45" s="133"/>
    </row>
    <row r="46" spans="1:15" s="38" customFormat="1" x14ac:dyDescent="0.25">
      <c r="F46" s="133"/>
    </row>
    <row r="47" spans="1:15" s="38" customFormat="1" x14ac:dyDescent="0.25">
      <c r="F47" s="133"/>
    </row>
    <row r="48" spans="1:15" s="38" customFormat="1" x14ac:dyDescent="0.25">
      <c r="F48" s="133"/>
    </row>
    <row r="49" spans="6:21" s="38" customFormat="1" ht="13.5" customHeight="1" x14ac:dyDescent="0.25">
      <c r="F49" s="133"/>
    </row>
    <row r="50" spans="6:21" s="38" customFormat="1" ht="15.75" x14ac:dyDescent="0.25">
      <c r="F50" s="133"/>
      <c r="U50" s="3" t="s">
        <v>28</v>
      </c>
    </row>
    <row r="51" spans="6:21" s="38" customFormat="1" x14ac:dyDescent="0.25">
      <c r="F51" s="133"/>
      <c r="U51" s="81"/>
    </row>
    <row r="52" spans="6:21" s="38" customFormat="1" ht="57" x14ac:dyDescent="0.25">
      <c r="F52" s="133"/>
      <c r="U52" s="82" t="s">
        <v>29</v>
      </c>
    </row>
    <row r="53" spans="6:21" s="38" customFormat="1" ht="57" x14ac:dyDescent="0.25">
      <c r="F53" s="133"/>
      <c r="U53" s="82" t="s">
        <v>136</v>
      </c>
    </row>
    <row r="54" spans="6:21" s="38" customFormat="1" ht="57" x14ac:dyDescent="0.25">
      <c r="F54" s="133"/>
      <c r="U54" s="82" t="s">
        <v>30</v>
      </c>
    </row>
    <row r="55" spans="6:21" s="38" customFormat="1" ht="28.5" x14ac:dyDescent="0.25">
      <c r="F55" s="133"/>
      <c r="U55" s="82" t="s">
        <v>31</v>
      </c>
    </row>
    <row r="56" spans="6:21" s="38" customFormat="1" ht="28.5" x14ac:dyDescent="0.25">
      <c r="F56" s="133"/>
      <c r="U56" s="82" t="s">
        <v>32</v>
      </c>
    </row>
    <row r="57" spans="6:21" s="38" customFormat="1" ht="28.5" x14ac:dyDescent="0.25">
      <c r="F57" s="133"/>
      <c r="U57" s="82" t="s">
        <v>33</v>
      </c>
    </row>
    <row r="58" spans="6:21" s="38" customFormat="1" ht="42.75" x14ac:dyDescent="0.25">
      <c r="F58" s="133"/>
      <c r="U58" s="82" t="s">
        <v>34</v>
      </c>
    </row>
    <row r="59" spans="6:21" s="38" customFormat="1" ht="57" x14ac:dyDescent="0.25">
      <c r="F59" s="133"/>
      <c r="U59" s="82" t="s">
        <v>35</v>
      </c>
    </row>
    <row r="60" spans="6:21" s="38" customFormat="1" ht="28.5" x14ac:dyDescent="0.25">
      <c r="F60" s="133"/>
      <c r="U60" s="82" t="s">
        <v>36</v>
      </c>
    </row>
    <row r="61" spans="6:21" s="38" customFormat="1" ht="28.5" x14ac:dyDescent="0.25">
      <c r="F61" s="133"/>
      <c r="U61" s="82" t="s">
        <v>37</v>
      </c>
    </row>
    <row r="62" spans="6:21" s="38" customFormat="1" ht="28.5" x14ac:dyDescent="0.25">
      <c r="F62" s="133"/>
      <c r="U62" s="82" t="s">
        <v>38</v>
      </c>
    </row>
    <row r="63" spans="6:21" s="38" customFormat="1" ht="28.5" x14ac:dyDescent="0.25">
      <c r="F63" s="133"/>
      <c r="U63" s="82" t="s">
        <v>39</v>
      </c>
    </row>
    <row r="64" spans="6:21" s="38" customFormat="1" ht="28.5" x14ac:dyDescent="0.25">
      <c r="F64" s="133"/>
      <c r="U64" s="82" t="s">
        <v>100</v>
      </c>
    </row>
    <row r="65" spans="6:21" s="38" customFormat="1" ht="57" x14ac:dyDescent="0.25">
      <c r="F65" s="133"/>
      <c r="U65" s="82" t="s">
        <v>40</v>
      </c>
    </row>
    <row r="66" spans="6:21" s="38" customFormat="1" ht="28.5" x14ac:dyDescent="0.25">
      <c r="F66" s="133"/>
      <c r="U66" s="82" t="s">
        <v>41</v>
      </c>
    </row>
    <row r="67" spans="6:21" s="38" customFormat="1" ht="42.75" x14ac:dyDescent="0.25">
      <c r="F67" s="133"/>
      <c r="U67" s="82" t="s">
        <v>42</v>
      </c>
    </row>
    <row r="68" spans="6:21" s="38" customFormat="1" ht="28.5" x14ac:dyDescent="0.25">
      <c r="F68" s="133"/>
      <c r="U68" s="82" t="s">
        <v>43</v>
      </c>
    </row>
    <row r="69" spans="6:21" s="38" customFormat="1" ht="42.75" x14ac:dyDescent="0.25">
      <c r="F69" s="133"/>
      <c r="U69" s="82" t="s">
        <v>172</v>
      </c>
    </row>
    <row r="70" spans="6:21" s="38" customFormat="1" x14ac:dyDescent="0.25">
      <c r="F70" s="133"/>
      <c r="U70" s="82" t="s">
        <v>44</v>
      </c>
    </row>
    <row r="71" spans="6:21" s="38" customFormat="1" ht="71.25" x14ac:dyDescent="0.25">
      <c r="F71" s="133"/>
      <c r="U71" s="82" t="s">
        <v>45</v>
      </c>
    </row>
    <row r="72" spans="6:21" s="38" customFormat="1" ht="28.5" x14ac:dyDescent="0.25">
      <c r="F72" s="133"/>
      <c r="U72" s="82" t="s">
        <v>46</v>
      </c>
    </row>
    <row r="73" spans="6:21" s="38" customFormat="1" ht="57" x14ac:dyDescent="0.25">
      <c r="F73" s="133"/>
      <c r="U73" s="82" t="s">
        <v>99</v>
      </c>
    </row>
    <row r="74" spans="6:21" s="38" customFormat="1" ht="42.75" x14ac:dyDescent="0.25">
      <c r="F74" s="133"/>
      <c r="U74" s="82" t="s">
        <v>47</v>
      </c>
    </row>
    <row r="75" spans="6:21" s="38" customFormat="1" ht="28.5" x14ac:dyDescent="0.25">
      <c r="F75" s="133"/>
      <c r="U75" s="82" t="s">
        <v>48</v>
      </c>
    </row>
    <row r="76" spans="6:21" s="38" customFormat="1" ht="57" x14ac:dyDescent="0.25">
      <c r="F76" s="133"/>
      <c r="U76" s="82" t="s">
        <v>137</v>
      </c>
    </row>
    <row r="77" spans="6:21" s="38" customFormat="1" ht="28.5" x14ac:dyDescent="0.25">
      <c r="F77" s="133"/>
      <c r="U77" s="82" t="s">
        <v>49</v>
      </c>
    </row>
    <row r="78" spans="6:21" s="38" customFormat="1" ht="28.5" x14ac:dyDescent="0.25">
      <c r="F78" s="133"/>
      <c r="U78" s="82" t="s">
        <v>50</v>
      </c>
    </row>
    <row r="79" spans="6:21" s="38" customFormat="1" ht="42.75" x14ac:dyDescent="0.25">
      <c r="F79" s="133"/>
      <c r="U79" s="82" t="s">
        <v>51</v>
      </c>
    </row>
    <row r="80" spans="6:21" s="38" customFormat="1" ht="42.75" x14ac:dyDescent="0.25">
      <c r="F80" s="133"/>
      <c r="U80" s="82" t="s">
        <v>2</v>
      </c>
    </row>
    <row r="81" spans="6:21" s="38" customFormat="1" ht="28.5" x14ac:dyDescent="0.25">
      <c r="F81" s="133"/>
      <c r="U81" s="82" t="s">
        <v>52</v>
      </c>
    </row>
    <row r="82" spans="6:21" s="38" customFormat="1" x14ac:dyDescent="0.25">
      <c r="F82" s="133"/>
      <c r="U82" s="82" t="s">
        <v>53</v>
      </c>
    </row>
    <row r="83" spans="6:21" s="38" customFormat="1" ht="28.5" x14ac:dyDescent="0.25">
      <c r="F83" s="133"/>
      <c r="U83" s="82" t="s">
        <v>54</v>
      </c>
    </row>
    <row r="84" spans="6:21" s="38" customFormat="1" ht="28.5" x14ac:dyDescent="0.25">
      <c r="F84" s="133"/>
      <c r="U84" s="82" t="s">
        <v>55</v>
      </c>
    </row>
    <row r="85" spans="6:21" s="38" customFormat="1" ht="42.75" x14ac:dyDescent="0.25">
      <c r="F85" s="133"/>
      <c r="U85" s="82" t="s">
        <v>56</v>
      </c>
    </row>
    <row r="86" spans="6:21" s="38" customFormat="1" ht="57" x14ac:dyDescent="0.25">
      <c r="F86" s="133"/>
      <c r="U86" s="82" t="s">
        <v>57</v>
      </c>
    </row>
    <row r="87" spans="6:21" s="38" customFormat="1" ht="42.75" x14ac:dyDescent="0.25">
      <c r="F87" s="133"/>
      <c r="U87" s="82" t="s">
        <v>58</v>
      </c>
    </row>
    <row r="88" spans="6:21" s="38" customFormat="1" x14ac:dyDescent="0.25">
      <c r="F88" s="133"/>
      <c r="U88" s="82" t="s">
        <v>59</v>
      </c>
    </row>
    <row r="89" spans="6:21" s="38" customFormat="1" ht="28.5" x14ac:dyDescent="0.25">
      <c r="F89" s="133"/>
      <c r="U89" s="82" t="s">
        <v>60</v>
      </c>
    </row>
    <row r="90" spans="6:21" s="38" customFormat="1" ht="28.5" x14ac:dyDescent="0.25">
      <c r="F90" s="133"/>
      <c r="U90" s="82" t="s">
        <v>61</v>
      </c>
    </row>
    <row r="91" spans="6:21" s="38" customFormat="1" ht="42.75" x14ac:dyDescent="0.25">
      <c r="F91" s="133"/>
      <c r="U91" s="82" t="s">
        <v>62</v>
      </c>
    </row>
    <row r="92" spans="6:21" s="38" customFormat="1" ht="19.5" customHeight="1" x14ac:dyDescent="0.25">
      <c r="F92" s="133"/>
      <c r="U92" s="82" t="s">
        <v>63</v>
      </c>
    </row>
    <row r="93" spans="6:21" s="38" customFormat="1" ht="24" customHeight="1" x14ac:dyDescent="0.25">
      <c r="F93" s="133"/>
      <c r="U93" s="82" t="s">
        <v>64</v>
      </c>
    </row>
    <row r="94" spans="6:21" s="38" customFormat="1" ht="24.75" customHeight="1" x14ac:dyDescent="0.25">
      <c r="F94" s="133"/>
      <c r="U94" s="82" t="s">
        <v>65</v>
      </c>
    </row>
    <row r="95" spans="6:21" s="38" customFormat="1" ht="30" x14ac:dyDescent="0.25">
      <c r="F95" s="133"/>
      <c r="U95" s="83" t="s">
        <v>171</v>
      </c>
    </row>
    <row r="96" spans="6:21" s="38" customFormat="1" x14ac:dyDescent="0.25">
      <c r="F96" s="133"/>
    </row>
    <row r="97" spans="6:6" s="38" customFormat="1" x14ac:dyDescent="0.25">
      <c r="F97" s="133"/>
    </row>
    <row r="98" spans="6:6" s="38" customFormat="1" x14ac:dyDescent="0.25">
      <c r="F98" s="133"/>
    </row>
    <row r="99" spans="6:6" s="38" customFormat="1" x14ac:dyDescent="0.25">
      <c r="F99" s="133"/>
    </row>
    <row r="100" spans="6:6" s="38" customFormat="1" x14ac:dyDescent="0.25">
      <c r="F100" s="133"/>
    </row>
    <row r="101" spans="6:6" s="38" customFormat="1" x14ac:dyDescent="0.25">
      <c r="F101" s="133"/>
    </row>
    <row r="102" spans="6:6" s="38" customFormat="1" x14ac:dyDescent="0.25">
      <c r="F102" s="133"/>
    </row>
    <row r="103" spans="6:6" s="38" customFormat="1" x14ac:dyDescent="0.25">
      <c r="F103" s="133"/>
    </row>
    <row r="104" spans="6:6" s="38" customFormat="1" x14ac:dyDescent="0.25">
      <c r="F104" s="133"/>
    </row>
    <row r="105" spans="6:6" s="38" customFormat="1" x14ac:dyDescent="0.25">
      <c r="F105" s="133"/>
    </row>
    <row r="106" spans="6:6" s="38" customFormat="1" x14ac:dyDescent="0.25">
      <c r="F106" s="133"/>
    </row>
    <row r="107" spans="6:6" s="38" customFormat="1" x14ac:dyDescent="0.25">
      <c r="F107" s="133"/>
    </row>
    <row r="108" spans="6:6" s="38" customFormat="1" x14ac:dyDescent="0.25">
      <c r="F108" s="133"/>
    </row>
    <row r="109" spans="6:6" s="38" customFormat="1" x14ac:dyDescent="0.25">
      <c r="F109" s="133"/>
    </row>
    <row r="110" spans="6:6" s="38" customFormat="1" x14ac:dyDescent="0.25">
      <c r="F110" s="133"/>
    </row>
    <row r="111" spans="6:6" s="38" customFormat="1" x14ac:dyDescent="0.25">
      <c r="F111" s="133"/>
    </row>
    <row r="112" spans="6:6" s="38" customFormat="1" x14ac:dyDescent="0.25">
      <c r="F112" s="133"/>
    </row>
    <row r="113" spans="6:21" s="38" customFormat="1" x14ac:dyDescent="0.25">
      <c r="F113" s="133"/>
      <c r="U113" s="40"/>
    </row>
    <row r="114" spans="6:21" s="38" customFormat="1" x14ac:dyDescent="0.25">
      <c r="F114" s="133"/>
      <c r="U114" s="40"/>
    </row>
    <row r="115" spans="6:21" s="38" customFormat="1" x14ac:dyDescent="0.25">
      <c r="F115" s="133"/>
      <c r="U115" s="40"/>
    </row>
    <row r="116" spans="6:21" s="38" customFormat="1" x14ac:dyDescent="0.25">
      <c r="F116" s="133"/>
    </row>
    <row r="117" spans="6:21" s="38" customFormat="1" ht="25.5" customHeight="1" x14ac:dyDescent="0.25">
      <c r="F117" s="133"/>
    </row>
    <row r="118" spans="6:21" s="38" customFormat="1" ht="42.75" customHeight="1" x14ac:dyDescent="0.25">
      <c r="F118" s="133"/>
    </row>
    <row r="119" spans="6:21" s="38" customFormat="1" ht="42.75" customHeight="1" x14ac:dyDescent="0.25">
      <c r="F119" s="133"/>
    </row>
    <row r="120" spans="6:21" s="38" customFormat="1" x14ac:dyDescent="0.25">
      <c r="F120" s="133"/>
    </row>
    <row r="121" spans="6:21" s="38" customFormat="1" ht="31.5" customHeight="1" x14ac:dyDescent="0.25">
      <c r="F121" s="133"/>
    </row>
    <row r="122" spans="6:21" s="38" customFormat="1" ht="24.75" customHeight="1" x14ac:dyDescent="0.25">
      <c r="F122" s="133"/>
    </row>
    <row r="123" spans="6:21" s="38" customFormat="1" ht="26.25" customHeight="1" x14ac:dyDescent="0.25">
      <c r="F123" s="133"/>
    </row>
    <row r="124" spans="6:21" s="38" customFormat="1" ht="32.25" customHeight="1" x14ac:dyDescent="0.25">
      <c r="F124" s="133"/>
    </row>
    <row r="125" spans="6:21" s="38" customFormat="1" ht="37.5" customHeight="1" x14ac:dyDescent="0.25">
      <c r="F125" s="133"/>
    </row>
    <row r="126" spans="6:21" s="38" customFormat="1" ht="33" customHeight="1" x14ac:dyDescent="0.25">
      <c r="F126" s="133"/>
    </row>
    <row r="127" spans="6:21" s="38" customFormat="1" ht="24" customHeight="1" x14ac:dyDescent="0.25">
      <c r="F127" s="133"/>
    </row>
    <row r="128" spans="6:21" s="38" customFormat="1" ht="21" customHeight="1" x14ac:dyDescent="0.25">
      <c r="F128" s="133"/>
    </row>
    <row r="129" spans="6:6" s="38" customFormat="1" ht="37.5" customHeight="1" x14ac:dyDescent="0.25">
      <c r="F129" s="133"/>
    </row>
    <row r="130" spans="6:6" s="38" customFormat="1" ht="37.5" customHeight="1" x14ac:dyDescent="0.25">
      <c r="F130" s="133"/>
    </row>
    <row r="131" spans="6:6" s="38" customFormat="1" ht="33" customHeight="1" x14ac:dyDescent="0.25">
      <c r="F131" s="133"/>
    </row>
    <row r="132" spans="6:6" s="38" customFormat="1" ht="31.5" customHeight="1" x14ac:dyDescent="0.25">
      <c r="F132" s="133"/>
    </row>
    <row r="133" spans="6:6" s="38" customFormat="1" ht="21" customHeight="1" x14ac:dyDescent="0.25">
      <c r="F133" s="133"/>
    </row>
    <row r="134" spans="6:6" s="38" customFormat="1" ht="33.75" customHeight="1" x14ac:dyDescent="0.25">
      <c r="F134" s="133"/>
    </row>
    <row r="135" spans="6:6" s="38" customFormat="1" ht="20.25" customHeight="1" x14ac:dyDescent="0.25">
      <c r="F135" s="133"/>
    </row>
    <row r="136" spans="6:6" s="38" customFormat="1" ht="30.75" customHeight="1" x14ac:dyDescent="0.25">
      <c r="F136" s="133"/>
    </row>
    <row r="137" spans="6:6" s="38" customFormat="1" ht="36" customHeight="1" x14ac:dyDescent="0.25">
      <c r="F137" s="133"/>
    </row>
    <row r="138" spans="6:6" s="38" customFormat="1" ht="24" customHeight="1" x14ac:dyDescent="0.25">
      <c r="F138" s="133"/>
    </row>
    <row r="139" spans="6:6" s="38" customFormat="1" ht="33" customHeight="1" x14ac:dyDescent="0.25">
      <c r="F139" s="133"/>
    </row>
    <row r="140" spans="6:6" s="38" customFormat="1" ht="30" customHeight="1" x14ac:dyDescent="0.25">
      <c r="F140" s="133"/>
    </row>
    <row r="141" spans="6:6" s="38" customFormat="1" ht="24.75" customHeight="1" x14ac:dyDescent="0.25">
      <c r="F141" s="133"/>
    </row>
    <row r="142" spans="6:6" s="38" customFormat="1" ht="36" customHeight="1" x14ac:dyDescent="0.25">
      <c r="F142" s="133"/>
    </row>
    <row r="143" spans="6:6" s="38" customFormat="1" ht="21" customHeight="1" x14ac:dyDescent="0.25">
      <c r="F143" s="133"/>
    </row>
    <row r="144" spans="6:6" s="38" customFormat="1" ht="16.5" customHeight="1" x14ac:dyDescent="0.25">
      <c r="F144" s="133"/>
    </row>
    <row r="145" spans="6:6" s="38" customFormat="1" ht="31.5" customHeight="1" x14ac:dyDescent="0.25">
      <c r="F145" s="133"/>
    </row>
    <row r="146" spans="6:6" s="38" customFormat="1" ht="18.75" customHeight="1" x14ac:dyDescent="0.25">
      <c r="F146" s="133"/>
    </row>
    <row r="147" spans="6:6" ht="21.75" customHeight="1" x14ac:dyDescent="0.2"/>
    <row r="148" spans="6:6" ht="21" customHeight="1" x14ac:dyDescent="0.2"/>
    <row r="149" spans="6:6" ht="24" customHeight="1" x14ac:dyDescent="0.2"/>
    <row r="150" spans="6:6" ht="29.25" customHeight="1" x14ac:dyDescent="0.2"/>
    <row r="151" spans="6:6" ht="23.25" customHeight="1" x14ac:dyDescent="0.2"/>
    <row r="152" spans="6:6" ht="30.75" customHeight="1" x14ac:dyDescent="0.2"/>
    <row r="153" spans="6:6" ht="21" customHeight="1" x14ac:dyDescent="0.2"/>
    <row r="154" spans="6:6" ht="18.75" customHeight="1" x14ac:dyDescent="0.2"/>
    <row r="155" spans="6:6" ht="18" customHeight="1" x14ac:dyDescent="0.2"/>
    <row r="156" spans="6:6" ht="20.25" customHeight="1" x14ac:dyDescent="0.2"/>
    <row r="157" spans="6:6" ht="15.75" customHeight="1" x14ac:dyDescent="0.2"/>
    <row r="158" spans="6:6" ht="19.5" customHeight="1" x14ac:dyDescent="0.2"/>
    <row r="159" spans="6:6" ht="20.25" customHeight="1" x14ac:dyDescent="0.2"/>
    <row r="160" spans="6:6" ht="17.25" customHeight="1" x14ac:dyDescent="0.2"/>
    <row r="161" spans="21:21" x14ac:dyDescent="0.2">
      <c r="U161" s="8"/>
    </row>
    <row r="162" spans="21:21" x14ac:dyDescent="0.2">
      <c r="U162" s="41"/>
    </row>
    <row r="163" spans="21:21" x14ac:dyDescent="0.2">
      <c r="U163" s="41"/>
    </row>
    <row r="164" spans="21:21" x14ac:dyDescent="0.2">
      <c r="U164" s="41"/>
    </row>
    <row r="165" spans="21:21" x14ac:dyDescent="0.2">
      <c r="U165" s="41"/>
    </row>
    <row r="166" spans="21:21" x14ac:dyDescent="0.2">
      <c r="U166" s="41"/>
    </row>
    <row r="167" spans="21:21" x14ac:dyDescent="0.2">
      <c r="U167" s="41"/>
    </row>
    <row r="168" spans="21:21" x14ac:dyDescent="0.2">
      <c r="U168" s="42"/>
    </row>
    <row r="169" spans="21:21" x14ac:dyDescent="0.2">
      <c r="U169" s="42"/>
    </row>
    <row r="170" spans="21:21" x14ac:dyDescent="0.2">
      <c r="U170" s="42"/>
    </row>
    <row r="171" spans="21:21" x14ac:dyDescent="0.2">
      <c r="U171" s="42"/>
    </row>
    <row r="172" spans="21:21" x14ac:dyDescent="0.2">
      <c r="U172" s="42"/>
    </row>
    <row r="173" spans="21:21" x14ac:dyDescent="0.2">
      <c r="U173" s="42"/>
    </row>
    <row r="174" spans="21:21" x14ac:dyDescent="0.2">
      <c r="U174" s="42"/>
    </row>
    <row r="175" spans="21:21" x14ac:dyDescent="0.2">
      <c r="U175" s="42"/>
    </row>
    <row r="176" spans="21:21" x14ac:dyDescent="0.2">
      <c r="U176" s="42"/>
    </row>
    <row r="177" spans="21:21" x14ac:dyDescent="0.2">
      <c r="U177" s="42"/>
    </row>
    <row r="178" spans="21:21" x14ac:dyDescent="0.2">
      <c r="U178" s="42"/>
    </row>
    <row r="179" spans="21:21" x14ac:dyDescent="0.2">
      <c r="U179" s="42"/>
    </row>
    <row r="180" spans="21:21" x14ac:dyDescent="0.2">
      <c r="U180" s="42"/>
    </row>
    <row r="181" spans="21:21" x14ac:dyDescent="0.2">
      <c r="U181" s="42"/>
    </row>
    <row r="182" spans="21:21" x14ac:dyDescent="0.2">
      <c r="U182" s="42"/>
    </row>
    <row r="183" spans="21:21" x14ac:dyDescent="0.2">
      <c r="U183" s="42"/>
    </row>
    <row r="184" spans="21:21" x14ac:dyDescent="0.2">
      <c r="U184" s="42"/>
    </row>
    <row r="185" spans="21:21" x14ac:dyDescent="0.2">
      <c r="U185" s="42"/>
    </row>
    <row r="186" spans="21:21" x14ac:dyDescent="0.2">
      <c r="U186" s="42"/>
    </row>
    <row r="187" spans="21:21" x14ac:dyDescent="0.2">
      <c r="U187" s="42"/>
    </row>
    <row r="188" spans="21:21" x14ac:dyDescent="0.2">
      <c r="U188" s="42"/>
    </row>
    <row r="189" spans="21:21" x14ac:dyDescent="0.2">
      <c r="U189" s="42"/>
    </row>
    <row r="190" spans="21:21" x14ac:dyDescent="0.2">
      <c r="U190" s="42"/>
    </row>
    <row r="191" spans="21:21" x14ac:dyDescent="0.2">
      <c r="U191" s="42"/>
    </row>
    <row r="192" spans="21:21" x14ac:dyDescent="0.2">
      <c r="U192" s="42"/>
    </row>
    <row r="193" spans="21:21" x14ac:dyDescent="0.2">
      <c r="U193" s="42"/>
    </row>
    <row r="194" spans="21:21" x14ac:dyDescent="0.2">
      <c r="U194" s="42"/>
    </row>
    <row r="195" spans="21:21" x14ac:dyDescent="0.2">
      <c r="U195" s="42"/>
    </row>
    <row r="196" spans="21:21" x14ac:dyDescent="0.2">
      <c r="U196" s="42"/>
    </row>
    <row r="197" spans="21:21" x14ac:dyDescent="0.2">
      <c r="U197" s="42"/>
    </row>
    <row r="198" spans="21:21" x14ac:dyDescent="0.2">
      <c r="U198" s="42"/>
    </row>
    <row r="199" spans="21:21" x14ac:dyDescent="0.2">
      <c r="U199" s="42"/>
    </row>
    <row r="200" spans="21:21" x14ac:dyDescent="0.2">
      <c r="U200" s="42"/>
    </row>
    <row r="201" spans="21:21" x14ac:dyDescent="0.2">
      <c r="U201" s="42"/>
    </row>
    <row r="202" spans="21:21" x14ac:dyDescent="0.2">
      <c r="U202" s="42"/>
    </row>
    <row r="203" spans="21:21" x14ac:dyDescent="0.2">
      <c r="U203" s="42"/>
    </row>
    <row r="204" spans="21:21" x14ac:dyDescent="0.2">
      <c r="U204" s="42"/>
    </row>
    <row r="205" spans="21:21" x14ac:dyDescent="0.2">
      <c r="U205" s="42"/>
    </row>
    <row r="206" spans="21:21" x14ac:dyDescent="0.2">
      <c r="U206" s="42"/>
    </row>
    <row r="207" spans="21:21" x14ac:dyDescent="0.2">
      <c r="U207" s="42"/>
    </row>
    <row r="208" spans="21:21" x14ac:dyDescent="0.2">
      <c r="U208" s="42"/>
    </row>
    <row r="209" spans="21:21" x14ac:dyDescent="0.2">
      <c r="U209" s="42"/>
    </row>
    <row r="210" spans="21:21" x14ac:dyDescent="0.2">
      <c r="U210" s="42"/>
    </row>
    <row r="211" spans="21:21" x14ac:dyDescent="0.2">
      <c r="U211" s="42"/>
    </row>
    <row r="212" spans="21:21" x14ac:dyDescent="0.2">
      <c r="U212" s="42"/>
    </row>
    <row r="213" spans="21:21" x14ac:dyDescent="0.2">
      <c r="U213" s="42"/>
    </row>
    <row r="214" spans="21:21" x14ac:dyDescent="0.2">
      <c r="U214" s="42"/>
    </row>
    <row r="215" spans="21:21" x14ac:dyDescent="0.2">
      <c r="U215" s="42"/>
    </row>
    <row r="216" spans="21:21" x14ac:dyDescent="0.2">
      <c r="U216" s="42"/>
    </row>
    <row r="217" spans="21:21" x14ac:dyDescent="0.2">
      <c r="U217" s="42"/>
    </row>
    <row r="218" spans="21:21" x14ac:dyDescent="0.2">
      <c r="U218" s="42"/>
    </row>
    <row r="219" spans="21:21" x14ac:dyDescent="0.2">
      <c r="U219" s="42"/>
    </row>
    <row r="220" spans="21:21" x14ac:dyDescent="0.2">
      <c r="U220" s="42"/>
    </row>
    <row r="221" spans="21:21" x14ac:dyDescent="0.2">
      <c r="U221" s="42"/>
    </row>
    <row r="222" spans="21:21" x14ac:dyDescent="0.2">
      <c r="U222" s="42"/>
    </row>
    <row r="223" spans="21:21" x14ac:dyDescent="0.2">
      <c r="U223" s="42"/>
    </row>
    <row r="224" spans="21:21" x14ac:dyDescent="0.2">
      <c r="U224" s="42"/>
    </row>
    <row r="225" spans="21:21" x14ac:dyDescent="0.2">
      <c r="U225" s="42"/>
    </row>
    <row r="226" spans="21:21" x14ac:dyDescent="0.2">
      <c r="U226" s="42"/>
    </row>
    <row r="227" spans="21:21" x14ac:dyDescent="0.2">
      <c r="U227" s="42"/>
    </row>
    <row r="228" spans="21:21" x14ac:dyDescent="0.2">
      <c r="U228" s="42"/>
    </row>
    <row r="229" spans="21:21" x14ac:dyDescent="0.2">
      <c r="U229" s="42"/>
    </row>
    <row r="230" spans="21:21" x14ac:dyDescent="0.2">
      <c r="U230" s="42"/>
    </row>
    <row r="231" spans="21:21" x14ac:dyDescent="0.2">
      <c r="U231" s="42"/>
    </row>
    <row r="232" spans="21:21" x14ac:dyDescent="0.2">
      <c r="U232" s="42"/>
    </row>
    <row r="233" spans="21:21" x14ac:dyDescent="0.2">
      <c r="U233" s="42"/>
    </row>
    <row r="234" spans="21:21" x14ac:dyDescent="0.2">
      <c r="U234" s="42"/>
    </row>
    <row r="235" spans="21:21" x14ac:dyDescent="0.2">
      <c r="U235" s="42"/>
    </row>
    <row r="236" spans="21:21" x14ac:dyDescent="0.2">
      <c r="U236" s="42"/>
    </row>
    <row r="237" spans="21:21" x14ac:dyDescent="0.2">
      <c r="U237" s="42"/>
    </row>
    <row r="238" spans="21:21" x14ac:dyDescent="0.2">
      <c r="U238" s="42"/>
    </row>
    <row r="239" spans="21:21" x14ac:dyDescent="0.2">
      <c r="U239" s="42"/>
    </row>
    <row r="240" spans="21:21" x14ac:dyDescent="0.2">
      <c r="U240" s="42"/>
    </row>
    <row r="241" spans="21:21" x14ac:dyDescent="0.2">
      <c r="U241" s="42"/>
    </row>
    <row r="242" spans="21:21" x14ac:dyDescent="0.2">
      <c r="U242" s="42"/>
    </row>
    <row r="243" spans="21:21" x14ac:dyDescent="0.2">
      <c r="U243" s="42"/>
    </row>
    <row r="244" spans="21:21" x14ac:dyDescent="0.2">
      <c r="U244" s="42"/>
    </row>
    <row r="245" spans="21:21" x14ac:dyDescent="0.2">
      <c r="U245" s="42"/>
    </row>
    <row r="246" spans="21:21" x14ac:dyDescent="0.2">
      <c r="U246" s="42"/>
    </row>
    <row r="247" spans="21:21" x14ac:dyDescent="0.2">
      <c r="U247" s="42"/>
    </row>
    <row r="248" spans="21:21" x14ac:dyDescent="0.2">
      <c r="U248" s="42"/>
    </row>
    <row r="249" spans="21:21" x14ac:dyDescent="0.2">
      <c r="U249" s="42"/>
    </row>
    <row r="250" spans="21:21" x14ac:dyDescent="0.2">
      <c r="U250" s="42"/>
    </row>
    <row r="251" spans="21:21" x14ac:dyDescent="0.2">
      <c r="U251" s="42"/>
    </row>
    <row r="252" spans="21:21" x14ac:dyDescent="0.2">
      <c r="U252" s="42"/>
    </row>
    <row r="253" spans="21:21" x14ac:dyDescent="0.2">
      <c r="U253" s="42"/>
    </row>
    <row r="254" spans="21:21" x14ac:dyDescent="0.2">
      <c r="U254" s="42"/>
    </row>
    <row r="255" spans="21:21" x14ac:dyDescent="0.2">
      <c r="U255" s="42"/>
    </row>
    <row r="256" spans="21:21" x14ac:dyDescent="0.2">
      <c r="U256" s="42"/>
    </row>
    <row r="257" spans="21:21" x14ac:dyDescent="0.2">
      <c r="U257" s="42"/>
    </row>
    <row r="258" spans="21:21" x14ac:dyDescent="0.2">
      <c r="U258" s="42"/>
    </row>
    <row r="259" spans="21:21" x14ac:dyDescent="0.2">
      <c r="U259" s="42"/>
    </row>
    <row r="260" spans="21:21" x14ac:dyDescent="0.2">
      <c r="U260" s="42"/>
    </row>
    <row r="261" spans="21:21" x14ac:dyDescent="0.2">
      <c r="U261" s="42"/>
    </row>
    <row r="262" spans="21:21" x14ac:dyDescent="0.2">
      <c r="U262" s="42"/>
    </row>
    <row r="263" spans="21:21" x14ac:dyDescent="0.2">
      <c r="U263" s="42"/>
    </row>
    <row r="264" spans="21:21" x14ac:dyDescent="0.2">
      <c r="U264" s="42"/>
    </row>
    <row r="265" spans="21:21" x14ac:dyDescent="0.2">
      <c r="U265" s="42"/>
    </row>
    <row r="266" spans="21:21" x14ac:dyDescent="0.2">
      <c r="U266" s="42"/>
    </row>
    <row r="267" spans="21:21" x14ac:dyDescent="0.2">
      <c r="U267" s="42"/>
    </row>
    <row r="268" spans="21:21" x14ac:dyDescent="0.2">
      <c r="U268" s="42"/>
    </row>
    <row r="269" spans="21:21" x14ac:dyDescent="0.2">
      <c r="U269" s="42"/>
    </row>
    <row r="270" spans="21:21" x14ac:dyDescent="0.2">
      <c r="U270" s="42"/>
    </row>
    <row r="271" spans="21:21" x14ac:dyDescent="0.2">
      <c r="U271" s="42"/>
    </row>
    <row r="272" spans="21:21" x14ac:dyDescent="0.2">
      <c r="U272" s="42"/>
    </row>
    <row r="273" spans="21:21" x14ac:dyDescent="0.2">
      <c r="U273" s="42"/>
    </row>
    <row r="274" spans="21:21" x14ac:dyDescent="0.2">
      <c r="U274" s="42"/>
    </row>
  </sheetData>
  <sheetProtection formatCells="0" formatColumns="0" formatRows="0" insertColumns="0" insertRows="0" selectLockedCells="1" sort="0" autoFilter="0"/>
  <mergeCells count="38">
    <mergeCell ref="B1:O1"/>
    <mergeCell ref="G20:H20"/>
    <mergeCell ref="G21:H21"/>
    <mergeCell ref="G22:H22"/>
    <mergeCell ref="G23:H23"/>
    <mergeCell ref="B2:O2"/>
    <mergeCell ref="C7:E7"/>
    <mergeCell ref="C4:E5"/>
    <mergeCell ref="B19:E19"/>
    <mergeCell ref="B4:B5"/>
    <mergeCell ref="G7:G9"/>
    <mergeCell ref="H7:J8"/>
    <mergeCell ref="C6:E6"/>
    <mergeCell ref="H9:J10"/>
    <mergeCell ref="G19:I19"/>
    <mergeCell ref="B10:C10"/>
    <mergeCell ref="A43:F43"/>
    <mergeCell ref="B27:D27"/>
    <mergeCell ref="B31:D31"/>
    <mergeCell ref="E31:J31"/>
    <mergeCell ref="G32:J33"/>
    <mergeCell ref="A31:A33"/>
    <mergeCell ref="G34:J34"/>
    <mergeCell ref="G35:J35"/>
    <mergeCell ref="G36:J36"/>
    <mergeCell ref="G37:J37"/>
    <mergeCell ref="A30:J30"/>
    <mergeCell ref="B14:C14"/>
    <mergeCell ref="B15:C15"/>
    <mergeCell ref="B25:D25"/>
    <mergeCell ref="B21:D21"/>
    <mergeCell ref="B22:D22"/>
    <mergeCell ref="B16:C16"/>
    <mergeCell ref="B26:D26"/>
    <mergeCell ref="G24:H24"/>
    <mergeCell ref="B24:D24"/>
    <mergeCell ref="B23:D23"/>
    <mergeCell ref="B20:D20"/>
  </mergeCells>
  <dataValidations count="5">
    <dataValidation type="list" allowBlank="1" showInputMessage="1" showErrorMessage="1" sqref="JB65554 G65554 G131090 G196626 G262162 G327698 G393234 G458770 G524306 G589842 G655378 G720914 G786450 G851986 G917522 G983058 WVN983058 WLR983058 WBV983058 VRZ983058 VID983058 UYH983058 UOL983058 UEP983058 TUT983058 TKX983058 TBB983058 SRF983058 SHJ983058 RXN983058 RNR983058 RDV983058 QTZ983058 QKD983058 QAH983058 PQL983058 PGP983058 OWT983058 OMX983058 ODB983058 NTF983058 NJJ983058 MZN983058 MPR983058 MFV983058 LVZ983058 LMD983058 LCH983058 KSL983058 KIP983058 JYT983058 JOX983058 JFB983058 IVF983058 ILJ983058 IBN983058 HRR983058 HHV983058 GXZ983058 GOD983058 GEH983058 FUL983058 FKP983058 FAT983058 EQX983058 EHB983058 DXF983058 DNJ983058 DDN983058 CTR983058 CJV983058 BZZ983058 BQD983058 BGH983058 AWL983058 AMP983058 ACT983058 SX983058 JB983058 WVN917522 WLR917522 WBV917522 VRZ917522 VID917522 UYH917522 UOL917522 UEP917522 TUT917522 TKX917522 TBB917522 SRF917522 SHJ917522 RXN917522 RNR917522 RDV917522 QTZ917522 QKD917522 QAH917522 PQL917522 PGP917522 OWT917522 OMX917522 ODB917522 NTF917522 NJJ917522 MZN917522 MPR917522 MFV917522 LVZ917522 LMD917522 LCH917522 KSL917522 KIP917522 JYT917522 JOX917522 JFB917522 IVF917522 ILJ917522 IBN917522 HRR917522 HHV917522 GXZ917522 GOD917522 GEH917522 FUL917522 FKP917522 FAT917522 EQX917522 EHB917522 DXF917522 DNJ917522 DDN917522 CTR917522 CJV917522 BZZ917522 BQD917522 BGH917522 AWL917522 AMP917522 ACT917522 SX917522 JB917522 WVN851986 WLR851986 WBV851986 VRZ851986 VID851986 UYH851986 UOL851986 UEP851986 TUT851986 TKX851986 TBB851986 SRF851986 SHJ851986 RXN851986 RNR851986 RDV851986 QTZ851986 QKD851986 QAH851986 PQL851986 PGP851986 OWT851986 OMX851986 ODB851986 NTF851986 NJJ851986 MZN851986 MPR851986 MFV851986 LVZ851986 LMD851986 LCH851986 KSL851986 KIP851986 JYT851986 JOX851986 JFB851986 IVF851986 ILJ851986 IBN851986 HRR851986 HHV851986 GXZ851986 GOD851986 GEH851986 FUL851986 FKP851986 FAT851986 EQX851986 EHB851986 DXF851986 DNJ851986 DDN851986 CTR851986 CJV851986 BZZ851986 BQD851986 BGH851986 AWL851986 AMP851986 ACT851986 SX851986 JB851986 WVN786450 WLR786450 WBV786450 VRZ786450 VID786450 UYH786450 UOL786450 UEP786450 TUT786450 TKX786450 TBB786450 SRF786450 SHJ786450 RXN786450 RNR786450 RDV786450 QTZ786450 QKD786450 QAH786450 PQL786450 PGP786450 OWT786450 OMX786450 ODB786450 NTF786450 NJJ786450 MZN786450 MPR786450 MFV786450 LVZ786450 LMD786450 LCH786450 KSL786450 KIP786450 JYT786450 JOX786450 JFB786450 IVF786450 ILJ786450 IBN786450 HRR786450 HHV786450 GXZ786450 GOD786450 GEH786450 FUL786450 FKP786450 FAT786450 EQX786450 EHB786450 DXF786450 DNJ786450 DDN786450 CTR786450 CJV786450 BZZ786450 BQD786450 BGH786450 AWL786450 AMP786450 ACT786450 SX786450 JB786450 WVN720914 WLR720914 WBV720914 VRZ720914 VID720914 UYH720914 UOL720914 UEP720914 TUT720914 TKX720914 TBB720914 SRF720914 SHJ720914 RXN720914 RNR720914 RDV720914 QTZ720914 QKD720914 QAH720914 PQL720914 PGP720914 OWT720914 OMX720914 ODB720914 NTF720914 NJJ720914 MZN720914 MPR720914 MFV720914 LVZ720914 LMD720914 LCH720914 KSL720914 KIP720914 JYT720914 JOX720914 JFB720914 IVF720914 ILJ720914 IBN720914 HRR720914 HHV720914 GXZ720914 GOD720914 GEH720914 FUL720914 FKP720914 FAT720914 EQX720914 EHB720914 DXF720914 DNJ720914 DDN720914 CTR720914 CJV720914 BZZ720914 BQD720914 BGH720914 AWL720914 AMP720914 ACT720914 SX720914 JB720914 WVN655378 WLR655378 WBV655378 VRZ655378 VID655378 UYH655378 UOL655378 UEP655378 TUT655378 TKX655378 TBB655378 SRF655378 SHJ655378 RXN655378 RNR655378 RDV655378 QTZ655378 QKD655378 QAH655378 PQL655378 PGP655378 OWT655378 OMX655378 ODB655378 NTF655378 NJJ655378 MZN655378 MPR655378 MFV655378 LVZ655378 LMD655378 LCH655378 KSL655378 KIP655378 JYT655378 JOX655378 JFB655378 IVF655378 ILJ655378 IBN655378 HRR655378 HHV655378 GXZ655378 GOD655378 GEH655378 FUL655378 FKP655378 FAT655378 EQX655378 EHB655378 DXF655378 DNJ655378 DDN655378 CTR655378 CJV655378 BZZ655378 BQD655378 BGH655378 AWL655378 AMP655378 ACT655378 SX655378 JB655378 WVN589842 WLR589842 WBV589842 VRZ589842 VID589842 UYH589842 UOL589842 UEP589842 TUT589842 TKX589842 TBB589842 SRF589842 SHJ589842 RXN589842 RNR589842 RDV589842 QTZ589842 QKD589842 QAH589842 PQL589842 PGP589842 OWT589842 OMX589842 ODB589842 NTF589842 NJJ589842 MZN589842 MPR589842 MFV589842 LVZ589842 LMD589842 LCH589842 KSL589842 KIP589842 JYT589842 JOX589842 JFB589842 IVF589842 ILJ589842 IBN589842 HRR589842 HHV589842 GXZ589842 GOD589842 GEH589842 FUL589842 FKP589842 FAT589842 EQX589842 EHB589842 DXF589842 DNJ589842 DDN589842 CTR589842 CJV589842 BZZ589842 BQD589842 BGH589842 AWL589842 AMP589842 ACT589842 SX589842 JB589842 WVN524306 WLR524306 WBV524306 VRZ524306 VID524306 UYH524306 UOL524306 UEP524306 TUT524306 TKX524306 TBB524306 SRF524306 SHJ524306 RXN524306 RNR524306 RDV524306 QTZ524306 QKD524306 QAH524306 PQL524306 PGP524306 OWT524306 OMX524306 ODB524306 NTF524306 NJJ524306 MZN524306 MPR524306 MFV524306 LVZ524306 LMD524306 LCH524306 KSL524306 KIP524306 JYT524306 JOX524306 JFB524306 IVF524306 ILJ524306 IBN524306 HRR524306 HHV524306 GXZ524306 GOD524306 GEH524306 FUL524306 FKP524306 FAT524306 EQX524306 EHB524306 DXF524306 DNJ524306 DDN524306 CTR524306 CJV524306 BZZ524306 BQD524306 BGH524306 AWL524306 AMP524306 ACT524306 SX524306 JB524306 WVN458770 WLR458770 WBV458770 VRZ458770 VID458770 UYH458770 UOL458770 UEP458770 TUT458770 TKX458770 TBB458770 SRF458770 SHJ458770 RXN458770 RNR458770 RDV458770 QTZ458770 QKD458770 QAH458770 PQL458770 PGP458770 OWT458770 OMX458770 ODB458770 NTF458770 NJJ458770 MZN458770 MPR458770 MFV458770 LVZ458770 LMD458770 LCH458770 KSL458770 KIP458770 JYT458770 JOX458770 JFB458770 IVF458770 ILJ458770 IBN458770 HRR458770 HHV458770 GXZ458770 GOD458770 GEH458770 FUL458770 FKP458770 FAT458770 EQX458770 EHB458770 DXF458770 DNJ458770 DDN458770 CTR458770 CJV458770 BZZ458770 BQD458770 BGH458770 AWL458770 AMP458770 ACT458770 SX458770 JB458770 WVN393234 WLR393234 WBV393234 VRZ393234 VID393234 UYH393234 UOL393234 UEP393234 TUT393234 TKX393234 TBB393234 SRF393234 SHJ393234 RXN393234 RNR393234 RDV393234 QTZ393234 QKD393234 QAH393234 PQL393234 PGP393234 OWT393234 OMX393234 ODB393234 NTF393234 NJJ393234 MZN393234 MPR393234 MFV393234 LVZ393234 LMD393234 LCH393234 KSL393234 KIP393234 JYT393234 JOX393234 JFB393234 IVF393234 ILJ393234 IBN393234 HRR393234 HHV393234 GXZ393234 GOD393234 GEH393234 FUL393234 FKP393234 FAT393234 EQX393234 EHB393234 DXF393234 DNJ393234 DDN393234 CTR393234 CJV393234 BZZ393234 BQD393234 BGH393234 AWL393234 AMP393234 ACT393234 SX393234 JB393234 WVN327698 WLR327698 WBV327698 VRZ327698 VID327698 UYH327698 UOL327698 UEP327698 TUT327698 TKX327698 TBB327698 SRF327698 SHJ327698 RXN327698 RNR327698 RDV327698 QTZ327698 QKD327698 QAH327698 PQL327698 PGP327698 OWT327698 OMX327698 ODB327698 NTF327698 NJJ327698 MZN327698 MPR327698 MFV327698 LVZ327698 LMD327698 LCH327698 KSL327698 KIP327698 JYT327698 JOX327698 JFB327698 IVF327698 ILJ327698 IBN327698 HRR327698 HHV327698 GXZ327698 GOD327698 GEH327698 FUL327698 FKP327698 FAT327698 EQX327698 EHB327698 DXF327698 DNJ327698 DDN327698 CTR327698 CJV327698 BZZ327698 BQD327698 BGH327698 AWL327698 AMP327698 ACT327698 SX327698 JB327698 WVN262162 WLR262162 WBV262162 VRZ262162 VID262162 UYH262162 UOL262162 UEP262162 TUT262162 TKX262162 TBB262162 SRF262162 SHJ262162 RXN262162 RNR262162 RDV262162 QTZ262162 QKD262162 QAH262162 PQL262162 PGP262162 OWT262162 OMX262162 ODB262162 NTF262162 NJJ262162 MZN262162 MPR262162 MFV262162 LVZ262162 LMD262162 LCH262162 KSL262162 KIP262162 JYT262162 JOX262162 JFB262162 IVF262162 ILJ262162 IBN262162 HRR262162 HHV262162 GXZ262162 GOD262162 GEH262162 FUL262162 FKP262162 FAT262162 EQX262162 EHB262162 DXF262162 DNJ262162 DDN262162 CTR262162 CJV262162 BZZ262162 BQD262162 BGH262162 AWL262162 AMP262162 ACT262162 SX262162 JB262162 WVN196626 WLR196626 WBV196626 VRZ196626 VID196626 UYH196626 UOL196626 UEP196626 TUT196626 TKX196626 TBB196626 SRF196626 SHJ196626 RXN196626 RNR196626 RDV196626 QTZ196626 QKD196626 QAH196626 PQL196626 PGP196626 OWT196626 OMX196626 ODB196626 NTF196626 NJJ196626 MZN196626 MPR196626 MFV196626 LVZ196626 LMD196626 LCH196626 KSL196626 KIP196626 JYT196626 JOX196626 JFB196626 IVF196626 ILJ196626 IBN196626 HRR196626 HHV196626 GXZ196626 GOD196626 GEH196626 FUL196626 FKP196626 FAT196626 EQX196626 EHB196626 DXF196626 DNJ196626 DDN196626 CTR196626 CJV196626 BZZ196626 BQD196626 BGH196626 AWL196626 AMP196626 ACT196626 SX196626 JB196626 WVN131090 WLR131090 WBV131090 VRZ131090 VID131090 UYH131090 UOL131090 UEP131090 TUT131090 TKX131090 TBB131090 SRF131090 SHJ131090 RXN131090 RNR131090 RDV131090 QTZ131090 QKD131090 QAH131090 PQL131090 PGP131090 OWT131090 OMX131090 ODB131090 NTF131090 NJJ131090 MZN131090 MPR131090 MFV131090 LVZ131090 LMD131090 LCH131090 KSL131090 KIP131090 JYT131090 JOX131090 JFB131090 IVF131090 ILJ131090 IBN131090 HRR131090 HHV131090 GXZ131090 GOD131090 GEH131090 FUL131090 FKP131090 FAT131090 EQX131090 EHB131090 DXF131090 DNJ131090 DDN131090 CTR131090 CJV131090 BZZ131090 BQD131090 BGH131090 AWL131090 AMP131090 ACT131090 SX131090 JB131090 WVN65554 WLR65554 WBV65554 VRZ65554 VID65554 UYH65554 UOL65554 UEP65554 TUT65554 TKX65554 TBB65554 SRF65554 SHJ65554 RXN65554 RNR65554 RDV65554 QTZ65554 QKD65554 QAH65554 PQL65554 PGP65554 OWT65554 OMX65554 ODB65554 NTF65554 NJJ65554 MZN65554 MPR65554 MFV65554 LVZ65554 LMD65554 LCH65554 KSL65554 KIP65554 JYT65554 JOX65554 JFB65554 IVF65554 ILJ65554 IBN65554 HRR65554 HHV65554 GXZ65554 GOD65554 GEH65554 FUL65554 FKP65554 FAT65554 EQX65554 EHB65554 DXF65554 DNJ65554 DDN65554 CTR65554 CJV65554 BZZ65554 BQD65554 BGH65554 AWL65554 AMP65554 ACT65554 SX65554 WVN4 WLR4 WBV4 VRZ4 VID4 UYH4 UOL4 UEP4 TUT4 TKX4 TBB4 SRF4 SHJ4 RXN4 RNR4 RDV4 QTZ4 QKD4 QAH4 PQL4 PGP4 OWT4 OMX4 ODB4 NTF4 NJJ4 MZN4 MPR4 MFV4 LVZ4 LMD4 LCH4 KSL4 KIP4 JYT4 JOX4 JFB4 IVF4 ILJ4 IBN4 HRR4 HHV4 GXZ4 GOD4 GEH4 FUL4 FKP4 FAT4 EQX4 EHB4 DXF4 DNJ4 DDN4 CTR4 CJV4 BZZ4 BQD4 BGH4 AWL4 AMP4 ACT4 SX4 JB4 G4" xr:uid="{00000000-0002-0000-0000-000000000000}">
      <formula1>"I, I-II, I-II-III, I-II-III-IV"</formula1>
    </dataValidation>
    <dataValidation type="list" allowBlank="1" showInputMessage="1" showErrorMessage="1" sqref="WVI983058:WVK983059 WLM983058:WLO983059 WBQ983058:WBS983059 VRU983058:VRW983059 VHY983058:VIA983059 UYC983058:UYE983059 UOG983058:UOI983059 UEK983058:UEM983059 TUO983058:TUQ983059 TKS983058:TKU983059 TAW983058:TAY983059 SRA983058:SRC983059 SHE983058:SHG983059 RXI983058:RXK983059 RNM983058:RNO983059 RDQ983058:RDS983059 QTU983058:QTW983059 QJY983058:QKA983059 QAC983058:QAE983059 PQG983058:PQI983059 PGK983058:PGM983059 OWO983058:OWQ983059 OMS983058:OMU983059 OCW983058:OCY983059 NTA983058:NTC983059 NJE983058:NJG983059 MZI983058:MZK983059 MPM983058:MPO983059 MFQ983058:MFS983059 LVU983058:LVW983059 LLY983058:LMA983059 LCC983058:LCE983059 KSG983058:KSI983059 KIK983058:KIM983059 JYO983058:JYQ983059 JOS983058:JOU983059 JEW983058:JEY983059 IVA983058:IVC983059 ILE983058:ILG983059 IBI983058:IBK983059 HRM983058:HRO983059 HHQ983058:HHS983059 GXU983058:GXW983059 GNY983058:GOA983059 GEC983058:GEE983059 FUG983058:FUI983059 FKK983058:FKM983059 FAO983058:FAQ983059 EQS983058:EQU983059 EGW983058:EGY983059 DXA983058:DXC983059 DNE983058:DNG983059 DDI983058:DDK983059 CTM983058:CTO983059 CJQ983058:CJS983059 BZU983058:BZW983059 BPY983058:BQA983059 BGC983058:BGE983059 AWG983058:AWI983059 AMK983058:AMM983059 ACO983058:ACQ983059 SS983058:SU983059 IW983058:IY983059 C983058:E983059 WVI917522:WVK917523 WLM917522:WLO917523 WBQ917522:WBS917523 VRU917522:VRW917523 VHY917522:VIA917523 UYC917522:UYE917523 UOG917522:UOI917523 UEK917522:UEM917523 TUO917522:TUQ917523 TKS917522:TKU917523 TAW917522:TAY917523 SRA917522:SRC917523 SHE917522:SHG917523 RXI917522:RXK917523 RNM917522:RNO917523 RDQ917522:RDS917523 QTU917522:QTW917523 QJY917522:QKA917523 QAC917522:QAE917523 PQG917522:PQI917523 PGK917522:PGM917523 OWO917522:OWQ917523 OMS917522:OMU917523 OCW917522:OCY917523 NTA917522:NTC917523 NJE917522:NJG917523 MZI917522:MZK917523 MPM917522:MPO917523 MFQ917522:MFS917523 LVU917522:LVW917523 LLY917522:LMA917523 LCC917522:LCE917523 KSG917522:KSI917523 KIK917522:KIM917523 JYO917522:JYQ917523 JOS917522:JOU917523 JEW917522:JEY917523 IVA917522:IVC917523 ILE917522:ILG917523 IBI917522:IBK917523 HRM917522:HRO917523 HHQ917522:HHS917523 GXU917522:GXW917523 GNY917522:GOA917523 GEC917522:GEE917523 FUG917522:FUI917523 FKK917522:FKM917523 FAO917522:FAQ917523 EQS917522:EQU917523 EGW917522:EGY917523 DXA917522:DXC917523 DNE917522:DNG917523 DDI917522:DDK917523 CTM917522:CTO917523 CJQ917522:CJS917523 BZU917522:BZW917523 BPY917522:BQA917523 BGC917522:BGE917523 AWG917522:AWI917523 AMK917522:AMM917523 ACO917522:ACQ917523 SS917522:SU917523 IW917522:IY917523 C917522:E917523 WVI851986:WVK851987 WLM851986:WLO851987 WBQ851986:WBS851987 VRU851986:VRW851987 VHY851986:VIA851987 UYC851986:UYE851987 UOG851986:UOI851987 UEK851986:UEM851987 TUO851986:TUQ851987 TKS851986:TKU851987 TAW851986:TAY851987 SRA851986:SRC851987 SHE851986:SHG851987 RXI851986:RXK851987 RNM851986:RNO851987 RDQ851986:RDS851987 QTU851986:QTW851987 QJY851986:QKA851987 QAC851986:QAE851987 PQG851986:PQI851987 PGK851986:PGM851987 OWO851986:OWQ851987 OMS851986:OMU851987 OCW851986:OCY851987 NTA851986:NTC851987 NJE851986:NJG851987 MZI851986:MZK851987 MPM851986:MPO851987 MFQ851986:MFS851987 LVU851986:LVW851987 LLY851986:LMA851987 LCC851986:LCE851987 KSG851986:KSI851987 KIK851986:KIM851987 JYO851986:JYQ851987 JOS851986:JOU851987 JEW851986:JEY851987 IVA851986:IVC851987 ILE851986:ILG851987 IBI851986:IBK851987 HRM851986:HRO851987 HHQ851986:HHS851987 GXU851986:GXW851987 GNY851986:GOA851987 GEC851986:GEE851987 FUG851986:FUI851987 FKK851986:FKM851987 FAO851986:FAQ851987 EQS851986:EQU851987 EGW851986:EGY851987 DXA851986:DXC851987 DNE851986:DNG851987 DDI851986:DDK851987 CTM851986:CTO851987 CJQ851986:CJS851987 BZU851986:BZW851987 BPY851986:BQA851987 BGC851986:BGE851987 AWG851986:AWI851987 AMK851986:AMM851987 ACO851986:ACQ851987 SS851986:SU851987 IW851986:IY851987 C851986:E851987 WVI786450:WVK786451 WLM786450:WLO786451 WBQ786450:WBS786451 VRU786450:VRW786451 VHY786450:VIA786451 UYC786450:UYE786451 UOG786450:UOI786451 UEK786450:UEM786451 TUO786450:TUQ786451 TKS786450:TKU786451 TAW786450:TAY786451 SRA786450:SRC786451 SHE786450:SHG786451 RXI786450:RXK786451 RNM786450:RNO786451 RDQ786450:RDS786451 QTU786450:QTW786451 QJY786450:QKA786451 QAC786450:QAE786451 PQG786450:PQI786451 PGK786450:PGM786451 OWO786450:OWQ786451 OMS786450:OMU786451 OCW786450:OCY786451 NTA786450:NTC786451 NJE786450:NJG786451 MZI786450:MZK786451 MPM786450:MPO786451 MFQ786450:MFS786451 LVU786450:LVW786451 LLY786450:LMA786451 LCC786450:LCE786451 KSG786450:KSI786451 KIK786450:KIM786451 JYO786450:JYQ786451 JOS786450:JOU786451 JEW786450:JEY786451 IVA786450:IVC786451 ILE786450:ILG786451 IBI786450:IBK786451 HRM786450:HRO786451 HHQ786450:HHS786451 GXU786450:GXW786451 GNY786450:GOA786451 GEC786450:GEE786451 FUG786450:FUI786451 FKK786450:FKM786451 FAO786450:FAQ786451 EQS786450:EQU786451 EGW786450:EGY786451 DXA786450:DXC786451 DNE786450:DNG786451 DDI786450:DDK786451 CTM786450:CTO786451 CJQ786450:CJS786451 BZU786450:BZW786451 BPY786450:BQA786451 BGC786450:BGE786451 AWG786450:AWI786451 AMK786450:AMM786451 ACO786450:ACQ786451 SS786450:SU786451 IW786450:IY786451 C786450:E786451 WVI720914:WVK720915 WLM720914:WLO720915 WBQ720914:WBS720915 VRU720914:VRW720915 VHY720914:VIA720915 UYC720914:UYE720915 UOG720914:UOI720915 UEK720914:UEM720915 TUO720914:TUQ720915 TKS720914:TKU720915 TAW720914:TAY720915 SRA720914:SRC720915 SHE720914:SHG720915 RXI720914:RXK720915 RNM720914:RNO720915 RDQ720914:RDS720915 QTU720914:QTW720915 QJY720914:QKA720915 QAC720914:QAE720915 PQG720914:PQI720915 PGK720914:PGM720915 OWO720914:OWQ720915 OMS720914:OMU720915 OCW720914:OCY720915 NTA720914:NTC720915 NJE720914:NJG720915 MZI720914:MZK720915 MPM720914:MPO720915 MFQ720914:MFS720915 LVU720914:LVW720915 LLY720914:LMA720915 LCC720914:LCE720915 KSG720914:KSI720915 KIK720914:KIM720915 JYO720914:JYQ720915 JOS720914:JOU720915 JEW720914:JEY720915 IVA720914:IVC720915 ILE720914:ILG720915 IBI720914:IBK720915 HRM720914:HRO720915 HHQ720914:HHS720915 GXU720914:GXW720915 GNY720914:GOA720915 GEC720914:GEE720915 FUG720914:FUI720915 FKK720914:FKM720915 FAO720914:FAQ720915 EQS720914:EQU720915 EGW720914:EGY720915 DXA720914:DXC720915 DNE720914:DNG720915 DDI720914:DDK720915 CTM720914:CTO720915 CJQ720914:CJS720915 BZU720914:BZW720915 BPY720914:BQA720915 BGC720914:BGE720915 AWG720914:AWI720915 AMK720914:AMM720915 ACO720914:ACQ720915 SS720914:SU720915 IW720914:IY720915 C720914:E720915 WVI655378:WVK655379 WLM655378:WLO655379 WBQ655378:WBS655379 VRU655378:VRW655379 VHY655378:VIA655379 UYC655378:UYE655379 UOG655378:UOI655379 UEK655378:UEM655379 TUO655378:TUQ655379 TKS655378:TKU655379 TAW655378:TAY655379 SRA655378:SRC655379 SHE655378:SHG655379 RXI655378:RXK655379 RNM655378:RNO655379 RDQ655378:RDS655379 QTU655378:QTW655379 QJY655378:QKA655379 QAC655378:QAE655379 PQG655378:PQI655379 PGK655378:PGM655379 OWO655378:OWQ655379 OMS655378:OMU655379 OCW655378:OCY655379 NTA655378:NTC655379 NJE655378:NJG655379 MZI655378:MZK655379 MPM655378:MPO655379 MFQ655378:MFS655379 LVU655378:LVW655379 LLY655378:LMA655379 LCC655378:LCE655379 KSG655378:KSI655379 KIK655378:KIM655379 JYO655378:JYQ655379 JOS655378:JOU655379 JEW655378:JEY655379 IVA655378:IVC655379 ILE655378:ILG655379 IBI655378:IBK655379 HRM655378:HRO655379 HHQ655378:HHS655379 GXU655378:GXW655379 GNY655378:GOA655379 GEC655378:GEE655379 FUG655378:FUI655379 FKK655378:FKM655379 FAO655378:FAQ655379 EQS655378:EQU655379 EGW655378:EGY655379 DXA655378:DXC655379 DNE655378:DNG655379 DDI655378:DDK655379 CTM655378:CTO655379 CJQ655378:CJS655379 BZU655378:BZW655379 BPY655378:BQA655379 BGC655378:BGE655379 AWG655378:AWI655379 AMK655378:AMM655379 ACO655378:ACQ655379 SS655378:SU655379 IW655378:IY655379 C655378:E655379 WVI589842:WVK589843 WLM589842:WLO589843 WBQ589842:WBS589843 VRU589842:VRW589843 VHY589842:VIA589843 UYC589842:UYE589843 UOG589842:UOI589843 UEK589842:UEM589843 TUO589842:TUQ589843 TKS589842:TKU589843 TAW589842:TAY589843 SRA589842:SRC589843 SHE589842:SHG589843 RXI589842:RXK589843 RNM589842:RNO589843 RDQ589842:RDS589843 QTU589842:QTW589843 QJY589842:QKA589843 QAC589842:QAE589843 PQG589842:PQI589843 PGK589842:PGM589843 OWO589842:OWQ589843 OMS589842:OMU589843 OCW589842:OCY589843 NTA589842:NTC589843 NJE589842:NJG589843 MZI589842:MZK589843 MPM589842:MPO589843 MFQ589842:MFS589843 LVU589842:LVW589843 LLY589842:LMA589843 LCC589842:LCE589843 KSG589842:KSI589843 KIK589842:KIM589843 JYO589842:JYQ589843 JOS589842:JOU589843 JEW589842:JEY589843 IVA589842:IVC589843 ILE589842:ILG589843 IBI589842:IBK589843 HRM589842:HRO589843 HHQ589842:HHS589843 GXU589842:GXW589843 GNY589842:GOA589843 GEC589842:GEE589843 FUG589842:FUI589843 FKK589842:FKM589843 FAO589842:FAQ589843 EQS589842:EQU589843 EGW589842:EGY589843 DXA589842:DXC589843 DNE589842:DNG589843 DDI589842:DDK589843 CTM589842:CTO589843 CJQ589842:CJS589843 BZU589842:BZW589843 BPY589842:BQA589843 BGC589842:BGE589843 AWG589842:AWI589843 AMK589842:AMM589843 ACO589842:ACQ589843 SS589842:SU589843 IW589842:IY589843 C589842:E589843 WVI524306:WVK524307 WLM524306:WLO524307 WBQ524306:WBS524307 VRU524306:VRW524307 VHY524306:VIA524307 UYC524306:UYE524307 UOG524306:UOI524307 UEK524306:UEM524307 TUO524306:TUQ524307 TKS524306:TKU524307 TAW524306:TAY524307 SRA524306:SRC524307 SHE524306:SHG524307 RXI524306:RXK524307 RNM524306:RNO524307 RDQ524306:RDS524307 QTU524306:QTW524307 QJY524306:QKA524307 QAC524306:QAE524307 PQG524306:PQI524307 PGK524306:PGM524307 OWO524306:OWQ524307 OMS524306:OMU524307 OCW524306:OCY524307 NTA524306:NTC524307 NJE524306:NJG524307 MZI524306:MZK524307 MPM524306:MPO524307 MFQ524306:MFS524307 LVU524306:LVW524307 LLY524306:LMA524307 LCC524306:LCE524307 KSG524306:KSI524307 KIK524306:KIM524307 JYO524306:JYQ524307 JOS524306:JOU524307 JEW524306:JEY524307 IVA524306:IVC524307 ILE524306:ILG524307 IBI524306:IBK524307 HRM524306:HRO524307 HHQ524306:HHS524307 GXU524306:GXW524307 GNY524306:GOA524307 GEC524306:GEE524307 FUG524306:FUI524307 FKK524306:FKM524307 FAO524306:FAQ524307 EQS524306:EQU524307 EGW524306:EGY524307 DXA524306:DXC524307 DNE524306:DNG524307 DDI524306:DDK524307 CTM524306:CTO524307 CJQ524306:CJS524307 BZU524306:BZW524307 BPY524306:BQA524307 BGC524306:BGE524307 AWG524306:AWI524307 AMK524306:AMM524307 ACO524306:ACQ524307 SS524306:SU524307 IW524306:IY524307 C524306:E524307 WVI458770:WVK458771 WLM458770:WLO458771 WBQ458770:WBS458771 VRU458770:VRW458771 VHY458770:VIA458771 UYC458770:UYE458771 UOG458770:UOI458771 UEK458770:UEM458771 TUO458770:TUQ458771 TKS458770:TKU458771 TAW458770:TAY458771 SRA458770:SRC458771 SHE458770:SHG458771 RXI458770:RXK458771 RNM458770:RNO458771 RDQ458770:RDS458771 QTU458770:QTW458771 QJY458770:QKA458771 QAC458770:QAE458771 PQG458770:PQI458771 PGK458770:PGM458771 OWO458770:OWQ458771 OMS458770:OMU458771 OCW458770:OCY458771 NTA458770:NTC458771 NJE458770:NJG458771 MZI458770:MZK458771 MPM458770:MPO458771 MFQ458770:MFS458771 LVU458770:LVW458771 LLY458770:LMA458771 LCC458770:LCE458771 KSG458770:KSI458771 KIK458770:KIM458771 JYO458770:JYQ458771 JOS458770:JOU458771 JEW458770:JEY458771 IVA458770:IVC458771 ILE458770:ILG458771 IBI458770:IBK458771 HRM458770:HRO458771 HHQ458770:HHS458771 GXU458770:GXW458771 GNY458770:GOA458771 GEC458770:GEE458771 FUG458770:FUI458771 FKK458770:FKM458771 FAO458770:FAQ458771 EQS458770:EQU458771 EGW458770:EGY458771 DXA458770:DXC458771 DNE458770:DNG458771 DDI458770:DDK458771 CTM458770:CTO458771 CJQ458770:CJS458771 BZU458770:BZW458771 BPY458770:BQA458771 BGC458770:BGE458771 AWG458770:AWI458771 AMK458770:AMM458771 ACO458770:ACQ458771 SS458770:SU458771 IW458770:IY458771 C458770:E458771 WVI393234:WVK393235 WLM393234:WLO393235 WBQ393234:WBS393235 VRU393234:VRW393235 VHY393234:VIA393235 UYC393234:UYE393235 UOG393234:UOI393235 UEK393234:UEM393235 TUO393234:TUQ393235 TKS393234:TKU393235 TAW393234:TAY393235 SRA393234:SRC393235 SHE393234:SHG393235 RXI393234:RXK393235 RNM393234:RNO393235 RDQ393234:RDS393235 QTU393234:QTW393235 QJY393234:QKA393235 QAC393234:QAE393235 PQG393234:PQI393235 PGK393234:PGM393235 OWO393234:OWQ393235 OMS393234:OMU393235 OCW393234:OCY393235 NTA393234:NTC393235 NJE393234:NJG393235 MZI393234:MZK393235 MPM393234:MPO393235 MFQ393234:MFS393235 LVU393234:LVW393235 LLY393234:LMA393235 LCC393234:LCE393235 KSG393234:KSI393235 KIK393234:KIM393235 JYO393234:JYQ393235 JOS393234:JOU393235 JEW393234:JEY393235 IVA393234:IVC393235 ILE393234:ILG393235 IBI393234:IBK393235 HRM393234:HRO393235 HHQ393234:HHS393235 GXU393234:GXW393235 GNY393234:GOA393235 GEC393234:GEE393235 FUG393234:FUI393235 FKK393234:FKM393235 FAO393234:FAQ393235 EQS393234:EQU393235 EGW393234:EGY393235 DXA393234:DXC393235 DNE393234:DNG393235 DDI393234:DDK393235 CTM393234:CTO393235 CJQ393234:CJS393235 BZU393234:BZW393235 BPY393234:BQA393235 BGC393234:BGE393235 AWG393234:AWI393235 AMK393234:AMM393235 ACO393234:ACQ393235 SS393234:SU393235 IW393234:IY393235 C393234:E393235 WVI327698:WVK327699 WLM327698:WLO327699 WBQ327698:WBS327699 VRU327698:VRW327699 VHY327698:VIA327699 UYC327698:UYE327699 UOG327698:UOI327699 UEK327698:UEM327699 TUO327698:TUQ327699 TKS327698:TKU327699 TAW327698:TAY327699 SRA327698:SRC327699 SHE327698:SHG327699 RXI327698:RXK327699 RNM327698:RNO327699 RDQ327698:RDS327699 QTU327698:QTW327699 QJY327698:QKA327699 QAC327698:QAE327699 PQG327698:PQI327699 PGK327698:PGM327699 OWO327698:OWQ327699 OMS327698:OMU327699 OCW327698:OCY327699 NTA327698:NTC327699 NJE327698:NJG327699 MZI327698:MZK327699 MPM327698:MPO327699 MFQ327698:MFS327699 LVU327698:LVW327699 LLY327698:LMA327699 LCC327698:LCE327699 KSG327698:KSI327699 KIK327698:KIM327699 JYO327698:JYQ327699 JOS327698:JOU327699 JEW327698:JEY327699 IVA327698:IVC327699 ILE327698:ILG327699 IBI327698:IBK327699 HRM327698:HRO327699 HHQ327698:HHS327699 GXU327698:GXW327699 GNY327698:GOA327699 GEC327698:GEE327699 FUG327698:FUI327699 FKK327698:FKM327699 FAO327698:FAQ327699 EQS327698:EQU327699 EGW327698:EGY327699 DXA327698:DXC327699 DNE327698:DNG327699 DDI327698:DDK327699 CTM327698:CTO327699 CJQ327698:CJS327699 BZU327698:BZW327699 BPY327698:BQA327699 BGC327698:BGE327699 AWG327698:AWI327699 AMK327698:AMM327699 ACO327698:ACQ327699 SS327698:SU327699 IW327698:IY327699 C327698:E327699 WVI262162:WVK262163 WLM262162:WLO262163 WBQ262162:WBS262163 VRU262162:VRW262163 VHY262162:VIA262163 UYC262162:UYE262163 UOG262162:UOI262163 UEK262162:UEM262163 TUO262162:TUQ262163 TKS262162:TKU262163 TAW262162:TAY262163 SRA262162:SRC262163 SHE262162:SHG262163 RXI262162:RXK262163 RNM262162:RNO262163 RDQ262162:RDS262163 QTU262162:QTW262163 QJY262162:QKA262163 QAC262162:QAE262163 PQG262162:PQI262163 PGK262162:PGM262163 OWO262162:OWQ262163 OMS262162:OMU262163 OCW262162:OCY262163 NTA262162:NTC262163 NJE262162:NJG262163 MZI262162:MZK262163 MPM262162:MPO262163 MFQ262162:MFS262163 LVU262162:LVW262163 LLY262162:LMA262163 LCC262162:LCE262163 KSG262162:KSI262163 KIK262162:KIM262163 JYO262162:JYQ262163 JOS262162:JOU262163 JEW262162:JEY262163 IVA262162:IVC262163 ILE262162:ILG262163 IBI262162:IBK262163 HRM262162:HRO262163 HHQ262162:HHS262163 GXU262162:GXW262163 GNY262162:GOA262163 GEC262162:GEE262163 FUG262162:FUI262163 FKK262162:FKM262163 FAO262162:FAQ262163 EQS262162:EQU262163 EGW262162:EGY262163 DXA262162:DXC262163 DNE262162:DNG262163 DDI262162:DDK262163 CTM262162:CTO262163 CJQ262162:CJS262163 BZU262162:BZW262163 BPY262162:BQA262163 BGC262162:BGE262163 AWG262162:AWI262163 AMK262162:AMM262163 ACO262162:ACQ262163 SS262162:SU262163 IW262162:IY262163 C262162:E262163 WVI196626:WVK196627 WLM196626:WLO196627 WBQ196626:WBS196627 VRU196626:VRW196627 VHY196626:VIA196627 UYC196626:UYE196627 UOG196626:UOI196627 UEK196626:UEM196627 TUO196626:TUQ196627 TKS196626:TKU196627 TAW196626:TAY196627 SRA196626:SRC196627 SHE196626:SHG196627 RXI196626:RXK196627 RNM196626:RNO196627 RDQ196626:RDS196627 QTU196626:QTW196627 QJY196626:QKA196627 QAC196626:QAE196627 PQG196626:PQI196627 PGK196626:PGM196627 OWO196626:OWQ196627 OMS196626:OMU196627 OCW196626:OCY196627 NTA196626:NTC196627 NJE196626:NJG196627 MZI196626:MZK196627 MPM196626:MPO196627 MFQ196626:MFS196627 LVU196626:LVW196627 LLY196626:LMA196627 LCC196626:LCE196627 KSG196626:KSI196627 KIK196626:KIM196627 JYO196626:JYQ196627 JOS196626:JOU196627 JEW196626:JEY196627 IVA196626:IVC196627 ILE196626:ILG196627 IBI196626:IBK196627 HRM196626:HRO196627 HHQ196626:HHS196627 GXU196626:GXW196627 GNY196626:GOA196627 GEC196626:GEE196627 FUG196626:FUI196627 FKK196626:FKM196627 FAO196626:FAQ196627 EQS196626:EQU196627 EGW196626:EGY196627 DXA196626:DXC196627 DNE196626:DNG196627 DDI196626:DDK196627 CTM196626:CTO196627 CJQ196626:CJS196627 BZU196626:BZW196627 BPY196626:BQA196627 BGC196626:BGE196627 AWG196626:AWI196627 AMK196626:AMM196627 ACO196626:ACQ196627 SS196626:SU196627 IW196626:IY196627 C196626:E196627 WVI131090:WVK131091 WLM131090:WLO131091 WBQ131090:WBS131091 VRU131090:VRW131091 VHY131090:VIA131091 UYC131090:UYE131091 UOG131090:UOI131091 UEK131090:UEM131091 TUO131090:TUQ131091 TKS131090:TKU131091 TAW131090:TAY131091 SRA131090:SRC131091 SHE131090:SHG131091 RXI131090:RXK131091 RNM131090:RNO131091 RDQ131090:RDS131091 QTU131090:QTW131091 QJY131090:QKA131091 QAC131090:QAE131091 PQG131090:PQI131091 PGK131090:PGM131091 OWO131090:OWQ131091 OMS131090:OMU131091 OCW131090:OCY131091 NTA131090:NTC131091 NJE131090:NJG131091 MZI131090:MZK131091 MPM131090:MPO131091 MFQ131090:MFS131091 LVU131090:LVW131091 LLY131090:LMA131091 LCC131090:LCE131091 KSG131090:KSI131091 KIK131090:KIM131091 JYO131090:JYQ131091 JOS131090:JOU131091 JEW131090:JEY131091 IVA131090:IVC131091 ILE131090:ILG131091 IBI131090:IBK131091 HRM131090:HRO131091 HHQ131090:HHS131091 GXU131090:GXW131091 GNY131090:GOA131091 GEC131090:GEE131091 FUG131090:FUI131091 FKK131090:FKM131091 FAO131090:FAQ131091 EQS131090:EQU131091 EGW131090:EGY131091 DXA131090:DXC131091 DNE131090:DNG131091 DDI131090:DDK131091 CTM131090:CTO131091 CJQ131090:CJS131091 BZU131090:BZW131091 BPY131090:BQA131091 BGC131090:BGE131091 AWG131090:AWI131091 AMK131090:AMM131091 ACO131090:ACQ131091 SS131090:SU131091 IW131090:IY131091 C131090:E131091 WVI65554:WVK65555 WLM65554:WLO65555 WBQ65554:WBS65555 VRU65554:VRW65555 VHY65554:VIA65555 UYC65554:UYE65555 UOG65554:UOI65555 UEK65554:UEM65555 TUO65554:TUQ65555 TKS65554:TKU65555 TAW65554:TAY65555 SRA65554:SRC65555 SHE65554:SHG65555 RXI65554:RXK65555 RNM65554:RNO65555 RDQ65554:RDS65555 QTU65554:QTW65555 QJY65554:QKA65555 QAC65554:QAE65555 PQG65554:PQI65555 PGK65554:PGM65555 OWO65554:OWQ65555 OMS65554:OMU65555 OCW65554:OCY65555 NTA65554:NTC65555 NJE65554:NJG65555 MZI65554:MZK65555 MPM65554:MPO65555 MFQ65554:MFS65555 LVU65554:LVW65555 LLY65554:LMA65555 LCC65554:LCE65555 KSG65554:KSI65555 KIK65554:KIM65555 JYO65554:JYQ65555 JOS65554:JOU65555 JEW65554:JEY65555 IVA65554:IVC65555 ILE65554:ILG65555 IBI65554:IBK65555 HRM65554:HRO65555 HHQ65554:HHS65555 GXU65554:GXW65555 GNY65554:GOA65555 GEC65554:GEE65555 FUG65554:FUI65555 FKK65554:FKM65555 FAO65554:FAQ65555 EQS65554:EQU65555 EGW65554:EGY65555 DXA65554:DXC65555 DNE65554:DNG65555 DDI65554:DDK65555 CTM65554:CTO65555 CJQ65554:CJS65555 BZU65554:BZW65555 BPY65554:BQA65555 BGC65554:BGE65555 AWG65554:AWI65555 AMK65554:AMM65555 ACO65554:ACQ65555 SS65554:SU65555 IW65554:IY65555 C65554:E65555 WVI4:WVK6 WLM4:WLO6 WBQ4:WBS6 VRU4:VRW6 VHY4:VIA6 UYC4:UYE6 UOG4:UOI6 UEK4:UEM6 TUO4:TUQ6 TKS4:TKU6 TAW4:TAY6 SRA4:SRC6 SHE4:SHG6 RXI4:RXK6 RNM4:RNO6 RDQ4:RDS6 QTU4:QTW6 QJY4:QKA6 QAC4:QAE6 PQG4:PQI6 PGK4:PGM6 OWO4:OWQ6 OMS4:OMU6 OCW4:OCY6 NTA4:NTC6 NJE4:NJG6 MZI4:MZK6 MPM4:MPO6 MFQ4:MFS6 LVU4:LVW6 LLY4:LMA6 LCC4:LCE6 KSG4:KSI6 KIK4:KIM6 JYO4:JYQ6 JOS4:JOU6 JEW4:JEY6 IVA4:IVC6 ILE4:ILG6 IBI4:IBK6 HRM4:HRO6 HHQ4:HHS6 GXU4:GXW6 GNY4:GOA6 GEC4:GEE6 FUG4:FUI6 FKK4:FKM6 FAO4:FAQ6 EQS4:EQU6 EGW4:EGY6 DXA4:DXC6 DNE4:DNG6 DDI4:DDK6 CTM4:CTO6 CJQ4:CJS6 BZU4:BZW6 BPY4:BQA6 BGC4:BGE6 AWG4:AWI6 AMK4:AMM6 ACO4:ACQ6 SS4:SU6 IW4:IY6" xr:uid="{00000000-0002-0000-0000-000001000000}">
      <formula1>$U$51:$U$161</formula1>
    </dataValidation>
    <dataValidation type="list" allowBlank="1" showInputMessage="1" showErrorMessage="1" sqref="JE65554 J65554 J131090 J196626 J262162 J327698 J393234 J458770 J524306 J589842 J655378 J720914 J786450 J851986 J917522 J983058 WVQ983058 WLU983058 WBY983058 VSC983058 VIG983058 UYK983058 UOO983058 UES983058 TUW983058 TLA983058 TBE983058 SRI983058 SHM983058 RXQ983058 RNU983058 RDY983058 QUC983058 QKG983058 QAK983058 PQO983058 PGS983058 OWW983058 ONA983058 ODE983058 NTI983058 NJM983058 MZQ983058 MPU983058 MFY983058 LWC983058 LMG983058 LCK983058 KSO983058 KIS983058 JYW983058 JPA983058 JFE983058 IVI983058 ILM983058 IBQ983058 HRU983058 HHY983058 GYC983058 GOG983058 GEK983058 FUO983058 FKS983058 FAW983058 ERA983058 EHE983058 DXI983058 DNM983058 DDQ983058 CTU983058 CJY983058 CAC983058 BQG983058 BGK983058 AWO983058 AMS983058 ACW983058 TA983058 JE983058 WVQ917522 WLU917522 WBY917522 VSC917522 VIG917522 UYK917522 UOO917522 UES917522 TUW917522 TLA917522 TBE917522 SRI917522 SHM917522 RXQ917522 RNU917522 RDY917522 QUC917522 QKG917522 QAK917522 PQO917522 PGS917522 OWW917522 ONA917522 ODE917522 NTI917522 NJM917522 MZQ917522 MPU917522 MFY917522 LWC917522 LMG917522 LCK917522 KSO917522 KIS917522 JYW917522 JPA917522 JFE917522 IVI917522 ILM917522 IBQ917522 HRU917522 HHY917522 GYC917522 GOG917522 GEK917522 FUO917522 FKS917522 FAW917522 ERA917522 EHE917522 DXI917522 DNM917522 DDQ917522 CTU917522 CJY917522 CAC917522 BQG917522 BGK917522 AWO917522 AMS917522 ACW917522 TA917522 JE917522 WVQ851986 WLU851986 WBY851986 VSC851986 VIG851986 UYK851986 UOO851986 UES851986 TUW851986 TLA851986 TBE851986 SRI851986 SHM851986 RXQ851986 RNU851986 RDY851986 QUC851986 QKG851986 QAK851986 PQO851986 PGS851986 OWW851986 ONA851986 ODE851986 NTI851986 NJM851986 MZQ851986 MPU851986 MFY851986 LWC851986 LMG851986 LCK851986 KSO851986 KIS851986 JYW851986 JPA851986 JFE851986 IVI851986 ILM851986 IBQ851986 HRU851986 HHY851986 GYC851986 GOG851986 GEK851986 FUO851986 FKS851986 FAW851986 ERA851986 EHE851986 DXI851986 DNM851986 DDQ851986 CTU851986 CJY851986 CAC851986 BQG851986 BGK851986 AWO851986 AMS851986 ACW851986 TA851986 JE851986 WVQ786450 WLU786450 WBY786450 VSC786450 VIG786450 UYK786450 UOO786450 UES786450 TUW786450 TLA786450 TBE786450 SRI786450 SHM786450 RXQ786450 RNU786450 RDY786450 QUC786450 QKG786450 QAK786450 PQO786450 PGS786450 OWW786450 ONA786450 ODE786450 NTI786450 NJM786450 MZQ786450 MPU786450 MFY786450 LWC786450 LMG786450 LCK786450 KSO786450 KIS786450 JYW786450 JPA786450 JFE786450 IVI786450 ILM786450 IBQ786450 HRU786450 HHY786450 GYC786450 GOG786450 GEK786450 FUO786450 FKS786450 FAW786450 ERA786450 EHE786450 DXI786450 DNM786450 DDQ786450 CTU786450 CJY786450 CAC786450 BQG786450 BGK786450 AWO786450 AMS786450 ACW786450 TA786450 JE786450 WVQ720914 WLU720914 WBY720914 VSC720914 VIG720914 UYK720914 UOO720914 UES720914 TUW720914 TLA720914 TBE720914 SRI720914 SHM720914 RXQ720914 RNU720914 RDY720914 QUC720914 QKG720914 QAK720914 PQO720914 PGS720914 OWW720914 ONA720914 ODE720914 NTI720914 NJM720914 MZQ720914 MPU720914 MFY720914 LWC720914 LMG720914 LCK720914 KSO720914 KIS720914 JYW720914 JPA720914 JFE720914 IVI720914 ILM720914 IBQ720914 HRU720914 HHY720914 GYC720914 GOG720914 GEK720914 FUO720914 FKS720914 FAW720914 ERA720914 EHE720914 DXI720914 DNM720914 DDQ720914 CTU720914 CJY720914 CAC720914 BQG720914 BGK720914 AWO720914 AMS720914 ACW720914 TA720914 JE720914 WVQ655378 WLU655378 WBY655378 VSC655378 VIG655378 UYK655378 UOO655378 UES655378 TUW655378 TLA655378 TBE655378 SRI655378 SHM655378 RXQ655378 RNU655378 RDY655378 QUC655378 QKG655378 QAK655378 PQO655378 PGS655378 OWW655378 ONA655378 ODE655378 NTI655378 NJM655378 MZQ655378 MPU655378 MFY655378 LWC655378 LMG655378 LCK655378 KSO655378 KIS655378 JYW655378 JPA655378 JFE655378 IVI655378 ILM655378 IBQ655378 HRU655378 HHY655378 GYC655378 GOG655378 GEK655378 FUO655378 FKS655378 FAW655378 ERA655378 EHE655378 DXI655378 DNM655378 DDQ655378 CTU655378 CJY655378 CAC655378 BQG655378 BGK655378 AWO655378 AMS655378 ACW655378 TA655378 JE655378 WVQ589842 WLU589842 WBY589842 VSC589842 VIG589842 UYK589842 UOO589842 UES589842 TUW589842 TLA589842 TBE589842 SRI589842 SHM589842 RXQ589842 RNU589842 RDY589842 QUC589842 QKG589842 QAK589842 PQO589842 PGS589842 OWW589842 ONA589842 ODE589842 NTI589842 NJM589842 MZQ589842 MPU589842 MFY589842 LWC589842 LMG589842 LCK589842 KSO589842 KIS589842 JYW589842 JPA589842 JFE589842 IVI589842 ILM589842 IBQ589842 HRU589842 HHY589842 GYC589842 GOG589842 GEK589842 FUO589842 FKS589842 FAW589842 ERA589842 EHE589842 DXI589842 DNM589842 DDQ589842 CTU589842 CJY589842 CAC589842 BQG589842 BGK589842 AWO589842 AMS589842 ACW589842 TA589842 JE589842 WVQ524306 WLU524306 WBY524306 VSC524306 VIG524306 UYK524306 UOO524306 UES524306 TUW524306 TLA524306 TBE524306 SRI524306 SHM524306 RXQ524306 RNU524306 RDY524306 QUC524306 QKG524306 QAK524306 PQO524306 PGS524306 OWW524306 ONA524306 ODE524306 NTI524306 NJM524306 MZQ524306 MPU524306 MFY524306 LWC524306 LMG524306 LCK524306 KSO524306 KIS524306 JYW524306 JPA524306 JFE524306 IVI524306 ILM524306 IBQ524306 HRU524306 HHY524306 GYC524306 GOG524306 GEK524306 FUO524306 FKS524306 FAW524306 ERA524306 EHE524306 DXI524306 DNM524306 DDQ524306 CTU524306 CJY524306 CAC524306 BQG524306 BGK524306 AWO524306 AMS524306 ACW524306 TA524306 JE524306 WVQ458770 WLU458770 WBY458770 VSC458770 VIG458770 UYK458770 UOO458770 UES458770 TUW458770 TLA458770 TBE458770 SRI458770 SHM458770 RXQ458770 RNU458770 RDY458770 QUC458770 QKG458770 QAK458770 PQO458770 PGS458770 OWW458770 ONA458770 ODE458770 NTI458770 NJM458770 MZQ458770 MPU458770 MFY458770 LWC458770 LMG458770 LCK458770 KSO458770 KIS458770 JYW458770 JPA458770 JFE458770 IVI458770 ILM458770 IBQ458770 HRU458770 HHY458770 GYC458770 GOG458770 GEK458770 FUO458770 FKS458770 FAW458770 ERA458770 EHE458770 DXI458770 DNM458770 DDQ458770 CTU458770 CJY458770 CAC458770 BQG458770 BGK458770 AWO458770 AMS458770 ACW458770 TA458770 JE458770 WVQ393234 WLU393234 WBY393234 VSC393234 VIG393234 UYK393234 UOO393234 UES393234 TUW393234 TLA393234 TBE393234 SRI393234 SHM393234 RXQ393234 RNU393234 RDY393234 QUC393234 QKG393234 QAK393234 PQO393234 PGS393234 OWW393234 ONA393234 ODE393234 NTI393234 NJM393234 MZQ393234 MPU393234 MFY393234 LWC393234 LMG393234 LCK393234 KSO393234 KIS393234 JYW393234 JPA393234 JFE393234 IVI393234 ILM393234 IBQ393234 HRU393234 HHY393234 GYC393234 GOG393234 GEK393234 FUO393234 FKS393234 FAW393234 ERA393234 EHE393234 DXI393234 DNM393234 DDQ393234 CTU393234 CJY393234 CAC393234 BQG393234 BGK393234 AWO393234 AMS393234 ACW393234 TA393234 JE393234 WVQ327698 WLU327698 WBY327698 VSC327698 VIG327698 UYK327698 UOO327698 UES327698 TUW327698 TLA327698 TBE327698 SRI327698 SHM327698 RXQ327698 RNU327698 RDY327698 QUC327698 QKG327698 QAK327698 PQO327698 PGS327698 OWW327698 ONA327698 ODE327698 NTI327698 NJM327698 MZQ327698 MPU327698 MFY327698 LWC327698 LMG327698 LCK327698 KSO327698 KIS327698 JYW327698 JPA327698 JFE327698 IVI327698 ILM327698 IBQ327698 HRU327698 HHY327698 GYC327698 GOG327698 GEK327698 FUO327698 FKS327698 FAW327698 ERA327698 EHE327698 DXI327698 DNM327698 DDQ327698 CTU327698 CJY327698 CAC327698 BQG327698 BGK327698 AWO327698 AMS327698 ACW327698 TA327698 JE327698 WVQ262162 WLU262162 WBY262162 VSC262162 VIG262162 UYK262162 UOO262162 UES262162 TUW262162 TLA262162 TBE262162 SRI262162 SHM262162 RXQ262162 RNU262162 RDY262162 QUC262162 QKG262162 QAK262162 PQO262162 PGS262162 OWW262162 ONA262162 ODE262162 NTI262162 NJM262162 MZQ262162 MPU262162 MFY262162 LWC262162 LMG262162 LCK262162 KSO262162 KIS262162 JYW262162 JPA262162 JFE262162 IVI262162 ILM262162 IBQ262162 HRU262162 HHY262162 GYC262162 GOG262162 GEK262162 FUO262162 FKS262162 FAW262162 ERA262162 EHE262162 DXI262162 DNM262162 DDQ262162 CTU262162 CJY262162 CAC262162 BQG262162 BGK262162 AWO262162 AMS262162 ACW262162 TA262162 JE262162 WVQ196626 WLU196626 WBY196626 VSC196626 VIG196626 UYK196626 UOO196626 UES196626 TUW196626 TLA196626 TBE196626 SRI196626 SHM196626 RXQ196626 RNU196626 RDY196626 QUC196626 QKG196626 QAK196626 PQO196626 PGS196626 OWW196626 ONA196626 ODE196626 NTI196626 NJM196626 MZQ196626 MPU196626 MFY196626 LWC196626 LMG196626 LCK196626 KSO196626 KIS196626 JYW196626 JPA196626 JFE196626 IVI196626 ILM196626 IBQ196626 HRU196626 HHY196626 GYC196626 GOG196626 GEK196626 FUO196626 FKS196626 FAW196626 ERA196626 EHE196626 DXI196626 DNM196626 DDQ196626 CTU196626 CJY196626 CAC196626 BQG196626 BGK196626 AWO196626 AMS196626 ACW196626 TA196626 JE196626 WVQ131090 WLU131090 WBY131090 VSC131090 VIG131090 UYK131090 UOO131090 UES131090 TUW131090 TLA131090 TBE131090 SRI131090 SHM131090 RXQ131090 RNU131090 RDY131090 QUC131090 QKG131090 QAK131090 PQO131090 PGS131090 OWW131090 ONA131090 ODE131090 NTI131090 NJM131090 MZQ131090 MPU131090 MFY131090 LWC131090 LMG131090 LCK131090 KSO131090 KIS131090 JYW131090 JPA131090 JFE131090 IVI131090 ILM131090 IBQ131090 HRU131090 HHY131090 GYC131090 GOG131090 GEK131090 FUO131090 FKS131090 FAW131090 ERA131090 EHE131090 DXI131090 DNM131090 DDQ131090 CTU131090 CJY131090 CAC131090 BQG131090 BGK131090 AWO131090 AMS131090 ACW131090 TA131090 JE131090 WVQ65554 WLU65554 WBY65554 VSC65554 VIG65554 UYK65554 UOO65554 UES65554 TUW65554 TLA65554 TBE65554 SRI65554 SHM65554 RXQ65554 RNU65554 RDY65554 QUC65554 QKG65554 QAK65554 PQO65554 PGS65554 OWW65554 ONA65554 ODE65554 NTI65554 NJM65554 MZQ65554 MPU65554 MFY65554 LWC65554 LMG65554 LCK65554 KSO65554 KIS65554 JYW65554 JPA65554 JFE65554 IVI65554 ILM65554 IBQ65554 HRU65554 HHY65554 GYC65554 GOG65554 GEK65554 FUO65554 FKS65554 FAW65554 ERA65554 EHE65554 DXI65554 DNM65554 DDQ65554 CTU65554 CJY65554 CAC65554 BQG65554 BGK65554 AWO65554 AMS65554 ACW65554 TA65554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J4" xr:uid="{00000000-0002-0000-0000-000002000000}">
      <formula1>"2015, 2016, 2017, 2018, 2019, 2020, 2021, 2022"</formula1>
    </dataValidation>
    <dataValidation type="list" allowBlank="1" showInputMessage="1" showErrorMessage="1" sqref="JE65555 J65555 J131091 J196627 J262163 J327699 J393235 J458771 J524307 J589843 J655379 J720915 J786451 J851987 J917523 J983059 WVQ983059 WLU983059 WBY983059 VSC983059 VIG983059 UYK983059 UOO983059 UES983059 TUW983059 TLA983059 TBE983059 SRI983059 SHM983059 RXQ983059 RNU983059 RDY983059 QUC983059 QKG983059 QAK983059 PQO983059 PGS983059 OWW983059 ONA983059 ODE983059 NTI983059 NJM983059 MZQ983059 MPU983059 MFY983059 LWC983059 LMG983059 LCK983059 KSO983059 KIS983059 JYW983059 JPA983059 JFE983059 IVI983059 ILM983059 IBQ983059 HRU983059 HHY983059 GYC983059 GOG983059 GEK983059 FUO983059 FKS983059 FAW983059 ERA983059 EHE983059 DXI983059 DNM983059 DDQ983059 CTU983059 CJY983059 CAC983059 BQG983059 BGK983059 AWO983059 AMS983059 ACW983059 TA983059 JE983059 WVQ917523 WLU917523 WBY917523 VSC917523 VIG917523 UYK917523 UOO917523 UES917523 TUW917523 TLA917523 TBE917523 SRI917523 SHM917523 RXQ917523 RNU917523 RDY917523 QUC917523 QKG917523 QAK917523 PQO917523 PGS917523 OWW917523 ONA917523 ODE917523 NTI917523 NJM917523 MZQ917523 MPU917523 MFY917523 LWC917523 LMG917523 LCK917523 KSO917523 KIS917523 JYW917523 JPA917523 JFE917523 IVI917523 ILM917523 IBQ917523 HRU917523 HHY917523 GYC917523 GOG917523 GEK917523 FUO917523 FKS917523 FAW917523 ERA917523 EHE917523 DXI917523 DNM917523 DDQ917523 CTU917523 CJY917523 CAC917523 BQG917523 BGK917523 AWO917523 AMS917523 ACW917523 TA917523 JE917523 WVQ851987 WLU851987 WBY851987 VSC851987 VIG851987 UYK851987 UOO851987 UES851987 TUW851987 TLA851987 TBE851987 SRI851987 SHM851987 RXQ851987 RNU851987 RDY851987 QUC851987 QKG851987 QAK851987 PQO851987 PGS851987 OWW851987 ONA851987 ODE851987 NTI851987 NJM851987 MZQ851987 MPU851987 MFY851987 LWC851987 LMG851987 LCK851987 KSO851987 KIS851987 JYW851987 JPA851987 JFE851987 IVI851987 ILM851987 IBQ851987 HRU851987 HHY851987 GYC851987 GOG851987 GEK851987 FUO851987 FKS851987 FAW851987 ERA851987 EHE851987 DXI851987 DNM851987 DDQ851987 CTU851987 CJY851987 CAC851987 BQG851987 BGK851987 AWO851987 AMS851987 ACW851987 TA851987 JE851987 WVQ786451 WLU786451 WBY786451 VSC786451 VIG786451 UYK786451 UOO786451 UES786451 TUW786451 TLA786451 TBE786451 SRI786451 SHM786451 RXQ786451 RNU786451 RDY786451 QUC786451 QKG786451 QAK786451 PQO786451 PGS786451 OWW786451 ONA786451 ODE786451 NTI786451 NJM786451 MZQ786451 MPU786451 MFY786451 LWC786451 LMG786451 LCK786451 KSO786451 KIS786451 JYW786451 JPA786451 JFE786451 IVI786451 ILM786451 IBQ786451 HRU786451 HHY786451 GYC786451 GOG786451 GEK786451 FUO786451 FKS786451 FAW786451 ERA786451 EHE786451 DXI786451 DNM786451 DDQ786451 CTU786451 CJY786451 CAC786451 BQG786451 BGK786451 AWO786451 AMS786451 ACW786451 TA786451 JE786451 WVQ720915 WLU720915 WBY720915 VSC720915 VIG720915 UYK720915 UOO720915 UES720915 TUW720915 TLA720915 TBE720915 SRI720915 SHM720915 RXQ720915 RNU720915 RDY720915 QUC720915 QKG720915 QAK720915 PQO720915 PGS720915 OWW720915 ONA720915 ODE720915 NTI720915 NJM720915 MZQ720915 MPU720915 MFY720915 LWC720915 LMG720915 LCK720915 KSO720915 KIS720915 JYW720915 JPA720915 JFE720915 IVI720915 ILM720915 IBQ720915 HRU720915 HHY720915 GYC720915 GOG720915 GEK720915 FUO720915 FKS720915 FAW720915 ERA720915 EHE720915 DXI720915 DNM720915 DDQ720915 CTU720915 CJY720915 CAC720915 BQG720915 BGK720915 AWO720915 AMS720915 ACW720915 TA720915 JE720915 WVQ655379 WLU655379 WBY655379 VSC655379 VIG655379 UYK655379 UOO655379 UES655379 TUW655379 TLA655379 TBE655379 SRI655379 SHM655379 RXQ655379 RNU655379 RDY655379 QUC655379 QKG655379 QAK655379 PQO655379 PGS655379 OWW655379 ONA655379 ODE655379 NTI655379 NJM655379 MZQ655379 MPU655379 MFY655379 LWC655379 LMG655379 LCK655379 KSO655379 KIS655379 JYW655379 JPA655379 JFE655379 IVI655379 ILM655379 IBQ655379 HRU655379 HHY655379 GYC655379 GOG655379 GEK655379 FUO655379 FKS655379 FAW655379 ERA655379 EHE655379 DXI655379 DNM655379 DDQ655379 CTU655379 CJY655379 CAC655379 BQG655379 BGK655379 AWO655379 AMS655379 ACW655379 TA655379 JE655379 WVQ589843 WLU589843 WBY589843 VSC589843 VIG589843 UYK589843 UOO589843 UES589843 TUW589843 TLA589843 TBE589843 SRI589843 SHM589843 RXQ589843 RNU589843 RDY589843 QUC589843 QKG589843 QAK589843 PQO589843 PGS589843 OWW589843 ONA589843 ODE589843 NTI589843 NJM589843 MZQ589843 MPU589843 MFY589843 LWC589843 LMG589843 LCK589843 KSO589843 KIS589843 JYW589843 JPA589843 JFE589843 IVI589843 ILM589843 IBQ589843 HRU589843 HHY589843 GYC589843 GOG589843 GEK589843 FUO589843 FKS589843 FAW589843 ERA589843 EHE589843 DXI589843 DNM589843 DDQ589843 CTU589843 CJY589843 CAC589843 BQG589843 BGK589843 AWO589843 AMS589843 ACW589843 TA589843 JE589843 WVQ524307 WLU524307 WBY524307 VSC524307 VIG524307 UYK524307 UOO524307 UES524307 TUW524307 TLA524307 TBE524307 SRI524307 SHM524307 RXQ524307 RNU524307 RDY524307 QUC524307 QKG524307 QAK524307 PQO524307 PGS524307 OWW524307 ONA524307 ODE524307 NTI524307 NJM524307 MZQ524307 MPU524307 MFY524307 LWC524307 LMG524307 LCK524307 KSO524307 KIS524307 JYW524307 JPA524307 JFE524307 IVI524307 ILM524307 IBQ524307 HRU524307 HHY524307 GYC524307 GOG524307 GEK524307 FUO524307 FKS524307 FAW524307 ERA524307 EHE524307 DXI524307 DNM524307 DDQ524307 CTU524307 CJY524307 CAC524307 BQG524307 BGK524307 AWO524307 AMS524307 ACW524307 TA524307 JE524307 WVQ458771 WLU458771 WBY458771 VSC458771 VIG458771 UYK458771 UOO458771 UES458771 TUW458771 TLA458771 TBE458771 SRI458771 SHM458771 RXQ458771 RNU458771 RDY458771 QUC458771 QKG458771 QAK458771 PQO458771 PGS458771 OWW458771 ONA458771 ODE458771 NTI458771 NJM458771 MZQ458771 MPU458771 MFY458771 LWC458771 LMG458771 LCK458771 KSO458771 KIS458771 JYW458771 JPA458771 JFE458771 IVI458771 ILM458771 IBQ458771 HRU458771 HHY458771 GYC458771 GOG458771 GEK458771 FUO458771 FKS458771 FAW458771 ERA458771 EHE458771 DXI458771 DNM458771 DDQ458771 CTU458771 CJY458771 CAC458771 BQG458771 BGK458771 AWO458771 AMS458771 ACW458771 TA458771 JE458771 WVQ393235 WLU393235 WBY393235 VSC393235 VIG393235 UYK393235 UOO393235 UES393235 TUW393235 TLA393235 TBE393235 SRI393235 SHM393235 RXQ393235 RNU393235 RDY393235 QUC393235 QKG393235 QAK393235 PQO393235 PGS393235 OWW393235 ONA393235 ODE393235 NTI393235 NJM393235 MZQ393235 MPU393235 MFY393235 LWC393235 LMG393235 LCK393235 KSO393235 KIS393235 JYW393235 JPA393235 JFE393235 IVI393235 ILM393235 IBQ393235 HRU393235 HHY393235 GYC393235 GOG393235 GEK393235 FUO393235 FKS393235 FAW393235 ERA393235 EHE393235 DXI393235 DNM393235 DDQ393235 CTU393235 CJY393235 CAC393235 BQG393235 BGK393235 AWO393235 AMS393235 ACW393235 TA393235 JE393235 WVQ327699 WLU327699 WBY327699 VSC327699 VIG327699 UYK327699 UOO327699 UES327699 TUW327699 TLA327699 TBE327699 SRI327699 SHM327699 RXQ327699 RNU327699 RDY327699 QUC327699 QKG327699 QAK327699 PQO327699 PGS327699 OWW327699 ONA327699 ODE327699 NTI327699 NJM327699 MZQ327699 MPU327699 MFY327699 LWC327699 LMG327699 LCK327699 KSO327699 KIS327699 JYW327699 JPA327699 JFE327699 IVI327699 ILM327699 IBQ327699 HRU327699 HHY327699 GYC327699 GOG327699 GEK327699 FUO327699 FKS327699 FAW327699 ERA327699 EHE327699 DXI327699 DNM327699 DDQ327699 CTU327699 CJY327699 CAC327699 BQG327699 BGK327699 AWO327699 AMS327699 ACW327699 TA327699 JE327699 WVQ262163 WLU262163 WBY262163 VSC262163 VIG262163 UYK262163 UOO262163 UES262163 TUW262163 TLA262163 TBE262163 SRI262163 SHM262163 RXQ262163 RNU262163 RDY262163 QUC262163 QKG262163 QAK262163 PQO262163 PGS262163 OWW262163 ONA262163 ODE262163 NTI262163 NJM262163 MZQ262163 MPU262163 MFY262163 LWC262163 LMG262163 LCK262163 KSO262163 KIS262163 JYW262163 JPA262163 JFE262163 IVI262163 ILM262163 IBQ262163 HRU262163 HHY262163 GYC262163 GOG262163 GEK262163 FUO262163 FKS262163 FAW262163 ERA262163 EHE262163 DXI262163 DNM262163 DDQ262163 CTU262163 CJY262163 CAC262163 BQG262163 BGK262163 AWO262163 AMS262163 ACW262163 TA262163 JE262163 WVQ196627 WLU196627 WBY196627 VSC196627 VIG196627 UYK196627 UOO196627 UES196627 TUW196627 TLA196627 TBE196627 SRI196627 SHM196627 RXQ196627 RNU196627 RDY196627 QUC196627 QKG196627 QAK196627 PQO196627 PGS196627 OWW196627 ONA196627 ODE196627 NTI196627 NJM196627 MZQ196627 MPU196627 MFY196627 LWC196627 LMG196627 LCK196627 KSO196627 KIS196627 JYW196627 JPA196627 JFE196627 IVI196627 ILM196627 IBQ196627 HRU196627 HHY196627 GYC196627 GOG196627 GEK196627 FUO196627 FKS196627 FAW196627 ERA196627 EHE196627 DXI196627 DNM196627 DDQ196627 CTU196627 CJY196627 CAC196627 BQG196627 BGK196627 AWO196627 AMS196627 ACW196627 TA196627 JE196627 WVQ131091 WLU131091 WBY131091 VSC131091 VIG131091 UYK131091 UOO131091 UES131091 TUW131091 TLA131091 TBE131091 SRI131091 SHM131091 RXQ131091 RNU131091 RDY131091 QUC131091 QKG131091 QAK131091 PQO131091 PGS131091 OWW131091 ONA131091 ODE131091 NTI131091 NJM131091 MZQ131091 MPU131091 MFY131091 LWC131091 LMG131091 LCK131091 KSO131091 KIS131091 JYW131091 JPA131091 JFE131091 IVI131091 ILM131091 IBQ131091 HRU131091 HHY131091 GYC131091 GOG131091 GEK131091 FUO131091 FKS131091 FAW131091 ERA131091 EHE131091 DXI131091 DNM131091 DDQ131091 CTU131091 CJY131091 CAC131091 BQG131091 BGK131091 AWO131091 AMS131091 ACW131091 TA131091 JE131091 WVQ65555 WLU65555 WBY65555 VSC65555 VIG65555 UYK65555 UOO65555 UES65555 TUW65555 TLA65555 TBE65555 SRI65555 SHM65555 RXQ65555 RNU65555 RDY65555 QUC65555 QKG65555 QAK65555 PQO65555 PGS65555 OWW65555 ONA65555 ODE65555 NTI65555 NJM65555 MZQ65555 MPU65555 MFY65555 LWC65555 LMG65555 LCK65555 KSO65555 KIS65555 JYW65555 JPA65555 JFE65555 IVI65555 ILM65555 IBQ65555 HRU65555 HHY65555 GYC65555 GOG65555 GEK65555 FUO65555 FKS65555 FAW65555 ERA65555 EHE65555 DXI65555 DNM65555 DDQ65555 CTU65555 CJY65555 CAC65555 BQG65555 BGK65555 AWO65555 AMS65555 ACW65555 TA65555 WVQ5:WVQ6 WLU5:WLU6 WBY5:WBY6 VSC5:VSC6 VIG5:VIG6 UYK5:UYK6 UOO5:UOO6 UES5:UES6 TUW5:TUW6 TLA5:TLA6 TBE5:TBE6 SRI5:SRI6 SHM5:SHM6 RXQ5:RXQ6 RNU5:RNU6 RDY5:RDY6 QUC5:QUC6 QKG5:QKG6 QAK5:QAK6 PQO5:PQO6 PGS5:PGS6 OWW5:OWW6 ONA5:ONA6 ODE5:ODE6 NTI5:NTI6 NJM5:NJM6 MZQ5:MZQ6 MPU5:MPU6 MFY5:MFY6 LWC5:LWC6 LMG5:LMG6 LCK5:LCK6 KSO5:KSO6 KIS5:KIS6 JYW5:JYW6 JPA5:JPA6 JFE5:JFE6 IVI5:IVI6 ILM5:ILM6 IBQ5:IBQ6 HRU5:HRU6 HHY5:HHY6 GYC5:GYC6 GOG5:GOG6 GEK5:GEK6 FUO5:FUO6 FKS5:FKS6 FAW5:FAW6 ERA5:ERA6 EHE5:EHE6 DXI5:DXI6 DNM5:DNM6 DDQ5:DDQ6 CTU5:CTU6 CJY5:CJY6 CAC5:CAC6 BQG5:BQG6 BGK5:BGK6 AWO5:AWO6 AMS5:AMS6 ACW5:ACW6 TA5:TA6 JE5:JE6 J5:J6" xr:uid="{00000000-0002-0000-0000-000003000000}">
      <formula1>"25%, 50%, 75%, 100%"</formula1>
    </dataValidation>
    <dataValidation type="list" allowBlank="1" showInputMessage="1" showErrorMessage="1" sqref="C4:E5" xr:uid="{00000000-0002-0000-0000-000004000000}">
      <formula1>$U$52:$U$95</formula1>
    </dataValidation>
  </dataValidations>
  <printOptions horizontalCentered="1" verticalCentered="1"/>
  <pageMargins left="0.70866141732283472" right="0.70866141732283472" top="0.74803149606299213" bottom="0.74803149606299213" header="0.31496062992125984" footer="0.31496062992125984"/>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966FF"/>
  </sheetPr>
  <dimension ref="A1:AN121"/>
  <sheetViews>
    <sheetView zoomScale="90" zoomScaleNormal="90" workbookViewId="0"/>
  </sheetViews>
  <sheetFormatPr baseColWidth="10" defaultColWidth="11.42578125" defaultRowHeight="14.25" x14ac:dyDescent="0.2"/>
  <cols>
    <col min="1" max="1" width="11.42578125" style="54"/>
    <col min="2" max="2" width="15.5703125" style="54" customWidth="1"/>
    <col min="3" max="3" width="42.28515625" style="196" customWidth="1"/>
    <col min="4" max="4" width="17" style="78" customWidth="1"/>
    <col min="5" max="5" width="28.42578125" style="80" customWidth="1"/>
    <col min="6" max="6" width="13.28515625" style="227" customWidth="1"/>
    <col min="7" max="7" width="12.7109375" style="227" bestFit="1" customWidth="1"/>
    <col min="8" max="12" width="11.42578125" style="78"/>
    <col min="13" max="13" width="13.42578125" style="78" customWidth="1"/>
    <col min="14" max="14" width="17.28515625" style="78" customWidth="1"/>
    <col min="15" max="15" width="13.42578125" style="78" customWidth="1"/>
    <col min="16" max="16" width="14" style="78" customWidth="1"/>
    <col min="17" max="17" width="15.28515625" style="78" customWidth="1"/>
    <col min="18" max="18" width="11.42578125" style="78"/>
    <col min="19" max="19" width="12.5703125" style="78" customWidth="1"/>
    <col min="20" max="20" width="12.7109375" style="78" bestFit="1" customWidth="1"/>
    <col min="21" max="22" width="11.42578125" style="78"/>
    <col min="23" max="23" width="12.42578125" style="78" customWidth="1"/>
    <col min="24" max="24" width="11.42578125" style="78"/>
    <col min="25" max="25" width="12.5703125" style="78" customWidth="1"/>
    <col min="26" max="28" width="11.42578125" style="78"/>
    <col min="29" max="29" width="25.28515625" style="78" customWidth="1"/>
    <col min="30" max="34" width="11.42578125" style="78"/>
    <col min="35" max="16384" width="11.42578125" style="54"/>
  </cols>
  <sheetData>
    <row r="1" spans="1:40" x14ac:dyDescent="0.2">
      <c r="A1" s="52"/>
      <c r="B1" s="52"/>
      <c r="C1" s="80"/>
      <c r="D1" s="52"/>
      <c r="F1" s="224"/>
      <c r="G1" s="224"/>
      <c r="H1" s="52"/>
      <c r="I1" s="52"/>
      <c r="J1" s="52"/>
      <c r="K1" s="52"/>
      <c r="L1" s="52"/>
      <c r="M1" s="52"/>
      <c r="N1" s="52"/>
      <c r="O1" s="52"/>
      <c r="P1" s="52"/>
      <c r="Q1" s="52"/>
      <c r="R1" s="52"/>
      <c r="S1" s="52"/>
      <c r="T1" s="52"/>
      <c r="U1" s="52"/>
      <c r="V1" s="52"/>
      <c r="W1" s="52"/>
      <c r="X1" s="52"/>
      <c r="Y1" s="52"/>
      <c r="Z1" s="52"/>
      <c r="AA1" s="52"/>
      <c r="AB1" s="52"/>
      <c r="AC1" s="52"/>
      <c r="AD1" s="52"/>
      <c r="AE1" s="52"/>
      <c r="AF1" s="52"/>
      <c r="AG1" s="52"/>
      <c r="AH1" s="52"/>
    </row>
    <row r="2" spans="1:40" ht="23.25" x14ac:dyDescent="0.2">
      <c r="A2" s="52"/>
      <c r="B2" s="52"/>
      <c r="C2" s="407" t="s">
        <v>0</v>
      </c>
      <c r="D2" s="407"/>
      <c r="E2" s="407"/>
      <c r="F2" s="407"/>
      <c r="G2" s="407"/>
      <c r="H2" s="407"/>
      <c r="I2" s="407"/>
      <c r="J2" s="407"/>
      <c r="K2" s="407"/>
      <c r="L2" s="407"/>
      <c r="M2" s="407"/>
      <c r="N2" s="407"/>
      <c r="O2" s="407"/>
      <c r="P2" s="407"/>
      <c r="Q2" s="407"/>
      <c r="R2" s="407"/>
      <c r="S2" s="199"/>
      <c r="T2" s="199"/>
      <c r="U2" s="199"/>
      <c r="V2" s="199"/>
      <c r="W2" s="199"/>
      <c r="X2" s="199"/>
      <c r="Y2" s="52"/>
      <c r="Z2" s="52"/>
      <c r="AA2" s="52"/>
      <c r="AB2" s="52"/>
      <c r="AC2" s="52"/>
      <c r="AD2" s="52"/>
      <c r="AE2" s="52"/>
      <c r="AF2" s="52"/>
      <c r="AG2" s="52"/>
      <c r="AH2" s="52"/>
      <c r="AJ2" s="79" t="s">
        <v>167</v>
      </c>
    </row>
    <row r="3" spans="1:40" ht="18" x14ac:dyDescent="0.25">
      <c r="A3" s="52"/>
      <c r="B3" s="52"/>
      <c r="C3" s="164" t="s">
        <v>119</v>
      </c>
      <c r="D3" s="197"/>
      <c r="E3" s="193"/>
      <c r="F3" s="225"/>
      <c r="G3" s="225"/>
      <c r="H3" s="1"/>
      <c r="I3" s="1"/>
      <c r="J3" s="1"/>
      <c r="K3" s="1"/>
      <c r="L3" s="1"/>
      <c r="M3" s="1"/>
      <c r="N3" s="1"/>
      <c r="O3" s="1"/>
      <c r="P3" s="1"/>
      <c r="Q3" s="1"/>
      <c r="R3" s="1"/>
      <c r="S3" s="1"/>
      <c r="T3" s="1"/>
      <c r="U3" s="1"/>
      <c r="V3" s="1"/>
      <c r="W3" s="1"/>
      <c r="X3" s="1"/>
      <c r="Y3" s="52"/>
      <c r="Z3" s="52"/>
      <c r="AA3" s="52"/>
      <c r="AB3" s="52"/>
      <c r="AC3" s="52"/>
      <c r="AD3" s="52"/>
      <c r="AE3" s="52"/>
      <c r="AF3" s="52"/>
      <c r="AG3" s="52"/>
      <c r="AH3" s="52"/>
      <c r="AJ3" s="79" t="s">
        <v>168</v>
      </c>
    </row>
    <row r="4" spans="1:40" ht="30.75" customHeight="1" x14ac:dyDescent="0.2">
      <c r="A4" s="55"/>
      <c r="B4" s="55"/>
      <c r="C4" s="437" t="s">
        <v>196</v>
      </c>
      <c r="D4" s="437"/>
      <c r="E4" s="437"/>
      <c r="F4" s="437"/>
      <c r="G4" s="437"/>
      <c r="H4" s="437"/>
      <c r="I4" s="437"/>
      <c r="J4" s="437"/>
      <c r="K4" s="437"/>
      <c r="L4" s="437"/>
      <c r="M4" s="437"/>
      <c r="N4" s="437"/>
      <c r="O4" s="437"/>
      <c r="P4" s="437"/>
      <c r="Q4" s="437"/>
      <c r="R4" s="437"/>
      <c r="S4" s="200"/>
      <c r="T4" s="200"/>
      <c r="U4" s="200"/>
      <c r="V4" s="200"/>
      <c r="W4" s="200"/>
      <c r="X4" s="200"/>
      <c r="Y4" s="52"/>
      <c r="Z4" s="52"/>
      <c r="AA4" s="52"/>
      <c r="AB4" s="52"/>
      <c r="AC4" s="52"/>
      <c r="AD4" s="52"/>
      <c r="AE4" s="52"/>
      <c r="AF4" s="52"/>
      <c r="AG4" s="52"/>
      <c r="AH4" s="52"/>
      <c r="AJ4" s="79" t="s">
        <v>169</v>
      </c>
    </row>
    <row r="5" spans="1:40" ht="15.75" customHeight="1" x14ac:dyDescent="0.2">
      <c r="A5" s="408" t="s">
        <v>89</v>
      </c>
      <c r="B5" s="408" t="s">
        <v>85</v>
      </c>
      <c r="C5" s="421" t="s">
        <v>82</v>
      </c>
      <c r="D5" s="408" t="s">
        <v>110</v>
      </c>
      <c r="E5" s="421" t="s">
        <v>166</v>
      </c>
      <c r="F5" s="408" t="s">
        <v>154</v>
      </c>
      <c r="G5" s="408" t="s">
        <v>155</v>
      </c>
      <c r="H5" s="408" t="s">
        <v>156</v>
      </c>
      <c r="I5" s="411" t="s">
        <v>157</v>
      </c>
      <c r="J5" s="412"/>
      <c r="K5" s="412"/>
      <c r="L5" s="412"/>
      <c r="M5" s="412"/>
      <c r="N5" s="412"/>
      <c r="O5" s="412"/>
      <c r="P5" s="412"/>
      <c r="Q5" s="412"/>
      <c r="R5" s="413"/>
      <c r="S5" s="426" t="s">
        <v>160</v>
      </c>
      <c r="T5" s="427"/>
      <c r="U5" s="427"/>
      <c r="V5" s="427"/>
      <c r="W5" s="427"/>
      <c r="X5" s="427"/>
      <c r="Y5" s="427"/>
      <c r="Z5" s="427"/>
      <c r="AA5" s="427"/>
      <c r="AB5" s="427"/>
      <c r="AC5" s="427"/>
      <c r="AD5" s="427"/>
      <c r="AE5" s="428"/>
      <c r="AF5" s="404" t="s">
        <v>164</v>
      </c>
      <c r="AG5" s="404" t="s">
        <v>165</v>
      </c>
      <c r="AH5" s="404" t="s">
        <v>170</v>
      </c>
    </row>
    <row r="6" spans="1:40" ht="36.75" customHeight="1" x14ac:dyDescent="0.3">
      <c r="A6" s="409"/>
      <c r="B6" s="409"/>
      <c r="C6" s="422"/>
      <c r="D6" s="409"/>
      <c r="E6" s="422"/>
      <c r="F6" s="409"/>
      <c r="G6" s="409"/>
      <c r="H6" s="409"/>
      <c r="I6" s="438" t="s">
        <v>158</v>
      </c>
      <c r="J6" s="438"/>
      <c r="K6" s="438"/>
      <c r="L6" s="439" t="s">
        <v>79</v>
      </c>
      <c r="M6" s="438" t="s">
        <v>159</v>
      </c>
      <c r="N6" s="438"/>
      <c r="O6" s="438"/>
      <c r="P6" s="438"/>
      <c r="Q6" s="438"/>
      <c r="R6" s="408" t="s">
        <v>19</v>
      </c>
      <c r="S6" s="408" t="s">
        <v>69</v>
      </c>
      <c r="T6" s="442" t="s">
        <v>161</v>
      </c>
      <c r="U6" s="443"/>
      <c r="V6" s="443"/>
      <c r="W6" s="443"/>
      <c r="X6" s="444"/>
      <c r="Y6" s="442" t="s">
        <v>162</v>
      </c>
      <c r="Z6" s="443"/>
      <c r="AA6" s="443"/>
      <c r="AB6" s="444"/>
      <c r="AC6" s="432" t="s">
        <v>163</v>
      </c>
      <c r="AD6" s="433"/>
      <c r="AE6" s="434"/>
      <c r="AF6" s="405"/>
      <c r="AG6" s="405"/>
      <c r="AH6" s="405"/>
      <c r="AM6" s="56" t="s">
        <v>4</v>
      </c>
      <c r="AN6" s="56"/>
    </row>
    <row r="7" spans="1:40" ht="30.75" customHeight="1" x14ac:dyDescent="0.3">
      <c r="A7" s="409"/>
      <c r="B7" s="409"/>
      <c r="C7" s="422"/>
      <c r="D7" s="409"/>
      <c r="E7" s="422"/>
      <c r="F7" s="409"/>
      <c r="G7" s="409"/>
      <c r="H7" s="409"/>
      <c r="I7" s="414" t="s">
        <v>74</v>
      </c>
      <c r="J7" s="414" t="s">
        <v>73</v>
      </c>
      <c r="K7" s="414" t="s">
        <v>72</v>
      </c>
      <c r="L7" s="440"/>
      <c r="M7" s="414" t="s">
        <v>71</v>
      </c>
      <c r="N7" s="418" t="s">
        <v>118</v>
      </c>
      <c r="O7" s="419"/>
      <c r="P7" s="420"/>
      <c r="Q7" s="416" t="s">
        <v>117</v>
      </c>
      <c r="R7" s="409"/>
      <c r="S7" s="409"/>
      <c r="T7" s="424" t="s">
        <v>101</v>
      </c>
      <c r="U7" s="424" t="s">
        <v>102</v>
      </c>
      <c r="V7" s="424" t="s">
        <v>103</v>
      </c>
      <c r="W7" s="424" t="s">
        <v>104</v>
      </c>
      <c r="X7" s="424" t="s">
        <v>105</v>
      </c>
      <c r="Y7" s="408" t="s">
        <v>69</v>
      </c>
      <c r="Z7" s="414" t="s">
        <v>68</v>
      </c>
      <c r="AA7" s="414" t="s">
        <v>67</v>
      </c>
      <c r="AB7" s="414" t="s">
        <v>132</v>
      </c>
      <c r="AC7" s="429" t="s">
        <v>69</v>
      </c>
      <c r="AD7" s="414" t="s">
        <v>111</v>
      </c>
      <c r="AE7" s="414" t="s">
        <v>112</v>
      </c>
      <c r="AF7" s="405"/>
      <c r="AG7" s="405"/>
      <c r="AH7" s="405"/>
      <c r="AM7" s="56" t="s">
        <v>25</v>
      </c>
      <c r="AN7" s="56">
        <v>2</v>
      </c>
    </row>
    <row r="8" spans="1:40" ht="24.75" customHeight="1" x14ac:dyDescent="0.25">
      <c r="A8" s="409"/>
      <c r="B8" s="409"/>
      <c r="C8" s="422"/>
      <c r="D8" s="409"/>
      <c r="E8" s="422"/>
      <c r="F8" s="409"/>
      <c r="G8" s="409"/>
      <c r="H8" s="409"/>
      <c r="I8" s="415"/>
      <c r="J8" s="415"/>
      <c r="K8" s="415"/>
      <c r="L8" s="440"/>
      <c r="M8" s="415"/>
      <c r="N8" s="71" t="s">
        <v>92</v>
      </c>
      <c r="O8" s="71" t="s">
        <v>93</v>
      </c>
      <c r="P8" s="72" t="s">
        <v>70</v>
      </c>
      <c r="Q8" s="417"/>
      <c r="R8" s="409"/>
      <c r="S8" s="409"/>
      <c r="T8" s="425"/>
      <c r="U8" s="425"/>
      <c r="V8" s="425"/>
      <c r="W8" s="425"/>
      <c r="X8" s="425"/>
      <c r="Y8" s="409"/>
      <c r="Z8" s="415"/>
      <c r="AA8" s="415"/>
      <c r="AB8" s="415"/>
      <c r="AC8" s="430"/>
      <c r="AD8" s="415"/>
      <c r="AE8" s="415"/>
      <c r="AF8" s="405"/>
      <c r="AG8" s="405"/>
      <c r="AH8" s="405"/>
      <c r="AM8" s="56" t="s">
        <v>26</v>
      </c>
      <c r="AN8" s="56">
        <v>3</v>
      </c>
    </row>
    <row r="9" spans="1:40" ht="33" customHeight="1" x14ac:dyDescent="0.2">
      <c r="A9" s="410"/>
      <c r="B9" s="410"/>
      <c r="C9" s="423"/>
      <c r="D9" s="410"/>
      <c r="E9" s="423"/>
      <c r="F9" s="410"/>
      <c r="G9" s="410"/>
      <c r="H9" s="410"/>
      <c r="I9" s="57">
        <f>I121/$L$121</f>
        <v>0.10941609679116254</v>
      </c>
      <c r="J9" s="57">
        <f>J121/$L$121</f>
        <v>0.19410836401893741</v>
      </c>
      <c r="K9" s="57">
        <f>K121/$L$121</f>
        <v>0.69647553918990002</v>
      </c>
      <c r="L9" s="441"/>
      <c r="M9" s="57">
        <f>M121/$L$121</f>
        <v>0.84481851657022622</v>
      </c>
      <c r="N9" s="57">
        <f>N121/$L$121</f>
        <v>0.10257759074171488</v>
      </c>
      <c r="O9" s="57">
        <f>O121/$L$121</f>
        <v>0</v>
      </c>
      <c r="P9" s="57">
        <f>P121/$L$121</f>
        <v>0</v>
      </c>
      <c r="Q9" s="57">
        <f>Q121/$L$121</f>
        <v>5.2603892688058915E-2</v>
      </c>
      <c r="R9" s="410"/>
      <c r="S9" s="410"/>
      <c r="T9" s="58">
        <f>+(T121/$S$121)</f>
        <v>0.99382716049382713</v>
      </c>
      <c r="U9" s="58">
        <f t="shared" ref="U9:X9" si="0">+U121/$S$121</f>
        <v>6.1728395061728392E-3</v>
      </c>
      <c r="V9" s="58">
        <f t="shared" si="0"/>
        <v>0</v>
      </c>
      <c r="W9" s="58">
        <f t="shared" si="0"/>
        <v>0</v>
      </c>
      <c r="X9" s="58">
        <f t="shared" si="0"/>
        <v>0</v>
      </c>
      <c r="Y9" s="410"/>
      <c r="Z9" s="57">
        <f>+Z121/$Y$121</f>
        <v>0.66975308641975306</v>
      </c>
      <c r="AA9" s="57">
        <f>+AA121/$Y$121</f>
        <v>0.33024691358024694</v>
      </c>
      <c r="AB9" s="57">
        <f>+AB121/$Y$121</f>
        <v>0</v>
      </c>
      <c r="AC9" s="431"/>
      <c r="AD9" s="73">
        <f>+AD121/Y121</f>
        <v>0.79629629629629628</v>
      </c>
      <c r="AE9" s="73">
        <f>+AE121/Y121</f>
        <v>0</v>
      </c>
      <c r="AF9" s="406"/>
      <c r="AG9" s="406"/>
      <c r="AH9" s="406"/>
      <c r="AM9" s="56" t="s">
        <v>27</v>
      </c>
      <c r="AN9" s="56">
        <v>4</v>
      </c>
    </row>
    <row r="10" spans="1:40" s="136" customFormat="1" ht="12.75" x14ac:dyDescent="0.2">
      <c r="A10" s="120">
        <v>1</v>
      </c>
      <c r="B10" s="134"/>
      <c r="C10" s="135" t="s">
        <v>312</v>
      </c>
      <c r="D10" s="198">
        <v>4</v>
      </c>
      <c r="E10" s="122" t="s">
        <v>169</v>
      </c>
      <c r="F10" s="126">
        <v>43500</v>
      </c>
      <c r="G10" s="126">
        <v>43522</v>
      </c>
      <c r="H10" s="126" t="s">
        <v>4</v>
      </c>
      <c r="I10" s="124"/>
      <c r="J10" s="124"/>
      <c r="K10" s="124">
        <v>60</v>
      </c>
      <c r="L10" s="137">
        <f t="shared" ref="L10:L73" si="1">SUM(I10:K10)</f>
        <v>60</v>
      </c>
      <c r="M10" s="124">
        <v>60</v>
      </c>
      <c r="N10" s="124"/>
      <c r="O10" s="124"/>
      <c r="P10" s="124"/>
      <c r="Q10" s="124"/>
      <c r="R10" s="137">
        <f t="shared" ref="R10:R73" si="2">IF(SUM(M10:Q10)=SUM(I10:K10),L10,"VERIFIQUE DATOS INCORRECTOS")</f>
        <v>60</v>
      </c>
      <c r="S10" s="137">
        <f t="shared" ref="S10:S73" si="3">SUM(T10:X10)</f>
        <v>5</v>
      </c>
      <c r="T10" s="138">
        <v>5</v>
      </c>
      <c r="U10" s="138"/>
      <c r="V10" s="138"/>
      <c r="W10" s="138"/>
      <c r="X10" s="138"/>
      <c r="Y10" s="137">
        <f t="shared" ref="Y10:Y73" si="4">IF(SUM(Z10:AB10)=S10,S10,"verifique datos erroneos")</f>
        <v>5</v>
      </c>
      <c r="Z10" s="124">
        <v>3</v>
      </c>
      <c r="AA10" s="124">
        <v>2</v>
      </c>
      <c r="AB10" s="124"/>
      <c r="AC10" s="137">
        <f>+IF(SUM(AD10:AE10)=Y10, Y10,"verifique datos erroneos")</f>
        <v>5</v>
      </c>
      <c r="AD10" s="124">
        <v>5</v>
      </c>
      <c r="AE10" s="124"/>
      <c r="AF10" s="124"/>
      <c r="AG10" s="124"/>
      <c r="AH10" s="124"/>
    </row>
    <row r="11" spans="1:40" s="136" customFormat="1" ht="12.75" x14ac:dyDescent="0.2">
      <c r="A11" s="120">
        <v>2</v>
      </c>
      <c r="B11" s="134"/>
      <c r="C11" s="116" t="s">
        <v>200</v>
      </c>
      <c r="D11" s="198">
        <v>3</v>
      </c>
      <c r="E11" s="122" t="s">
        <v>167</v>
      </c>
      <c r="F11" s="139">
        <v>43508</v>
      </c>
      <c r="G11" s="139">
        <v>43508</v>
      </c>
      <c r="H11" s="126" t="s">
        <v>4</v>
      </c>
      <c r="I11" s="124">
        <v>4</v>
      </c>
      <c r="J11" s="124"/>
      <c r="K11" s="124"/>
      <c r="L11" s="137">
        <f t="shared" si="1"/>
        <v>4</v>
      </c>
      <c r="M11" s="124">
        <v>4</v>
      </c>
      <c r="N11" s="124"/>
      <c r="O11" s="124"/>
      <c r="P11" s="124"/>
      <c r="Q11" s="124"/>
      <c r="R11" s="137">
        <f t="shared" si="2"/>
        <v>4</v>
      </c>
      <c r="S11" s="137">
        <f t="shared" si="3"/>
        <v>6</v>
      </c>
      <c r="T11" s="138">
        <v>6</v>
      </c>
      <c r="U11" s="138"/>
      <c r="V11" s="138"/>
      <c r="W11" s="138"/>
      <c r="X11" s="138"/>
      <c r="Y11" s="137">
        <f t="shared" si="4"/>
        <v>6</v>
      </c>
      <c r="Z11" s="124">
        <v>2</v>
      </c>
      <c r="AA11" s="124">
        <v>4</v>
      </c>
      <c r="AB11" s="124"/>
      <c r="AC11" s="137">
        <f t="shared" ref="AC11:AC74" si="5">+IF(SUM(AD11:AE11)=Y11, Y11,"verifique datos erroneos")</f>
        <v>6</v>
      </c>
      <c r="AD11" s="124">
        <v>6</v>
      </c>
      <c r="AE11" s="124"/>
      <c r="AF11" s="124"/>
      <c r="AG11" s="124"/>
      <c r="AH11" s="124"/>
    </row>
    <row r="12" spans="1:40" s="136" customFormat="1" ht="12.75" x14ac:dyDescent="0.2">
      <c r="A12" s="120">
        <v>3</v>
      </c>
      <c r="B12" s="134"/>
      <c r="C12" s="116" t="s">
        <v>304</v>
      </c>
      <c r="D12" s="198">
        <v>4</v>
      </c>
      <c r="E12" s="122" t="s">
        <v>169</v>
      </c>
      <c r="F12" s="126">
        <v>43516</v>
      </c>
      <c r="G12" s="126">
        <v>43518</v>
      </c>
      <c r="H12" s="126" t="s">
        <v>4</v>
      </c>
      <c r="I12" s="124"/>
      <c r="J12" s="124"/>
      <c r="K12" s="124">
        <v>24</v>
      </c>
      <c r="L12" s="137">
        <f t="shared" si="1"/>
        <v>24</v>
      </c>
      <c r="M12" s="124">
        <v>24</v>
      </c>
      <c r="N12" s="124"/>
      <c r="O12" s="124"/>
      <c r="P12" s="124"/>
      <c r="Q12" s="124"/>
      <c r="R12" s="137">
        <f t="shared" si="2"/>
        <v>24</v>
      </c>
      <c r="S12" s="137">
        <f t="shared" si="3"/>
        <v>1</v>
      </c>
      <c r="T12" s="138">
        <v>1</v>
      </c>
      <c r="U12" s="138"/>
      <c r="V12" s="138"/>
      <c r="W12" s="138"/>
      <c r="X12" s="138"/>
      <c r="Y12" s="137">
        <f t="shared" si="4"/>
        <v>1</v>
      </c>
      <c r="Z12" s="124"/>
      <c r="AA12" s="124">
        <v>1</v>
      </c>
      <c r="AB12" s="124"/>
      <c r="AC12" s="137">
        <f t="shared" si="5"/>
        <v>1</v>
      </c>
      <c r="AD12" s="124">
        <v>1</v>
      </c>
      <c r="AE12" s="124"/>
      <c r="AF12" s="124"/>
      <c r="AG12" s="124"/>
      <c r="AH12" s="124"/>
    </row>
    <row r="13" spans="1:40" s="136" customFormat="1" ht="12.75" x14ac:dyDescent="0.2">
      <c r="A13" s="120">
        <v>4</v>
      </c>
      <c r="B13" s="134"/>
      <c r="C13" s="116" t="s">
        <v>201</v>
      </c>
      <c r="D13" s="198">
        <v>4</v>
      </c>
      <c r="E13" s="122" t="s">
        <v>169</v>
      </c>
      <c r="F13" s="139">
        <v>43521</v>
      </c>
      <c r="G13" s="139" t="s">
        <v>202</v>
      </c>
      <c r="H13" s="126" t="s">
        <v>4</v>
      </c>
      <c r="I13" s="124"/>
      <c r="J13" s="124"/>
      <c r="K13" s="124">
        <v>46</v>
      </c>
      <c r="L13" s="137">
        <f t="shared" si="1"/>
        <v>46</v>
      </c>
      <c r="M13" s="124">
        <v>46</v>
      </c>
      <c r="N13" s="124"/>
      <c r="O13" s="124"/>
      <c r="P13" s="124"/>
      <c r="Q13" s="124"/>
      <c r="R13" s="137">
        <f t="shared" si="2"/>
        <v>46</v>
      </c>
      <c r="S13" s="137">
        <f t="shared" si="3"/>
        <v>1</v>
      </c>
      <c r="T13" s="138">
        <v>1</v>
      </c>
      <c r="U13" s="138"/>
      <c r="V13" s="138"/>
      <c r="W13" s="138"/>
      <c r="X13" s="138"/>
      <c r="Y13" s="137">
        <f t="shared" si="4"/>
        <v>1</v>
      </c>
      <c r="Z13" s="124">
        <v>1</v>
      </c>
      <c r="AA13" s="124"/>
      <c r="AB13" s="124"/>
      <c r="AC13" s="137">
        <f t="shared" si="5"/>
        <v>1</v>
      </c>
      <c r="AD13" s="124">
        <v>1</v>
      </c>
      <c r="AE13" s="124"/>
      <c r="AF13" s="124"/>
      <c r="AG13" s="124"/>
      <c r="AH13" s="124"/>
    </row>
    <row r="14" spans="1:40" s="136" customFormat="1" ht="12.75" x14ac:dyDescent="0.2">
      <c r="A14" s="120">
        <v>5</v>
      </c>
      <c r="B14" s="134"/>
      <c r="C14" s="116" t="s">
        <v>203</v>
      </c>
      <c r="D14" s="198">
        <v>4</v>
      </c>
      <c r="E14" s="122" t="s">
        <v>169</v>
      </c>
      <c r="F14" s="139">
        <v>43158</v>
      </c>
      <c r="G14" s="139">
        <v>43158</v>
      </c>
      <c r="H14" s="126" t="s">
        <v>4</v>
      </c>
      <c r="I14" s="124">
        <v>4</v>
      </c>
      <c r="J14" s="124"/>
      <c r="K14" s="124"/>
      <c r="L14" s="137">
        <f t="shared" si="1"/>
        <v>4</v>
      </c>
      <c r="M14" s="124">
        <v>4</v>
      </c>
      <c r="N14" s="124"/>
      <c r="O14" s="124"/>
      <c r="P14" s="124"/>
      <c r="Q14" s="124"/>
      <c r="R14" s="137">
        <f t="shared" si="2"/>
        <v>4</v>
      </c>
      <c r="S14" s="137">
        <f t="shared" si="3"/>
        <v>2</v>
      </c>
      <c r="T14" s="138">
        <v>2</v>
      </c>
      <c r="U14" s="138"/>
      <c r="V14" s="138"/>
      <c r="W14" s="138"/>
      <c r="X14" s="138"/>
      <c r="Y14" s="137">
        <f t="shared" si="4"/>
        <v>2</v>
      </c>
      <c r="Z14" s="124">
        <v>1</v>
      </c>
      <c r="AA14" s="124">
        <v>1</v>
      </c>
      <c r="AB14" s="124"/>
      <c r="AC14" s="137">
        <f t="shared" si="5"/>
        <v>2</v>
      </c>
      <c r="AD14" s="124">
        <v>2</v>
      </c>
      <c r="AE14" s="124"/>
      <c r="AF14" s="124"/>
      <c r="AG14" s="124"/>
      <c r="AH14" s="124"/>
    </row>
    <row r="15" spans="1:40" s="136" customFormat="1" ht="12.75" x14ac:dyDescent="0.2">
      <c r="A15" s="120">
        <v>6</v>
      </c>
      <c r="B15" s="134"/>
      <c r="C15" s="116" t="s">
        <v>264</v>
      </c>
      <c r="D15" s="198">
        <v>4</v>
      </c>
      <c r="E15" s="122" t="s">
        <v>169</v>
      </c>
      <c r="F15" s="139">
        <v>43524</v>
      </c>
      <c r="G15" s="139">
        <v>43524</v>
      </c>
      <c r="H15" s="126" t="s">
        <v>4</v>
      </c>
      <c r="I15" s="124">
        <v>4</v>
      </c>
      <c r="J15" s="124"/>
      <c r="K15" s="124"/>
      <c r="L15" s="137">
        <f t="shared" si="1"/>
        <v>4</v>
      </c>
      <c r="M15" s="124">
        <v>4</v>
      </c>
      <c r="N15" s="124"/>
      <c r="O15" s="124"/>
      <c r="P15" s="124"/>
      <c r="Q15" s="124"/>
      <c r="R15" s="137">
        <f t="shared" si="2"/>
        <v>4</v>
      </c>
      <c r="S15" s="137">
        <f t="shared" si="3"/>
        <v>1</v>
      </c>
      <c r="T15" s="138">
        <v>1</v>
      </c>
      <c r="U15" s="138"/>
      <c r="V15" s="138"/>
      <c r="W15" s="138"/>
      <c r="X15" s="138"/>
      <c r="Y15" s="137">
        <f t="shared" si="4"/>
        <v>1</v>
      </c>
      <c r="Z15" s="124">
        <v>1</v>
      </c>
      <c r="AA15" s="124"/>
      <c r="AB15" s="124"/>
      <c r="AC15" s="137">
        <f t="shared" si="5"/>
        <v>1</v>
      </c>
      <c r="AD15" s="124">
        <v>1</v>
      </c>
      <c r="AE15" s="124"/>
      <c r="AF15" s="124"/>
      <c r="AG15" s="124"/>
      <c r="AH15" s="124"/>
    </row>
    <row r="16" spans="1:40" s="136" customFormat="1" ht="12.75" x14ac:dyDescent="0.2">
      <c r="A16" s="120">
        <v>7</v>
      </c>
      <c r="B16" s="134"/>
      <c r="C16" s="116" t="s">
        <v>281</v>
      </c>
      <c r="D16" s="198">
        <v>3</v>
      </c>
      <c r="E16" s="122" t="s">
        <v>167</v>
      </c>
      <c r="F16" s="139">
        <v>43530</v>
      </c>
      <c r="G16" s="139">
        <v>43530</v>
      </c>
      <c r="H16" s="139" t="s">
        <v>4</v>
      </c>
      <c r="I16" s="124">
        <v>8</v>
      </c>
      <c r="J16" s="124"/>
      <c r="K16" s="124"/>
      <c r="L16" s="137">
        <f t="shared" si="1"/>
        <v>8</v>
      </c>
      <c r="M16" s="124">
        <v>8</v>
      </c>
      <c r="N16" s="124"/>
      <c r="O16" s="124"/>
      <c r="P16" s="124"/>
      <c r="Q16" s="124"/>
      <c r="R16" s="137">
        <f t="shared" si="2"/>
        <v>8</v>
      </c>
      <c r="S16" s="137">
        <f t="shared" si="3"/>
        <v>7</v>
      </c>
      <c r="T16" s="138">
        <v>6</v>
      </c>
      <c r="U16" s="138">
        <v>1</v>
      </c>
      <c r="V16" s="138"/>
      <c r="W16" s="138"/>
      <c r="X16" s="138"/>
      <c r="Y16" s="137">
        <f t="shared" si="4"/>
        <v>7</v>
      </c>
      <c r="Z16" s="124">
        <v>2</v>
      </c>
      <c r="AA16" s="124">
        <v>5</v>
      </c>
      <c r="AB16" s="124"/>
      <c r="AC16" s="137">
        <f t="shared" si="5"/>
        <v>7</v>
      </c>
      <c r="AD16" s="124">
        <v>7</v>
      </c>
      <c r="AE16" s="124"/>
      <c r="AF16" s="124"/>
      <c r="AG16" s="124"/>
      <c r="AH16" s="124"/>
    </row>
    <row r="17" spans="1:34" s="136" customFormat="1" ht="12.75" x14ac:dyDescent="0.2">
      <c r="A17" s="120">
        <v>8</v>
      </c>
      <c r="B17" s="134"/>
      <c r="C17" s="116" t="s">
        <v>252</v>
      </c>
      <c r="D17" s="198">
        <v>4</v>
      </c>
      <c r="E17" s="122" t="s">
        <v>167</v>
      </c>
      <c r="F17" s="139">
        <v>43530</v>
      </c>
      <c r="G17" s="139">
        <v>43551</v>
      </c>
      <c r="H17" s="126" t="s">
        <v>4</v>
      </c>
      <c r="I17" s="124"/>
      <c r="J17" s="124"/>
      <c r="K17" s="124">
        <v>32</v>
      </c>
      <c r="L17" s="137">
        <f t="shared" si="1"/>
        <v>32</v>
      </c>
      <c r="M17" s="124">
        <v>32</v>
      </c>
      <c r="N17" s="124"/>
      <c r="O17" s="124"/>
      <c r="P17" s="124"/>
      <c r="Q17" s="124"/>
      <c r="R17" s="137">
        <f t="shared" si="2"/>
        <v>32</v>
      </c>
      <c r="S17" s="137">
        <f t="shared" si="3"/>
        <v>5</v>
      </c>
      <c r="T17" s="138">
        <v>5</v>
      </c>
      <c r="U17" s="138"/>
      <c r="V17" s="138"/>
      <c r="W17" s="138"/>
      <c r="X17" s="138"/>
      <c r="Y17" s="137">
        <f t="shared" si="4"/>
        <v>5</v>
      </c>
      <c r="Z17" s="124">
        <v>4</v>
      </c>
      <c r="AA17" s="124">
        <v>1</v>
      </c>
      <c r="AB17" s="124"/>
      <c r="AC17" s="137">
        <f t="shared" si="5"/>
        <v>5</v>
      </c>
      <c r="AD17" s="124">
        <v>5</v>
      </c>
      <c r="AE17" s="124"/>
      <c r="AF17" s="124"/>
      <c r="AG17" s="124"/>
      <c r="AH17" s="124"/>
    </row>
    <row r="18" spans="1:34" s="136" customFormat="1" ht="12.75" x14ac:dyDescent="0.2">
      <c r="A18" s="120">
        <v>9</v>
      </c>
      <c r="B18" s="134"/>
      <c r="C18" s="116" t="s">
        <v>204</v>
      </c>
      <c r="D18" s="198">
        <v>2</v>
      </c>
      <c r="E18" s="122" t="s">
        <v>169</v>
      </c>
      <c r="F18" s="139">
        <v>43542</v>
      </c>
      <c r="G18" s="139">
        <v>43542</v>
      </c>
      <c r="H18" s="126" t="s">
        <v>4</v>
      </c>
      <c r="I18" s="124">
        <v>3</v>
      </c>
      <c r="J18" s="124"/>
      <c r="K18" s="124"/>
      <c r="L18" s="137">
        <f t="shared" si="1"/>
        <v>3</v>
      </c>
      <c r="M18" s="124">
        <v>3</v>
      </c>
      <c r="N18" s="124"/>
      <c r="O18" s="124"/>
      <c r="P18" s="124"/>
      <c r="Q18" s="124"/>
      <c r="R18" s="137">
        <f t="shared" si="2"/>
        <v>3</v>
      </c>
      <c r="S18" s="137">
        <f t="shared" si="3"/>
        <v>14</v>
      </c>
      <c r="T18" s="138">
        <v>14</v>
      </c>
      <c r="U18" s="138"/>
      <c r="V18" s="138"/>
      <c r="W18" s="138"/>
      <c r="X18" s="138"/>
      <c r="Y18" s="137">
        <f t="shared" si="4"/>
        <v>14</v>
      </c>
      <c r="Z18" s="124">
        <v>9</v>
      </c>
      <c r="AA18" s="124">
        <v>5</v>
      </c>
      <c r="AB18" s="124"/>
      <c r="AC18" s="137">
        <f t="shared" si="5"/>
        <v>14</v>
      </c>
      <c r="AD18" s="124">
        <v>14</v>
      </c>
      <c r="AE18" s="124"/>
      <c r="AF18" s="124"/>
      <c r="AG18" s="124"/>
      <c r="AH18" s="124"/>
    </row>
    <row r="19" spans="1:34" s="136" customFormat="1" ht="12.75" x14ac:dyDescent="0.2">
      <c r="A19" s="120">
        <v>10</v>
      </c>
      <c r="B19" s="134"/>
      <c r="C19" s="116" t="s">
        <v>283</v>
      </c>
      <c r="D19" s="198">
        <v>4</v>
      </c>
      <c r="E19" s="122" t="s">
        <v>169</v>
      </c>
      <c r="F19" s="139">
        <v>43543</v>
      </c>
      <c r="G19" s="139">
        <v>43543</v>
      </c>
      <c r="H19" s="126" t="s">
        <v>4</v>
      </c>
      <c r="I19" s="124">
        <v>4</v>
      </c>
      <c r="J19" s="124"/>
      <c r="K19" s="124"/>
      <c r="L19" s="137">
        <f t="shared" si="1"/>
        <v>4</v>
      </c>
      <c r="M19" s="124">
        <v>4</v>
      </c>
      <c r="N19" s="124"/>
      <c r="O19" s="124"/>
      <c r="P19" s="124"/>
      <c r="Q19" s="124"/>
      <c r="R19" s="137">
        <f t="shared" si="2"/>
        <v>4</v>
      </c>
      <c r="S19" s="137">
        <f t="shared" si="3"/>
        <v>1</v>
      </c>
      <c r="T19" s="138">
        <v>1</v>
      </c>
      <c r="U19" s="138"/>
      <c r="V19" s="138"/>
      <c r="W19" s="138"/>
      <c r="X19" s="138"/>
      <c r="Y19" s="137">
        <f t="shared" si="4"/>
        <v>1</v>
      </c>
      <c r="Z19" s="124">
        <v>1</v>
      </c>
      <c r="AA19" s="124"/>
      <c r="AB19" s="124"/>
      <c r="AC19" s="137">
        <f t="shared" si="5"/>
        <v>1</v>
      </c>
      <c r="AD19" s="124">
        <v>1</v>
      </c>
      <c r="AE19" s="124"/>
      <c r="AF19" s="124"/>
      <c r="AG19" s="124"/>
      <c r="AH19" s="124"/>
    </row>
    <row r="20" spans="1:34" s="136" customFormat="1" ht="12.75" x14ac:dyDescent="0.2">
      <c r="A20" s="120">
        <v>11</v>
      </c>
      <c r="B20" s="134"/>
      <c r="C20" s="116" t="s">
        <v>205</v>
      </c>
      <c r="D20" s="198">
        <v>4</v>
      </c>
      <c r="E20" s="122" t="s">
        <v>169</v>
      </c>
      <c r="F20" s="139">
        <v>43549</v>
      </c>
      <c r="G20" s="139">
        <v>43552</v>
      </c>
      <c r="H20" s="126" t="s">
        <v>4</v>
      </c>
      <c r="I20" s="124"/>
      <c r="J20" s="124">
        <v>20</v>
      </c>
      <c r="K20" s="124"/>
      <c r="L20" s="137">
        <f t="shared" si="1"/>
        <v>20</v>
      </c>
      <c r="M20" s="124">
        <v>20</v>
      </c>
      <c r="N20" s="124"/>
      <c r="O20" s="124"/>
      <c r="P20" s="124"/>
      <c r="Q20" s="124"/>
      <c r="R20" s="137">
        <f t="shared" si="2"/>
        <v>20</v>
      </c>
      <c r="S20" s="137">
        <f t="shared" si="3"/>
        <v>1</v>
      </c>
      <c r="T20" s="138">
        <v>1</v>
      </c>
      <c r="U20" s="138"/>
      <c r="V20" s="138"/>
      <c r="W20" s="138"/>
      <c r="X20" s="138"/>
      <c r="Y20" s="137">
        <f t="shared" si="4"/>
        <v>1</v>
      </c>
      <c r="Z20" s="124"/>
      <c r="AA20" s="124">
        <v>1</v>
      </c>
      <c r="AB20" s="124"/>
      <c r="AC20" s="137">
        <f t="shared" si="5"/>
        <v>1</v>
      </c>
      <c r="AD20" s="124">
        <v>1</v>
      </c>
      <c r="AE20" s="124"/>
      <c r="AF20" s="124"/>
      <c r="AG20" s="124"/>
      <c r="AH20" s="124"/>
    </row>
    <row r="21" spans="1:34" s="136" customFormat="1" ht="12.75" x14ac:dyDescent="0.2">
      <c r="A21" s="120">
        <v>12</v>
      </c>
      <c r="B21" s="134"/>
      <c r="C21" s="116" t="s">
        <v>206</v>
      </c>
      <c r="D21" s="198">
        <v>3</v>
      </c>
      <c r="E21" s="122" t="s">
        <v>167</v>
      </c>
      <c r="F21" s="139">
        <v>43552</v>
      </c>
      <c r="G21" s="139">
        <v>43552</v>
      </c>
      <c r="H21" s="126" t="s">
        <v>4</v>
      </c>
      <c r="I21" s="124">
        <v>8</v>
      </c>
      <c r="J21" s="124"/>
      <c r="K21" s="124"/>
      <c r="L21" s="137">
        <f t="shared" si="1"/>
        <v>8</v>
      </c>
      <c r="M21" s="124">
        <v>8</v>
      </c>
      <c r="N21" s="124"/>
      <c r="O21" s="124"/>
      <c r="P21" s="124"/>
      <c r="Q21" s="124"/>
      <c r="R21" s="137">
        <f t="shared" si="2"/>
        <v>8</v>
      </c>
      <c r="S21" s="137">
        <f t="shared" si="3"/>
        <v>1</v>
      </c>
      <c r="T21" s="138">
        <v>1</v>
      </c>
      <c r="U21" s="138"/>
      <c r="V21" s="138"/>
      <c r="W21" s="138"/>
      <c r="X21" s="138"/>
      <c r="Y21" s="137">
        <f t="shared" si="4"/>
        <v>1</v>
      </c>
      <c r="Z21" s="124">
        <v>1</v>
      </c>
      <c r="AA21" s="124"/>
      <c r="AB21" s="124"/>
      <c r="AC21" s="137">
        <f t="shared" si="5"/>
        <v>1</v>
      </c>
      <c r="AD21" s="124">
        <v>1</v>
      </c>
      <c r="AE21" s="124"/>
      <c r="AF21" s="124"/>
      <c r="AG21" s="124"/>
      <c r="AH21" s="124"/>
    </row>
    <row r="22" spans="1:34" s="136" customFormat="1" ht="12.75" x14ac:dyDescent="0.2">
      <c r="A22" s="120">
        <v>13</v>
      </c>
      <c r="B22" s="134"/>
      <c r="C22" s="116" t="s">
        <v>293</v>
      </c>
      <c r="D22" s="198">
        <v>4</v>
      </c>
      <c r="E22" s="122" t="s">
        <v>169</v>
      </c>
      <c r="F22" s="139">
        <v>43552</v>
      </c>
      <c r="G22" s="139">
        <v>43552</v>
      </c>
      <c r="H22" s="126" t="s">
        <v>4</v>
      </c>
      <c r="I22" s="124">
        <v>4</v>
      </c>
      <c r="J22" s="124"/>
      <c r="K22" s="124"/>
      <c r="L22" s="137">
        <f t="shared" si="1"/>
        <v>4</v>
      </c>
      <c r="M22" s="124">
        <v>4</v>
      </c>
      <c r="N22" s="124"/>
      <c r="O22" s="124"/>
      <c r="P22" s="124"/>
      <c r="Q22" s="124"/>
      <c r="R22" s="137">
        <f t="shared" si="2"/>
        <v>4</v>
      </c>
      <c r="S22" s="137">
        <f t="shared" si="3"/>
        <v>4</v>
      </c>
      <c r="T22" s="138">
        <v>4</v>
      </c>
      <c r="U22" s="138"/>
      <c r="V22" s="138"/>
      <c r="W22" s="138"/>
      <c r="X22" s="138"/>
      <c r="Y22" s="137">
        <f t="shared" si="4"/>
        <v>4</v>
      </c>
      <c r="Z22" s="124">
        <v>4</v>
      </c>
      <c r="AA22" s="124"/>
      <c r="AB22" s="124"/>
      <c r="AC22" s="137">
        <f t="shared" si="5"/>
        <v>4</v>
      </c>
      <c r="AD22" s="124">
        <v>4</v>
      </c>
      <c r="AE22" s="124"/>
      <c r="AF22" s="124"/>
      <c r="AG22" s="124"/>
      <c r="AH22" s="124"/>
    </row>
    <row r="23" spans="1:34" s="136" customFormat="1" ht="12.75" x14ac:dyDescent="0.2">
      <c r="A23" s="120">
        <v>14</v>
      </c>
      <c r="B23" s="134"/>
      <c r="C23" s="141" t="s">
        <v>317</v>
      </c>
      <c r="D23" s="198">
        <v>4</v>
      </c>
      <c r="E23" s="122" t="s">
        <v>168</v>
      </c>
      <c r="F23" s="140">
        <v>43622</v>
      </c>
      <c r="G23" s="140">
        <v>43640</v>
      </c>
      <c r="H23" s="126" t="s">
        <v>25</v>
      </c>
      <c r="I23" s="124"/>
      <c r="J23" s="124"/>
      <c r="K23" s="124">
        <v>24</v>
      </c>
      <c r="L23" s="137">
        <f t="shared" si="1"/>
        <v>24</v>
      </c>
      <c r="M23" s="124">
        <v>24</v>
      </c>
      <c r="N23" s="124"/>
      <c r="O23" s="124"/>
      <c r="P23" s="124"/>
      <c r="Q23" s="124"/>
      <c r="R23" s="137">
        <f t="shared" si="2"/>
        <v>24</v>
      </c>
      <c r="S23" s="137">
        <f t="shared" si="3"/>
        <v>1</v>
      </c>
      <c r="T23" s="138">
        <v>1</v>
      </c>
      <c r="U23" s="138"/>
      <c r="V23" s="138"/>
      <c r="W23" s="138"/>
      <c r="X23" s="138"/>
      <c r="Y23" s="137">
        <f t="shared" si="4"/>
        <v>1</v>
      </c>
      <c r="Z23" s="124"/>
      <c r="AA23" s="124">
        <v>1</v>
      </c>
      <c r="AB23" s="124"/>
      <c r="AC23" s="137" t="str">
        <f t="shared" si="5"/>
        <v>verifique datos erroneos</v>
      </c>
      <c r="AD23" s="124"/>
      <c r="AE23" s="124"/>
      <c r="AF23" s="124"/>
      <c r="AG23" s="124"/>
      <c r="AH23" s="124"/>
    </row>
    <row r="24" spans="1:34" s="136" customFormat="1" ht="12.75" x14ac:dyDescent="0.2">
      <c r="A24" s="120">
        <v>15</v>
      </c>
      <c r="B24" s="134"/>
      <c r="C24" s="141" t="s">
        <v>318</v>
      </c>
      <c r="D24" s="198">
        <v>3</v>
      </c>
      <c r="E24" s="122" t="s">
        <v>167</v>
      </c>
      <c r="F24" s="140">
        <v>43558</v>
      </c>
      <c r="G24" s="140">
        <v>43558</v>
      </c>
      <c r="H24" s="126" t="s">
        <v>25</v>
      </c>
      <c r="I24" s="124">
        <v>8</v>
      </c>
      <c r="J24" s="124"/>
      <c r="K24" s="124"/>
      <c r="L24" s="137">
        <f t="shared" si="1"/>
        <v>8</v>
      </c>
      <c r="M24" s="124">
        <v>8</v>
      </c>
      <c r="N24" s="124"/>
      <c r="O24" s="124"/>
      <c r="P24" s="124"/>
      <c r="Q24" s="124"/>
      <c r="R24" s="137">
        <f t="shared" si="2"/>
        <v>8</v>
      </c>
      <c r="S24" s="137">
        <f t="shared" si="3"/>
        <v>7</v>
      </c>
      <c r="T24" s="138">
        <v>7</v>
      </c>
      <c r="U24" s="138"/>
      <c r="V24" s="138"/>
      <c r="W24" s="138"/>
      <c r="X24" s="138"/>
      <c r="Y24" s="137">
        <f t="shared" si="4"/>
        <v>7</v>
      </c>
      <c r="Z24" s="124">
        <v>5</v>
      </c>
      <c r="AA24" s="124">
        <v>2</v>
      </c>
      <c r="AB24" s="124"/>
      <c r="AC24" s="137">
        <f t="shared" si="5"/>
        <v>7</v>
      </c>
      <c r="AD24" s="124">
        <v>7</v>
      </c>
      <c r="AE24" s="124"/>
      <c r="AF24" s="124"/>
      <c r="AG24" s="124"/>
      <c r="AH24" s="124"/>
    </row>
    <row r="25" spans="1:34" s="136" customFormat="1" ht="12.75" x14ac:dyDescent="0.2">
      <c r="A25" s="120">
        <v>16</v>
      </c>
      <c r="B25" s="134"/>
      <c r="C25" s="141" t="s">
        <v>319</v>
      </c>
      <c r="D25" s="198">
        <v>4</v>
      </c>
      <c r="E25" s="122" t="s">
        <v>167</v>
      </c>
      <c r="F25" s="140">
        <v>43606</v>
      </c>
      <c r="G25" s="140">
        <v>43609</v>
      </c>
      <c r="H25" s="126" t="s">
        <v>25</v>
      </c>
      <c r="I25" s="124"/>
      <c r="J25" s="124"/>
      <c r="K25" s="124">
        <v>31</v>
      </c>
      <c r="L25" s="137">
        <f t="shared" si="1"/>
        <v>31</v>
      </c>
      <c r="M25" s="124">
        <v>31</v>
      </c>
      <c r="N25" s="124"/>
      <c r="O25" s="124"/>
      <c r="P25" s="124"/>
      <c r="Q25" s="124"/>
      <c r="R25" s="137">
        <f t="shared" si="2"/>
        <v>31</v>
      </c>
      <c r="S25" s="137">
        <f t="shared" si="3"/>
        <v>7</v>
      </c>
      <c r="T25" s="138">
        <v>7</v>
      </c>
      <c r="U25" s="138"/>
      <c r="V25" s="138"/>
      <c r="W25" s="138"/>
      <c r="X25" s="138"/>
      <c r="Y25" s="137">
        <f t="shared" si="4"/>
        <v>7</v>
      </c>
      <c r="Z25" s="124">
        <v>7</v>
      </c>
      <c r="AA25" s="124"/>
      <c r="AB25" s="124"/>
      <c r="AC25" s="137">
        <f t="shared" si="5"/>
        <v>7</v>
      </c>
      <c r="AD25" s="124">
        <v>7</v>
      </c>
      <c r="AE25" s="124"/>
      <c r="AF25" s="124" t="s">
        <v>440</v>
      </c>
      <c r="AG25" s="124"/>
      <c r="AH25" s="124"/>
    </row>
    <row r="26" spans="1:34" s="136" customFormat="1" ht="12.75" x14ac:dyDescent="0.2">
      <c r="A26" s="120">
        <v>17</v>
      </c>
      <c r="B26" s="134"/>
      <c r="C26" s="141" t="s">
        <v>319</v>
      </c>
      <c r="D26" s="198">
        <v>4</v>
      </c>
      <c r="E26" s="122" t="s">
        <v>167</v>
      </c>
      <c r="F26" s="140">
        <v>43627</v>
      </c>
      <c r="G26" s="140">
        <v>43630</v>
      </c>
      <c r="H26" s="126" t="s">
        <v>25</v>
      </c>
      <c r="I26" s="124"/>
      <c r="J26" s="124"/>
      <c r="K26" s="124">
        <v>31</v>
      </c>
      <c r="L26" s="137">
        <f t="shared" si="1"/>
        <v>31</v>
      </c>
      <c r="M26" s="124">
        <v>31</v>
      </c>
      <c r="N26" s="124"/>
      <c r="O26" s="124"/>
      <c r="P26" s="124"/>
      <c r="Q26" s="124"/>
      <c r="R26" s="137">
        <f t="shared" si="2"/>
        <v>31</v>
      </c>
      <c r="S26" s="137">
        <f t="shared" si="3"/>
        <v>9</v>
      </c>
      <c r="T26" s="138">
        <v>9</v>
      </c>
      <c r="U26" s="138"/>
      <c r="V26" s="138"/>
      <c r="W26" s="138"/>
      <c r="X26" s="138"/>
      <c r="Y26" s="137">
        <f t="shared" si="4"/>
        <v>9</v>
      </c>
      <c r="Z26" s="124">
        <v>9</v>
      </c>
      <c r="AA26" s="124"/>
      <c r="AB26" s="124"/>
      <c r="AC26" s="137">
        <f t="shared" si="5"/>
        <v>9</v>
      </c>
      <c r="AD26" s="124">
        <v>9</v>
      </c>
      <c r="AE26" s="124"/>
      <c r="AF26" s="124" t="s">
        <v>440</v>
      </c>
      <c r="AG26" s="124"/>
      <c r="AH26" s="124"/>
    </row>
    <row r="27" spans="1:34" s="136" customFormat="1" ht="12.75" x14ac:dyDescent="0.2">
      <c r="A27" s="120">
        <v>18</v>
      </c>
      <c r="B27" s="134"/>
      <c r="C27" s="141" t="s">
        <v>320</v>
      </c>
      <c r="D27" s="198">
        <v>4</v>
      </c>
      <c r="E27" s="122" t="s">
        <v>169</v>
      </c>
      <c r="F27" s="140">
        <v>43601</v>
      </c>
      <c r="G27" s="140">
        <v>43602</v>
      </c>
      <c r="H27" s="126" t="s">
        <v>25</v>
      </c>
      <c r="I27" s="124"/>
      <c r="J27" s="124"/>
      <c r="K27" s="124">
        <v>16</v>
      </c>
      <c r="L27" s="137">
        <f t="shared" si="1"/>
        <v>16</v>
      </c>
      <c r="M27" s="210">
        <v>16</v>
      </c>
      <c r="N27" s="124"/>
      <c r="O27" s="124"/>
      <c r="P27" s="124"/>
      <c r="Q27" s="124"/>
      <c r="R27" s="137">
        <f t="shared" si="2"/>
        <v>16</v>
      </c>
      <c r="S27" s="137">
        <f t="shared" si="3"/>
        <v>2</v>
      </c>
      <c r="T27" s="138">
        <v>2</v>
      </c>
      <c r="U27" s="138"/>
      <c r="V27" s="138"/>
      <c r="W27" s="138"/>
      <c r="X27" s="138"/>
      <c r="Y27" s="137">
        <f t="shared" si="4"/>
        <v>2</v>
      </c>
      <c r="Z27" s="124">
        <v>1</v>
      </c>
      <c r="AA27" s="124">
        <v>1</v>
      </c>
      <c r="AB27" s="124"/>
      <c r="AC27" s="137" t="str">
        <f t="shared" si="5"/>
        <v>verifique datos erroneos</v>
      </c>
      <c r="AD27" s="124"/>
      <c r="AE27" s="124"/>
      <c r="AF27" s="124"/>
      <c r="AG27" s="124"/>
      <c r="AH27" s="124"/>
    </row>
    <row r="28" spans="1:34" s="136" customFormat="1" ht="12.75" x14ac:dyDescent="0.2">
      <c r="A28" s="120">
        <v>19</v>
      </c>
      <c r="B28" s="134"/>
      <c r="C28" s="141" t="s">
        <v>321</v>
      </c>
      <c r="D28" s="198">
        <v>4</v>
      </c>
      <c r="E28" s="122" t="s">
        <v>168</v>
      </c>
      <c r="F28" s="140">
        <v>43641</v>
      </c>
      <c r="G28" s="140">
        <v>43642</v>
      </c>
      <c r="H28" s="126" t="s">
        <v>25</v>
      </c>
      <c r="I28" s="124"/>
      <c r="J28" s="124"/>
      <c r="K28" s="124">
        <v>16</v>
      </c>
      <c r="L28" s="137">
        <f t="shared" si="1"/>
        <v>16</v>
      </c>
      <c r="M28" s="124">
        <v>16</v>
      </c>
      <c r="N28" s="124"/>
      <c r="O28" s="124"/>
      <c r="P28" s="124"/>
      <c r="Q28" s="124"/>
      <c r="R28" s="137">
        <f t="shared" si="2"/>
        <v>16</v>
      </c>
      <c r="S28" s="137">
        <f t="shared" si="3"/>
        <v>1</v>
      </c>
      <c r="T28" s="138">
        <v>1</v>
      </c>
      <c r="U28" s="138"/>
      <c r="V28" s="138"/>
      <c r="W28" s="138"/>
      <c r="X28" s="138"/>
      <c r="Y28" s="137">
        <f t="shared" si="4"/>
        <v>1</v>
      </c>
      <c r="Z28" s="124">
        <v>1</v>
      </c>
      <c r="AA28" s="124"/>
      <c r="AB28" s="124"/>
      <c r="AC28" s="137" t="str">
        <f t="shared" si="5"/>
        <v>verifique datos erroneos</v>
      </c>
      <c r="AD28" s="124"/>
      <c r="AE28" s="124"/>
      <c r="AF28" s="124"/>
      <c r="AG28" s="124"/>
      <c r="AH28" s="124"/>
    </row>
    <row r="29" spans="1:34" s="136" customFormat="1" ht="12.75" x14ac:dyDescent="0.2">
      <c r="A29" s="120">
        <v>20</v>
      </c>
      <c r="B29" s="134"/>
      <c r="C29" s="141" t="s">
        <v>322</v>
      </c>
      <c r="D29" s="198">
        <v>4</v>
      </c>
      <c r="E29" s="122" t="s">
        <v>169</v>
      </c>
      <c r="F29" s="140">
        <v>43614</v>
      </c>
      <c r="G29" s="140">
        <v>43616</v>
      </c>
      <c r="H29" s="126" t="s">
        <v>25</v>
      </c>
      <c r="I29" s="124"/>
      <c r="J29" s="124"/>
      <c r="K29" s="124">
        <v>27</v>
      </c>
      <c r="L29" s="137">
        <f t="shared" si="1"/>
        <v>27</v>
      </c>
      <c r="M29" s="124">
        <v>27</v>
      </c>
      <c r="N29" s="124"/>
      <c r="O29" s="124"/>
      <c r="P29" s="124"/>
      <c r="Q29" s="124"/>
      <c r="R29" s="137">
        <f t="shared" si="2"/>
        <v>27</v>
      </c>
      <c r="S29" s="137">
        <f t="shared" si="3"/>
        <v>1</v>
      </c>
      <c r="T29" s="138">
        <v>1</v>
      </c>
      <c r="U29" s="138"/>
      <c r="V29" s="138"/>
      <c r="W29" s="138"/>
      <c r="X29" s="138"/>
      <c r="Y29" s="137">
        <f t="shared" si="4"/>
        <v>1</v>
      </c>
      <c r="Z29" s="124">
        <v>1</v>
      </c>
      <c r="AA29" s="124"/>
      <c r="AB29" s="124"/>
      <c r="AC29" s="137" t="str">
        <f t="shared" si="5"/>
        <v>verifique datos erroneos</v>
      </c>
      <c r="AD29" s="124"/>
      <c r="AE29" s="124"/>
      <c r="AF29" s="124"/>
      <c r="AG29" s="124"/>
      <c r="AH29" s="124"/>
    </row>
    <row r="30" spans="1:34" s="136" customFormat="1" ht="12.75" x14ac:dyDescent="0.2">
      <c r="A30" s="120">
        <v>21</v>
      </c>
      <c r="B30" s="134"/>
      <c r="C30" s="141" t="s">
        <v>323</v>
      </c>
      <c r="D30" s="198">
        <v>4</v>
      </c>
      <c r="E30" s="122" t="s">
        <v>167</v>
      </c>
      <c r="F30" s="140">
        <v>43608</v>
      </c>
      <c r="G30" s="140">
        <v>43608</v>
      </c>
      <c r="H30" s="126" t="s">
        <v>25</v>
      </c>
      <c r="I30" s="124">
        <v>2</v>
      </c>
      <c r="J30" s="124"/>
      <c r="K30" s="124"/>
      <c r="L30" s="137">
        <f t="shared" si="1"/>
        <v>2</v>
      </c>
      <c r="M30" s="124">
        <v>2</v>
      </c>
      <c r="N30" s="124"/>
      <c r="O30" s="124"/>
      <c r="P30" s="124"/>
      <c r="Q30" s="124"/>
      <c r="R30" s="137">
        <f t="shared" si="2"/>
        <v>2</v>
      </c>
      <c r="S30" s="137">
        <f t="shared" si="3"/>
        <v>1</v>
      </c>
      <c r="T30" s="138"/>
      <c r="U30" s="138">
        <v>1</v>
      </c>
      <c r="V30" s="138"/>
      <c r="W30" s="138"/>
      <c r="X30" s="138"/>
      <c r="Y30" s="137">
        <f t="shared" si="4"/>
        <v>1</v>
      </c>
      <c r="Z30" s="124">
        <v>1</v>
      </c>
      <c r="AA30" s="124"/>
      <c r="AB30" s="124"/>
      <c r="AC30" s="137">
        <f t="shared" si="5"/>
        <v>1</v>
      </c>
      <c r="AD30" s="124">
        <v>1</v>
      </c>
      <c r="AE30" s="124"/>
      <c r="AF30" s="124"/>
      <c r="AG30" s="124"/>
      <c r="AH30" s="124"/>
    </row>
    <row r="31" spans="1:34" s="136" customFormat="1" ht="12.75" x14ac:dyDescent="0.2">
      <c r="A31" s="120">
        <v>22</v>
      </c>
      <c r="B31" s="134"/>
      <c r="C31" s="141" t="s">
        <v>324</v>
      </c>
      <c r="D31" s="198">
        <v>4</v>
      </c>
      <c r="E31" s="122" t="s">
        <v>167</v>
      </c>
      <c r="F31" s="140">
        <v>43633</v>
      </c>
      <c r="G31" s="140">
        <v>43634</v>
      </c>
      <c r="H31" s="126" t="s">
        <v>25</v>
      </c>
      <c r="I31" s="124">
        <v>11</v>
      </c>
      <c r="J31" s="124"/>
      <c r="K31" s="124"/>
      <c r="L31" s="137">
        <f t="shared" si="1"/>
        <v>11</v>
      </c>
      <c r="M31" s="124">
        <v>11</v>
      </c>
      <c r="N31" s="124"/>
      <c r="O31" s="124"/>
      <c r="P31" s="124"/>
      <c r="Q31" s="124"/>
      <c r="R31" s="137">
        <f t="shared" si="2"/>
        <v>11</v>
      </c>
      <c r="S31" s="137">
        <f t="shared" si="3"/>
        <v>9</v>
      </c>
      <c r="T31" s="138">
        <v>9</v>
      </c>
      <c r="U31" s="138"/>
      <c r="V31" s="138"/>
      <c r="W31" s="138"/>
      <c r="X31" s="138"/>
      <c r="Y31" s="137">
        <f t="shared" si="4"/>
        <v>9</v>
      </c>
      <c r="Z31" s="124">
        <v>5</v>
      </c>
      <c r="AA31" s="124">
        <v>4</v>
      </c>
      <c r="AB31" s="124"/>
      <c r="AC31" s="137">
        <f t="shared" si="5"/>
        <v>9</v>
      </c>
      <c r="AD31" s="124">
        <v>9</v>
      </c>
      <c r="AE31" s="124"/>
      <c r="AF31" s="124"/>
      <c r="AG31" s="124"/>
      <c r="AH31" s="124"/>
    </row>
    <row r="32" spans="1:34" s="136" customFormat="1" ht="12.75" x14ac:dyDescent="0.2">
      <c r="A32" s="120">
        <v>23</v>
      </c>
      <c r="B32" s="134"/>
      <c r="C32" s="141" t="s">
        <v>324</v>
      </c>
      <c r="D32" s="198">
        <v>4</v>
      </c>
      <c r="E32" s="122" t="s">
        <v>167</v>
      </c>
      <c r="F32" s="140">
        <v>43635</v>
      </c>
      <c r="G32" s="140">
        <v>43636</v>
      </c>
      <c r="H32" s="126" t="s">
        <v>25</v>
      </c>
      <c r="I32" s="124">
        <v>11</v>
      </c>
      <c r="J32" s="124"/>
      <c r="K32" s="124"/>
      <c r="L32" s="137">
        <f t="shared" si="1"/>
        <v>11</v>
      </c>
      <c r="M32" s="124">
        <v>11</v>
      </c>
      <c r="N32" s="124"/>
      <c r="O32" s="124"/>
      <c r="P32" s="124"/>
      <c r="Q32" s="124"/>
      <c r="R32" s="137">
        <f t="shared" si="2"/>
        <v>11</v>
      </c>
      <c r="S32" s="137">
        <f t="shared" si="3"/>
        <v>13</v>
      </c>
      <c r="T32" s="138">
        <v>13</v>
      </c>
      <c r="U32" s="138"/>
      <c r="V32" s="138"/>
      <c r="W32" s="138"/>
      <c r="X32" s="138"/>
      <c r="Y32" s="137">
        <f t="shared" si="4"/>
        <v>13</v>
      </c>
      <c r="Z32" s="124">
        <v>10</v>
      </c>
      <c r="AA32" s="124">
        <v>3</v>
      </c>
      <c r="AB32" s="124"/>
      <c r="AC32" s="137">
        <f t="shared" si="5"/>
        <v>13</v>
      </c>
      <c r="AD32" s="124">
        <v>13</v>
      </c>
      <c r="AE32" s="124"/>
      <c r="AF32" s="124"/>
      <c r="AG32" s="124"/>
      <c r="AH32" s="124"/>
    </row>
    <row r="33" spans="1:34" s="136" customFormat="1" ht="12.75" x14ac:dyDescent="0.2">
      <c r="A33" s="120">
        <v>24</v>
      </c>
      <c r="B33" s="134"/>
      <c r="C33" s="116" t="s">
        <v>402</v>
      </c>
      <c r="D33" s="198">
        <v>4</v>
      </c>
      <c r="E33" s="122" t="s">
        <v>167</v>
      </c>
      <c r="F33" s="126">
        <v>43616</v>
      </c>
      <c r="G33" s="126">
        <v>43616</v>
      </c>
      <c r="H33" s="126" t="s">
        <v>25</v>
      </c>
      <c r="I33" s="124">
        <v>3</v>
      </c>
      <c r="J33" s="124"/>
      <c r="K33" s="124"/>
      <c r="L33" s="137">
        <f t="shared" si="1"/>
        <v>3</v>
      </c>
      <c r="M33" s="124">
        <v>3</v>
      </c>
      <c r="N33" s="124"/>
      <c r="O33" s="124"/>
      <c r="P33" s="124"/>
      <c r="Q33" s="124"/>
      <c r="R33" s="137">
        <f t="shared" si="2"/>
        <v>3</v>
      </c>
      <c r="S33" s="137">
        <f t="shared" si="3"/>
        <v>1</v>
      </c>
      <c r="T33" s="138">
        <v>1</v>
      </c>
      <c r="U33" s="138"/>
      <c r="V33" s="138"/>
      <c r="W33" s="138"/>
      <c r="X33" s="138"/>
      <c r="Y33" s="137">
        <f t="shared" si="4"/>
        <v>1</v>
      </c>
      <c r="Z33" s="124"/>
      <c r="AA33" s="124">
        <v>1</v>
      </c>
      <c r="AB33" s="124"/>
      <c r="AC33" s="137">
        <f t="shared" si="5"/>
        <v>1</v>
      </c>
      <c r="AD33" s="124">
        <v>1</v>
      </c>
      <c r="AE33" s="124"/>
      <c r="AF33" s="124"/>
      <c r="AG33" s="124"/>
      <c r="AH33" s="124"/>
    </row>
    <row r="34" spans="1:34" s="136" customFormat="1" ht="12.75" x14ac:dyDescent="0.2">
      <c r="A34" s="120">
        <v>25</v>
      </c>
      <c r="B34" s="134"/>
      <c r="C34" s="116" t="s">
        <v>403</v>
      </c>
      <c r="D34" s="198">
        <v>3</v>
      </c>
      <c r="E34" s="122" t="s">
        <v>167</v>
      </c>
      <c r="F34" s="126">
        <v>43630</v>
      </c>
      <c r="G34" s="126">
        <v>43630</v>
      </c>
      <c r="H34" s="126" t="s">
        <v>25</v>
      </c>
      <c r="I34" s="124">
        <v>4</v>
      </c>
      <c r="J34" s="124"/>
      <c r="K34" s="124"/>
      <c r="L34" s="137">
        <f t="shared" si="1"/>
        <v>4</v>
      </c>
      <c r="M34" s="124">
        <v>4</v>
      </c>
      <c r="N34" s="124"/>
      <c r="O34" s="124"/>
      <c r="P34" s="124"/>
      <c r="Q34" s="124"/>
      <c r="R34" s="137">
        <f t="shared" si="2"/>
        <v>4</v>
      </c>
      <c r="S34" s="137">
        <f t="shared" si="3"/>
        <v>6</v>
      </c>
      <c r="T34" s="138">
        <v>6</v>
      </c>
      <c r="U34" s="138"/>
      <c r="V34" s="138"/>
      <c r="W34" s="138"/>
      <c r="X34" s="138"/>
      <c r="Y34" s="137">
        <f t="shared" si="4"/>
        <v>6</v>
      </c>
      <c r="Z34" s="124">
        <v>2</v>
      </c>
      <c r="AA34" s="124">
        <v>4</v>
      </c>
      <c r="AB34" s="124"/>
      <c r="AC34" s="137">
        <f t="shared" si="5"/>
        <v>6</v>
      </c>
      <c r="AD34" s="124">
        <v>6</v>
      </c>
      <c r="AE34" s="124"/>
      <c r="AF34" s="124"/>
      <c r="AG34" s="124"/>
      <c r="AH34" s="124"/>
    </row>
    <row r="35" spans="1:34" s="136" customFormat="1" ht="12.75" x14ac:dyDescent="0.2">
      <c r="A35" s="120">
        <v>26</v>
      </c>
      <c r="B35" s="134"/>
      <c r="C35" s="116" t="s">
        <v>408</v>
      </c>
      <c r="D35" s="198">
        <v>4</v>
      </c>
      <c r="E35" s="122" t="s">
        <v>169</v>
      </c>
      <c r="F35" s="126">
        <v>43597</v>
      </c>
      <c r="G35" s="126">
        <v>43602</v>
      </c>
      <c r="H35" s="126" t="s">
        <v>25</v>
      </c>
      <c r="I35" s="124"/>
      <c r="J35" s="124"/>
      <c r="K35" s="124">
        <v>32</v>
      </c>
      <c r="L35" s="137">
        <f t="shared" si="1"/>
        <v>32</v>
      </c>
      <c r="M35" s="124">
        <v>32</v>
      </c>
      <c r="N35" s="124"/>
      <c r="O35" s="124"/>
      <c r="P35" s="124"/>
      <c r="Q35" s="124"/>
      <c r="R35" s="137">
        <f t="shared" si="2"/>
        <v>32</v>
      </c>
      <c r="S35" s="137">
        <f t="shared" si="3"/>
        <v>1</v>
      </c>
      <c r="T35" s="138">
        <v>1</v>
      </c>
      <c r="U35" s="138"/>
      <c r="V35" s="138"/>
      <c r="W35" s="138"/>
      <c r="X35" s="138"/>
      <c r="Y35" s="137">
        <f t="shared" si="4"/>
        <v>1</v>
      </c>
      <c r="Z35" s="124"/>
      <c r="AA35" s="124">
        <v>1</v>
      </c>
      <c r="AB35" s="124"/>
      <c r="AC35" s="137" t="str">
        <f t="shared" si="5"/>
        <v>verifique datos erroneos</v>
      </c>
      <c r="AD35" s="124"/>
      <c r="AE35" s="124"/>
      <c r="AF35" s="124"/>
      <c r="AG35" s="124"/>
      <c r="AH35" s="124"/>
    </row>
    <row r="36" spans="1:34" s="136" customFormat="1" ht="12.75" x14ac:dyDescent="0.2">
      <c r="A36" s="120">
        <v>27</v>
      </c>
      <c r="B36" s="134"/>
      <c r="C36" s="116" t="s">
        <v>411</v>
      </c>
      <c r="D36" s="198">
        <v>4</v>
      </c>
      <c r="E36" s="122" t="s">
        <v>167</v>
      </c>
      <c r="F36" s="126">
        <v>43563</v>
      </c>
      <c r="G36" s="126">
        <v>43563</v>
      </c>
      <c r="H36" s="126" t="s">
        <v>25</v>
      </c>
      <c r="I36" s="124">
        <v>2</v>
      </c>
      <c r="J36" s="124"/>
      <c r="K36" s="124"/>
      <c r="L36" s="137">
        <f t="shared" si="1"/>
        <v>2</v>
      </c>
      <c r="M36" s="124">
        <v>2</v>
      </c>
      <c r="N36" s="124"/>
      <c r="O36" s="124"/>
      <c r="P36" s="124"/>
      <c r="Q36" s="124"/>
      <c r="R36" s="137">
        <f t="shared" si="2"/>
        <v>2</v>
      </c>
      <c r="S36" s="137">
        <f t="shared" si="3"/>
        <v>2</v>
      </c>
      <c r="T36" s="138">
        <v>2</v>
      </c>
      <c r="U36" s="138"/>
      <c r="V36" s="138"/>
      <c r="W36" s="138"/>
      <c r="X36" s="138"/>
      <c r="Y36" s="137">
        <f t="shared" si="4"/>
        <v>2</v>
      </c>
      <c r="Z36" s="124"/>
      <c r="AA36" s="124">
        <v>2</v>
      </c>
      <c r="AB36" s="124"/>
      <c r="AC36" s="137">
        <f t="shared" si="5"/>
        <v>2</v>
      </c>
      <c r="AD36" s="124">
        <v>2</v>
      </c>
      <c r="AE36" s="124"/>
      <c r="AF36" s="124"/>
      <c r="AG36" s="124"/>
      <c r="AH36" s="124"/>
    </row>
    <row r="37" spans="1:34" s="136" customFormat="1" ht="12.75" x14ac:dyDescent="0.2">
      <c r="A37" s="120">
        <v>28</v>
      </c>
      <c r="B37" s="134"/>
      <c r="C37" s="116" t="s">
        <v>413</v>
      </c>
      <c r="D37" s="198">
        <v>4</v>
      </c>
      <c r="E37" s="122" t="s">
        <v>167</v>
      </c>
      <c r="F37" s="126">
        <v>43601</v>
      </c>
      <c r="G37" s="126">
        <v>43601</v>
      </c>
      <c r="H37" s="126" t="s">
        <v>25</v>
      </c>
      <c r="I37" s="124">
        <v>2</v>
      </c>
      <c r="J37" s="124"/>
      <c r="K37" s="124"/>
      <c r="L37" s="137">
        <f t="shared" si="1"/>
        <v>2</v>
      </c>
      <c r="M37" s="124">
        <v>2</v>
      </c>
      <c r="N37" s="124"/>
      <c r="O37" s="124"/>
      <c r="P37" s="124"/>
      <c r="Q37" s="124"/>
      <c r="R37" s="137">
        <f t="shared" si="2"/>
        <v>2</v>
      </c>
      <c r="S37" s="137">
        <f t="shared" si="3"/>
        <v>2</v>
      </c>
      <c r="T37" s="138">
        <v>2</v>
      </c>
      <c r="U37" s="138"/>
      <c r="V37" s="138"/>
      <c r="W37" s="138"/>
      <c r="X37" s="138"/>
      <c r="Y37" s="137">
        <f t="shared" si="4"/>
        <v>2</v>
      </c>
      <c r="Z37" s="124">
        <v>1</v>
      </c>
      <c r="AA37" s="124">
        <v>1</v>
      </c>
      <c r="AB37" s="124"/>
      <c r="AC37" s="137">
        <f t="shared" si="5"/>
        <v>2</v>
      </c>
      <c r="AD37" s="124">
        <v>2</v>
      </c>
      <c r="AE37" s="124"/>
      <c r="AF37" s="124"/>
      <c r="AG37" s="124"/>
      <c r="AH37" s="124"/>
    </row>
    <row r="38" spans="1:34" s="136" customFormat="1" ht="12.75" x14ac:dyDescent="0.2">
      <c r="A38" s="120">
        <v>29</v>
      </c>
      <c r="B38" s="134"/>
      <c r="C38" s="116" t="s">
        <v>414</v>
      </c>
      <c r="D38" s="198">
        <v>4</v>
      </c>
      <c r="E38" s="122" t="s">
        <v>168</v>
      </c>
      <c r="F38" s="126">
        <v>43614</v>
      </c>
      <c r="G38" s="126">
        <v>43616</v>
      </c>
      <c r="H38" s="126" t="s">
        <v>25</v>
      </c>
      <c r="I38" s="124"/>
      <c r="J38" s="124"/>
      <c r="K38" s="124">
        <v>24</v>
      </c>
      <c r="L38" s="137">
        <f t="shared" si="1"/>
        <v>24</v>
      </c>
      <c r="M38" s="124">
        <v>24</v>
      </c>
      <c r="N38" s="124"/>
      <c r="O38" s="124"/>
      <c r="P38" s="124"/>
      <c r="Q38" s="124"/>
      <c r="R38" s="137">
        <f t="shared" si="2"/>
        <v>24</v>
      </c>
      <c r="S38" s="137">
        <f t="shared" si="3"/>
        <v>7</v>
      </c>
      <c r="T38" s="138">
        <v>7</v>
      </c>
      <c r="U38" s="138"/>
      <c r="V38" s="138"/>
      <c r="W38" s="138"/>
      <c r="X38" s="138"/>
      <c r="Y38" s="137">
        <f t="shared" si="4"/>
        <v>7</v>
      </c>
      <c r="Z38" s="124">
        <v>5</v>
      </c>
      <c r="AA38" s="124">
        <v>2</v>
      </c>
      <c r="AB38" s="124"/>
      <c r="AC38" s="137" t="str">
        <f t="shared" si="5"/>
        <v>verifique datos erroneos</v>
      </c>
      <c r="AD38" s="124"/>
      <c r="AE38" s="124"/>
      <c r="AF38" s="124"/>
      <c r="AG38" s="124"/>
      <c r="AH38" s="124"/>
    </row>
    <row r="39" spans="1:34" s="136" customFormat="1" ht="12.75" x14ac:dyDescent="0.2">
      <c r="A39" s="120">
        <v>30</v>
      </c>
      <c r="B39" s="134"/>
      <c r="C39" s="116" t="s">
        <v>209</v>
      </c>
      <c r="D39" s="198">
        <v>4</v>
      </c>
      <c r="E39" s="122" t="s">
        <v>167</v>
      </c>
      <c r="F39" s="126">
        <v>43559</v>
      </c>
      <c r="G39" s="126">
        <v>43559</v>
      </c>
      <c r="H39" s="126" t="s">
        <v>25</v>
      </c>
      <c r="I39" s="124">
        <v>4</v>
      </c>
      <c r="J39" s="124"/>
      <c r="K39" s="124"/>
      <c r="L39" s="137">
        <f t="shared" si="1"/>
        <v>4</v>
      </c>
      <c r="M39" s="124">
        <v>4</v>
      </c>
      <c r="N39" s="124"/>
      <c r="O39" s="124"/>
      <c r="P39" s="124"/>
      <c r="Q39" s="124"/>
      <c r="R39" s="137">
        <f t="shared" si="2"/>
        <v>4</v>
      </c>
      <c r="S39" s="137">
        <f t="shared" si="3"/>
        <v>1</v>
      </c>
      <c r="T39" s="138">
        <v>1</v>
      </c>
      <c r="U39" s="138"/>
      <c r="V39" s="138"/>
      <c r="W39" s="138"/>
      <c r="X39" s="138"/>
      <c r="Y39" s="137">
        <f t="shared" si="4"/>
        <v>1</v>
      </c>
      <c r="Z39" s="124">
        <v>1</v>
      </c>
      <c r="AA39" s="124"/>
      <c r="AB39" s="124"/>
      <c r="AC39" s="137">
        <f t="shared" si="5"/>
        <v>1</v>
      </c>
      <c r="AD39" s="124">
        <v>1</v>
      </c>
      <c r="AE39" s="124"/>
      <c r="AF39" s="124"/>
      <c r="AG39" s="124"/>
      <c r="AH39" s="124"/>
    </row>
    <row r="40" spans="1:34" s="136" customFormat="1" ht="12.75" x14ac:dyDescent="0.2">
      <c r="A40" s="120">
        <v>31</v>
      </c>
      <c r="B40" s="134"/>
      <c r="C40" s="116" t="s">
        <v>420</v>
      </c>
      <c r="D40" s="198">
        <v>4</v>
      </c>
      <c r="E40" s="122" t="s">
        <v>168</v>
      </c>
      <c r="F40" s="126">
        <v>43594</v>
      </c>
      <c r="G40" s="126">
        <v>43608</v>
      </c>
      <c r="H40" s="126" t="s">
        <v>25</v>
      </c>
      <c r="I40" s="124"/>
      <c r="J40" s="124"/>
      <c r="K40" s="124">
        <v>16</v>
      </c>
      <c r="L40" s="137">
        <f t="shared" si="1"/>
        <v>16</v>
      </c>
      <c r="M40" s="124">
        <v>16</v>
      </c>
      <c r="N40" s="124"/>
      <c r="O40" s="124"/>
      <c r="P40" s="124"/>
      <c r="Q40" s="124"/>
      <c r="R40" s="137">
        <f t="shared" si="2"/>
        <v>16</v>
      </c>
      <c r="S40" s="137">
        <f t="shared" si="3"/>
        <v>1</v>
      </c>
      <c r="T40" s="138">
        <v>1</v>
      </c>
      <c r="U40" s="138"/>
      <c r="V40" s="138"/>
      <c r="W40" s="138"/>
      <c r="X40" s="138"/>
      <c r="Y40" s="137">
        <f t="shared" si="4"/>
        <v>1</v>
      </c>
      <c r="Z40" s="124"/>
      <c r="AA40" s="124">
        <v>1</v>
      </c>
      <c r="AB40" s="124"/>
      <c r="AC40" s="137">
        <f t="shared" si="5"/>
        <v>1</v>
      </c>
      <c r="AD40" s="124">
        <v>1</v>
      </c>
      <c r="AE40" s="124"/>
      <c r="AF40" s="124" t="s">
        <v>421</v>
      </c>
      <c r="AG40" s="124"/>
      <c r="AH40" s="124"/>
    </row>
    <row r="41" spans="1:34" s="136" customFormat="1" ht="12.75" x14ac:dyDescent="0.2">
      <c r="A41" s="120">
        <v>32</v>
      </c>
      <c r="B41" s="134"/>
      <c r="C41" s="141" t="s">
        <v>318</v>
      </c>
      <c r="D41" s="198">
        <v>3</v>
      </c>
      <c r="E41" s="122" t="s">
        <v>167</v>
      </c>
      <c r="F41" s="140">
        <v>43600</v>
      </c>
      <c r="G41" s="140">
        <v>43600</v>
      </c>
      <c r="H41" s="126" t="s">
        <v>25</v>
      </c>
      <c r="I41" s="124">
        <v>8</v>
      </c>
      <c r="J41" s="124"/>
      <c r="K41" s="124"/>
      <c r="L41" s="137">
        <f t="shared" si="1"/>
        <v>8</v>
      </c>
      <c r="M41" s="124">
        <v>8</v>
      </c>
      <c r="N41" s="124"/>
      <c r="O41" s="124"/>
      <c r="P41" s="124"/>
      <c r="Q41" s="124"/>
      <c r="R41" s="137">
        <f t="shared" si="2"/>
        <v>8</v>
      </c>
      <c r="S41" s="137">
        <f t="shared" si="3"/>
        <v>2</v>
      </c>
      <c r="T41" s="138">
        <v>2</v>
      </c>
      <c r="U41" s="138"/>
      <c r="V41" s="138"/>
      <c r="W41" s="138"/>
      <c r="X41" s="138"/>
      <c r="Y41" s="137">
        <f t="shared" si="4"/>
        <v>2</v>
      </c>
      <c r="Z41" s="124">
        <v>1</v>
      </c>
      <c r="AA41" s="124">
        <v>1</v>
      </c>
      <c r="AB41" s="124"/>
      <c r="AC41" s="137">
        <f t="shared" si="5"/>
        <v>2</v>
      </c>
      <c r="AD41" s="124">
        <v>2</v>
      </c>
      <c r="AE41" s="124"/>
      <c r="AF41" s="124"/>
      <c r="AG41" s="124"/>
      <c r="AH41" s="124"/>
    </row>
    <row r="42" spans="1:34" s="136" customFormat="1" ht="12.75" x14ac:dyDescent="0.2">
      <c r="A42" s="120">
        <v>33</v>
      </c>
      <c r="B42" s="134"/>
      <c r="C42" s="116" t="s">
        <v>200</v>
      </c>
      <c r="D42" s="198">
        <v>3</v>
      </c>
      <c r="E42" s="122" t="s">
        <v>167</v>
      </c>
      <c r="F42" s="126">
        <v>43578</v>
      </c>
      <c r="G42" s="126">
        <v>43578</v>
      </c>
      <c r="H42" s="126" t="s">
        <v>25</v>
      </c>
      <c r="I42" s="124">
        <v>4</v>
      </c>
      <c r="J42" s="124"/>
      <c r="K42" s="124"/>
      <c r="L42" s="137">
        <f t="shared" si="1"/>
        <v>4</v>
      </c>
      <c r="M42" s="124">
        <v>4</v>
      </c>
      <c r="N42" s="124"/>
      <c r="O42" s="124"/>
      <c r="P42" s="124"/>
      <c r="Q42" s="124"/>
      <c r="R42" s="137">
        <f t="shared" si="2"/>
        <v>4</v>
      </c>
      <c r="S42" s="137">
        <f t="shared" si="3"/>
        <v>1</v>
      </c>
      <c r="T42" s="138">
        <v>1</v>
      </c>
      <c r="U42" s="138"/>
      <c r="V42" s="138"/>
      <c r="W42" s="138"/>
      <c r="X42" s="138"/>
      <c r="Y42" s="137">
        <f t="shared" si="4"/>
        <v>1</v>
      </c>
      <c r="Z42" s="124">
        <v>1</v>
      </c>
      <c r="AA42" s="124"/>
      <c r="AB42" s="124"/>
      <c r="AC42" s="137">
        <f t="shared" si="5"/>
        <v>1</v>
      </c>
      <c r="AD42" s="124">
        <v>1</v>
      </c>
      <c r="AE42" s="124"/>
      <c r="AF42" s="124"/>
      <c r="AG42" s="124"/>
      <c r="AH42" s="124"/>
    </row>
    <row r="43" spans="1:34" s="136" customFormat="1" ht="12.75" x14ac:dyDescent="0.2">
      <c r="A43" s="120">
        <v>34</v>
      </c>
      <c r="B43" s="134"/>
      <c r="C43" s="116" t="s">
        <v>439</v>
      </c>
      <c r="D43" s="198">
        <v>4</v>
      </c>
      <c r="E43" s="122" t="s">
        <v>167</v>
      </c>
      <c r="F43" s="126">
        <v>43580</v>
      </c>
      <c r="G43" s="126">
        <v>43581</v>
      </c>
      <c r="H43" s="126" t="s">
        <v>25</v>
      </c>
      <c r="I43" s="124"/>
      <c r="J43" s="124"/>
      <c r="K43" s="124">
        <v>16</v>
      </c>
      <c r="L43" s="137">
        <f t="shared" si="1"/>
        <v>16</v>
      </c>
      <c r="M43" s="124">
        <v>16</v>
      </c>
      <c r="N43" s="124"/>
      <c r="O43" s="124"/>
      <c r="P43" s="124"/>
      <c r="Q43" s="124"/>
      <c r="R43" s="137">
        <f t="shared" si="2"/>
        <v>16</v>
      </c>
      <c r="S43" s="137">
        <f t="shared" si="3"/>
        <v>11</v>
      </c>
      <c r="T43" s="138">
        <v>11</v>
      </c>
      <c r="U43" s="138"/>
      <c r="V43" s="138"/>
      <c r="W43" s="138"/>
      <c r="X43" s="138"/>
      <c r="Y43" s="137">
        <f t="shared" si="4"/>
        <v>11</v>
      </c>
      <c r="Z43" s="124">
        <v>9</v>
      </c>
      <c r="AA43" s="124">
        <v>2</v>
      </c>
      <c r="AB43" s="124"/>
      <c r="AC43" s="137" t="str">
        <f t="shared" si="5"/>
        <v>verifique datos erroneos</v>
      </c>
      <c r="AD43" s="124"/>
      <c r="AE43" s="124"/>
      <c r="AF43" s="124"/>
      <c r="AG43" s="124"/>
      <c r="AH43" s="124"/>
    </row>
    <row r="44" spans="1:34" s="136" customFormat="1" ht="12.75" x14ac:dyDescent="0.2">
      <c r="A44" s="120">
        <v>35</v>
      </c>
      <c r="B44" s="134"/>
      <c r="C44" s="116" t="s">
        <v>441</v>
      </c>
      <c r="D44" s="198">
        <v>4</v>
      </c>
      <c r="E44" s="122" t="s">
        <v>167</v>
      </c>
      <c r="F44" s="126">
        <v>43613</v>
      </c>
      <c r="G44" s="126">
        <v>43640</v>
      </c>
      <c r="H44" s="126" t="s">
        <v>25</v>
      </c>
      <c r="I44" s="124"/>
      <c r="J44" s="124">
        <v>35</v>
      </c>
      <c r="K44" s="124"/>
      <c r="L44" s="137">
        <f t="shared" si="1"/>
        <v>35</v>
      </c>
      <c r="M44" s="124"/>
      <c r="N44" s="124">
        <v>35</v>
      </c>
      <c r="O44" s="124"/>
      <c r="P44" s="124"/>
      <c r="Q44" s="124"/>
      <c r="R44" s="137">
        <f t="shared" si="2"/>
        <v>35</v>
      </c>
      <c r="S44" s="137">
        <f t="shared" si="3"/>
        <v>5</v>
      </c>
      <c r="T44" s="138">
        <v>5</v>
      </c>
      <c r="U44" s="138"/>
      <c r="V44" s="138"/>
      <c r="W44" s="138"/>
      <c r="X44" s="138"/>
      <c r="Y44" s="137">
        <f t="shared" si="4"/>
        <v>5</v>
      </c>
      <c r="Z44" s="124">
        <v>4</v>
      </c>
      <c r="AA44" s="124">
        <v>1</v>
      </c>
      <c r="AB44" s="124"/>
      <c r="AC44" s="137">
        <f t="shared" si="5"/>
        <v>5</v>
      </c>
      <c r="AD44" s="124">
        <v>5</v>
      </c>
      <c r="AE44" s="124"/>
      <c r="AF44" s="124" t="s">
        <v>440</v>
      </c>
      <c r="AG44" s="124"/>
      <c r="AH44" s="124"/>
    </row>
    <row r="45" spans="1:34" s="136" customFormat="1" ht="12.75" x14ac:dyDescent="0.2">
      <c r="A45" s="120">
        <v>36</v>
      </c>
      <c r="B45" s="134"/>
      <c r="C45" s="116" t="s">
        <v>325</v>
      </c>
      <c r="D45" s="198">
        <v>4</v>
      </c>
      <c r="E45" s="122" t="s">
        <v>167</v>
      </c>
      <c r="F45" s="126">
        <v>43529</v>
      </c>
      <c r="G45" s="126">
        <v>43563</v>
      </c>
      <c r="H45" s="126" t="s">
        <v>25</v>
      </c>
      <c r="I45" s="124"/>
      <c r="J45" s="124">
        <v>50</v>
      </c>
      <c r="K45" s="124"/>
      <c r="L45" s="137">
        <f t="shared" si="1"/>
        <v>50</v>
      </c>
      <c r="M45" s="124"/>
      <c r="N45" s="124">
        <v>50</v>
      </c>
      <c r="O45" s="124"/>
      <c r="P45" s="124"/>
      <c r="Q45" s="124"/>
      <c r="R45" s="137">
        <f t="shared" si="2"/>
        <v>50</v>
      </c>
      <c r="S45" s="137">
        <f t="shared" si="3"/>
        <v>1</v>
      </c>
      <c r="T45" s="138">
        <v>1</v>
      </c>
      <c r="U45" s="138"/>
      <c r="V45" s="138"/>
      <c r="W45" s="138"/>
      <c r="X45" s="138"/>
      <c r="Y45" s="137">
        <f t="shared" si="4"/>
        <v>1</v>
      </c>
      <c r="Z45" s="124"/>
      <c r="AA45" s="124">
        <v>1</v>
      </c>
      <c r="AB45" s="124"/>
      <c r="AC45" s="137" t="str">
        <f t="shared" si="5"/>
        <v>verifique datos erroneos</v>
      </c>
      <c r="AD45" s="124"/>
      <c r="AE45" s="124"/>
      <c r="AF45" s="124"/>
      <c r="AG45" s="124"/>
      <c r="AH45" s="124"/>
    </row>
    <row r="46" spans="1:34" s="136" customFormat="1" ht="12.75" x14ac:dyDescent="0.2">
      <c r="A46" s="120">
        <v>37</v>
      </c>
      <c r="B46" s="134"/>
      <c r="C46" s="116" t="s">
        <v>442</v>
      </c>
      <c r="D46" s="198">
        <v>4</v>
      </c>
      <c r="E46" s="122" t="s">
        <v>167</v>
      </c>
      <c r="F46" s="126">
        <v>43599</v>
      </c>
      <c r="G46" s="126">
        <v>43601</v>
      </c>
      <c r="H46" s="126" t="s">
        <v>25</v>
      </c>
      <c r="I46" s="124"/>
      <c r="J46" s="124"/>
      <c r="K46" s="124">
        <v>20</v>
      </c>
      <c r="L46" s="137">
        <f t="shared" si="1"/>
        <v>20</v>
      </c>
      <c r="M46" s="124">
        <v>20</v>
      </c>
      <c r="N46" s="124"/>
      <c r="O46" s="124"/>
      <c r="P46" s="124"/>
      <c r="Q46" s="124"/>
      <c r="R46" s="137">
        <f t="shared" si="2"/>
        <v>20</v>
      </c>
      <c r="S46" s="137">
        <f t="shared" si="3"/>
        <v>4</v>
      </c>
      <c r="T46" s="138">
        <v>4</v>
      </c>
      <c r="U46" s="138"/>
      <c r="V46" s="138"/>
      <c r="W46" s="138"/>
      <c r="X46" s="138"/>
      <c r="Y46" s="137">
        <f t="shared" si="4"/>
        <v>4</v>
      </c>
      <c r="Z46" s="124">
        <v>3</v>
      </c>
      <c r="AA46" s="124">
        <v>1</v>
      </c>
      <c r="AB46" s="124"/>
      <c r="AC46" s="137" t="str">
        <f t="shared" si="5"/>
        <v>verifique datos erroneos</v>
      </c>
      <c r="AD46" s="124"/>
      <c r="AE46" s="124"/>
      <c r="AF46" s="124"/>
      <c r="AG46" s="124"/>
      <c r="AH46" s="124"/>
    </row>
    <row r="47" spans="1:34" s="136" customFormat="1" ht="12.75" x14ac:dyDescent="0.2">
      <c r="A47" s="120">
        <v>38</v>
      </c>
      <c r="B47" s="134"/>
      <c r="C47" s="116" t="s">
        <v>442</v>
      </c>
      <c r="D47" s="198">
        <v>4</v>
      </c>
      <c r="E47" s="122" t="s">
        <v>167</v>
      </c>
      <c r="F47" s="126">
        <v>43641</v>
      </c>
      <c r="G47" s="126">
        <v>43643</v>
      </c>
      <c r="H47" s="126" t="s">
        <v>25</v>
      </c>
      <c r="I47" s="124"/>
      <c r="J47" s="124"/>
      <c r="K47" s="124">
        <v>20</v>
      </c>
      <c r="L47" s="137">
        <f t="shared" si="1"/>
        <v>20</v>
      </c>
      <c r="M47" s="124">
        <v>20</v>
      </c>
      <c r="N47" s="124"/>
      <c r="O47" s="124"/>
      <c r="P47" s="124"/>
      <c r="Q47" s="124"/>
      <c r="R47" s="137">
        <f t="shared" si="2"/>
        <v>20</v>
      </c>
      <c r="S47" s="137">
        <f t="shared" si="3"/>
        <v>4</v>
      </c>
      <c r="T47" s="138">
        <v>4</v>
      </c>
      <c r="U47" s="138"/>
      <c r="V47" s="138"/>
      <c r="W47" s="138"/>
      <c r="X47" s="138"/>
      <c r="Y47" s="137">
        <f t="shared" si="4"/>
        <v>4</v>
      </c>
      <c r="Z47" s="124">
        <v>3</v>
      </c>
      <c r="AA47" s="124">
        <v>1</v>
      </c>
      <c r="AB47" s="124"/>
      <c r="AC47" s="137" t="str">
        <f t="shared" si="5"/>
        <v>verifique datos erroneos</v>
      </c>
      <c r="AD47" s="124"/>
      <c r="AE47" s="124"/>
      <c r="AF47" s="124"/>
      <c r="AG47" s="124"/>
      <c r="AH47" s="124"/>
    </row>
    <row r="48" spans="1:34" s="136" customFormat="1" ht="12.75" x14ac:dyDescent="0.2">
      <c r="A48" s="120">
        <v>39</v>
      </c>
      <c r="B48" s="134"/>
      <c r="C48" s="116" t="s">
        <v>445</v>
      </c>
      <c r="D48" s="198">
        <v>4</v>
      </c>
      <c r="E48" s="122" t="s">
        <v>167</v>
      </c>
      <c r="F48" s="126">
        <v>43582</v>
      </c>
      <c r="G48" s="126">
        <v>43585</v>
      </c>
      <c r="H48" s="126" t="s">
        <v>25</v>
      </c>
      <c r="I48" s="124"/>
      <c r="J48" s="124"/>
      <c r="K48" s="124">
        <v>23</v>
      </c>
      <c r="L48" s="137">
        <f t="shared" si="1"/>
        <v>23</v>
      </c>
      <c r="M48" s="124">
        <v>23</v>
      </c>
      <c r="N48" s="124"/>
      <c r="O48" s="124"/>
      <c r="P48" s="124"/>
      <c r="Q48" s="124"/>
      <c r="R48" s="137">
        <f t="shared" si="2"/>
        <v>23</v>
      </c>
      <c r="S48" s="137">
        <f t="shared" si="3"/>
        <v>20</v>
      </c>
      <c r="T48" s="138">
        <v>20</v>
      </c>
      <c r="U48" s="138"/>
      <c r="V48" s="138"/>
      <c r="W48" s="138"/>
      <c r="X48" s="138"/>
      <c r="Y48" s="137">
        <f t="shared" si="4"/>
        <v>20</v>
      </c>
      <c r="Z48" s="124">
        <v>15</v>
      </c>
      <c r="AA48" s="124">
        <v>5</v>
      </c>
      <c r="AB48" s="124"/>
      <c r="AC48" s="137">
        <f t="shared" si="5"/>
        <v>20</v>
      </c>
      <c r="AD48" s="124">
        <v>20</v>
      </c>
      <c r="AE48" s="124"/>
      <c r="AF48" s="124"/>
      <c r="AG48" s="124"/>
      <c r="AH48" s="124"/>
    </row>
    <row r="49" spans="1:34" s="136" customFormat="1" ht="12.75" x14ac:dyDescent="0.2">
      <c r="A49" s="120">
        <v>40</v>
      </c>
      <c r="B49" s="134"/>
      <c r="C49" s="116" t="s">
        <v>457</v>
      </c>
      <c r="D49" s="198">
        <v>4</v>
      </c>
      <c r="E49" s="122" t="s">
        <v>167</v>
      </c>
      <c r="F49" s="126">
        <v>43642</v>
      </c>
      <c r="G49" s="126">
        <v>43644</v>
      </c>
      <c r="H49" s="126" t="s">
        <v>25</v>
      </c>
      <c r="I49" s="124"/>
      <c r="J49" s="124"/>
      <c r="K49" s="124">
        <v>18</v>
      </c>
      <c r="L49" s="137">
        <f t="shared" si="1"/>
        <v>18</v>
      </c>
      <c r="M49" s="124">
        <v>18</v>
      </c>
      <c r="N49" s="124"/>
      <c r="O49" s="124"/>
      <c r="P49" s="124"/>
      <c r="Q49" s="124"/>
      <c r="R49" s="137">
        <f t="shared" si="2"/>
        <v>18</v>
      </c>
      <c r="S49" s="137">
        <f t="shared" si="3"/>
        <v>3</v>
      </c>
      <c r="T49" s="138">
        <v>3</v>
      </c>
      <c r="U49" s="138"/>
      <c r="V49" s="138"/>
      <c r="W49" s="138"/>
      <c r="X49" s="138"/>
      <c r="Y49" s="137">
        <f t="shared" si="4"/>
        <v>3</v>
      </c>
      <c r="Z49" s="124">
        <v>3</v>
      </c>
      <c r="AA49" s="124"/>
      <c r="AB49" s="124"/>
      <c r="AC49" s="137">
        <f t="shared" si="5"/>
        <v>3</v>
      </c>
      <c r="AD49" s="124">
        <v>3</v>
      </c>
      <c r="AE49" s="124"/>
      <c r="AF49" s="124"/>
      <c r="AG49" s="124"/>
      <c r="AH49" s="124"/>
    </row>
    <row r="50" spans="1:34" s="136" customFormat="1" ht="12.75" x14ac:dyDescent="0.2">
      <c r="A50" s="120">
        <v>41</v>
      </c>
      <c r="B50" s="134"/>
      <c r="C50" s="116" t="s">
        <v>462</v>
      </c>
      <c r="D50" s="198">
        <v>3</v>
      </c>
      <c r="E50" s="122" t="s">
        <v>167</v>
      </c>
      <c r="F50" s="126">
        <v>43621</v>
      </c>
      <c r="G50" s="126">
        <v>43621</v>
      </c>
      <c r="H50" s="126" t="s">
        <v>25</v>
      </c>
      <c r="I50" s="124">
        <v>4</v>
      </c>
      <c r="J50" s="124"/>
      <c r="K50" s="124"/>
      <c r="L50" s="137">
        <f t="shared" si="1"/>
        <v>4</v>
      </c>
      <c r="M50" s="124">
        <v>4</v>
      </c>
      <c r="N50" s="124"/>
      <c r="O50" s="124"/>
      <c r="P50" s="124"/>
      <c r="Q50" s="124"/>
      <c r="R50" s="137">
        <f t="shared" si="2"/>
        <v>4</v>
      </c>
      <c r="S50" s="137">
        <f t="shared" si="3"/>
        <v>1</v>
      </c>
      <c r="T50" s="138">
        <v>1</v>
      </c>
      <c r="U50" s="138"/>
      <c r="V50" s="138"/>
      <c r="W50" s="138"/>
      <c r="X50" s="138"/>
      <c r="Y50" s="137">
        <f t="shared" si="4"/>
        <v>1</v>
      </c>
      <c r="Z50" s="124">
        <v>1</v>
      </c>
      <c r="AA50" s="124"/>
      <c r="AB50" s="124"/>
      <c r="AC50" s="137">
        <f t="shared" si="5"/>
        <v>1</v>
      </c>
      <c r="AD50" s="124">
        <v>1</v>
      </c>
      <c r="AE50" s="124"/>
      <c r="AF50" s="124"/>
      <c r="AG50" s="124"/>
      <c r="AH50" s="124"/>
    </row>
    <row r="51" spans="1:34" s="136" customFormat="1" ht="12.75" x14ac:dyDescent="0.2">
      <c r="A51" s="120">
        <v>42</v>
      </c>
      <c r="B51" s="134"/>
      <c r="C51" s="116" t="s">
        <v>466</v>
      </c>
      <c r="D51" s="198">
        <v>4</v>
      </c>
      <c r="E51" s="122" t="s">
        <v>169</v>
      </c>
      <c r="F51" s="126">
        <v>43591</v>
      </c>
      <c r="G51" s="126">
        <v>43602</v>
      </c>
      <c r="H51" s="126" t="s">
        <v>25</v>
      </c>
      <c r="I51" s="124"/>
      <c r="J51" s="124"/>
      <c r="K51" s="124">
        <v>80</v>
      </c>
      <c r="L51" s="137">
        <f t="shared" si="1"/>
        <v>80</v>
      </c>
      <c r="M51" s="124">
        <v>80</v>
      </c>
      <c r="N51" s="124"/>
      <c r="O51" s="124"/>
      <c r="P51" s="124"/>
      <c r="Q51" s="124"/>
      <c r="R51" s="137">
        <f t="shared" si="2"/>
        <v>80</v>
      </c>
      <c r="S51" s="137">
        <f t="shared" si="3"/>
        <v>1</v>
      </c>
      <c r="T51" s="138">
        <v>1</v>
      </c>
      <c r="U51" s="138"/>
      <c r="V51" s="138"/>
      <c r="W51" s="138"/>
      <c r="X51" s="138"/>
      <c r="Y51" s="137">
        <f t="shared" si="4"/>
        <v>1</v>
      </c>
      <c r="Z51" s="124"/>
      <c r="AA51" s="124">
        <v>1</v>
      </c>
      <c r="AB51" s="124"/>
      <c r="AC51" s="137">
        <f t="shared" si="5"/>
        <v>1</v>
      </c>
      <c r="AD51" s="124">
        <v>1</v>
      </c>
      <c r="AE51" s="124"/>
      <c r="AF51" s="124"/>
      <c r="AG51" s="124"/>
      <c r="AH51" s="124"/>
    </row>
    <row r="52" spans="1:34" s="136" customFormat="1" ht="12.75" x14ac:dyDescent="0.2">
      <c r="A52" s="120">
        <v>43</v>
      </c>
      <c r="B52" s="134"/>
      <c r="C52" s="116" t="s">
        <v>472</v>
      </c>
      <c r="D52" s="198">
        <v>4</v>
      </c>
      <c r="E52" s="122" t="s">
        <v>169</v>
      </c>
      <c r="F52" s="126">
        <v>43613</v>
      </c>
      <c r="G52" s="126">
        <v>43613</v>
      </c>
      <c r="H52" s="126" t="s">
        <v>25</v>
      </c>
      <c r="I52" s="124">
        <v>4</v>
      </c>
      <c r="J52" s="124"/>
      <c r="K52" s="124"/>
      <c r="L52" s="137">
        <f t="shared" si="1"/>
        <v>4</v>
      </c>
      <c r="M52" s="124">
        <v>4</v>
      </c>
      <c r="N52" s="124"/>
      <c r="O52" s="124"/>
      <c r="P52" s="124"/>
      <c r="Q52" s="124"/>
      <c r="R52" s="137">
        <f t="shared" si="2"/>
        <v>4</v>
      </c>
      <c r="S52" s="137">
        <f t="shared" si="3"/>
        <v>1</v>
      </c>
      <c r="T52" s="138">
        <v>1</v>
      </c>
      <c r="U52" s="138"/>
      <c r="V52" s="138"/>
      <c r="W52" s="138"/>
      <c r="X52" s="138"/>
      <c r="Y52" s="137">
        <f t="shared" si="4"/>
        <v>1</v>
      </c>
      <c r="Z52" s="124">
        <v>1</v>
      </c>
      <c r="AA52" s="124"/>
      <c r="AB52" s="124"/>
      <c r="AC52" s="137">
        <f t="shared" si="5"/>
        <v>1</v>
      </c>
      <c r="AD52" s="124">
        <v>1</v>
      </c>
      <c r="AE52" s="124"/>
      <c r="AF52" s="124"/>
      <c r="AG52" s="124"/>
      <c r="AH52" s="124"/>
    </row>
    <row r="53" spans="1:34" s="136" customFormat="1" ht="12.75" x14ac:dyDescent="0.2">
      <c r="A53" s="120">
        <v>44</v>
      </c>
      <c r="B53" s="134"/>
      <c r="C53" s="116" t="s">
        <v>473</v>
      </c>
      <c r="D53" s="198">
        <v>4</v>
      </c>
      <c r="E53" s="122" t="s">
        <v>169</v>
      </c>
      <c r="F53" s="126">
        <v>43615</v>
      </c>
      <c r="G53" s="126">
        <v>43615</v>
      </c>
      <c r="H53" s="126" t="s">
        <v>25</v>
      </c>
      <c r="I53" s="124">
        <v>11</v>
      </c>
      <c r="J53" s="124"/>
      <c r="K53" s="124"/>
      <c r="L53" s="137">
        <f t="shared" si="1"/>
        <v>11</v>
      </c>
      <c r="M53" s="124">
        <v>11</v>
      </c>
      <c r="N53" s="124"/>
      <c r="O53" s="124"/>
      <c r="P53" s="124"/>
      <c r="Q53" s="124"/>
      <c r="R53" s="137">
        <f t="shared" si="2"/>
        <v>11</v>
      </c>
      <c r="S53" s="137">
        <f t="shared" si="3"/>
        <v>1</v>
      </c>
      <c r="T53" s="138">
        <v>1</v>
      </c>
      <c r="U53" s="138"/>
      <c r="V53" s="138"/>
      <c r="W53" s="138"/>
      <c r="X53" s="138"/>
      <c r="Y53" s="137">
        <f t="shared" si="4"/>
        <v>1</v>
      </c>
      <c r="Z53" s="124">
        <v>1</v>
      </c>
      <c r="AA53" s="124"/>
      <c r="AB53" s="124"/>
      <c r="AC53" s="137">
        <f t="shared" si="5"/>
        <v>1</v>
      </c>
      <c r="AD53" s="124">
        <v>1</v>
      </c>
      <c r="AE53" s="124"/>
      <c r="AF53" s="124"/>
      <c r="AG53" s="124"/>
      <c r="AH53" s="124"/>
    </row>
    <row r="54" spans="1:34" s="136" customFormat="1" ht="12.75" x14ac:dyDescent="0.2">
      <c r="A54" s="120">
        <v>45</v>
      </c>
      <c r="B54" s="134"/>
      <c r="C54" s="116" t="s">
        <v>482</v>
      </c>
      <c r="D54" s="198">
        <v>4</v>
      </c>
      <c r="E54" s="122" t="s">
        <v>169</v>
      </c>
      <c r="F54" s="126">
        <v>43621</v>
      </c>
      <c r="G54" s="126">
        <v>43621</v>
      </c>
      <c r="H54" s="126" t="s">
        <v>25</v>
      </c>
      <c r="I54" s="124">
        <v>10</v>
      </c>
      <c r="J54" s="124"/>
      <c r="K54" s="124"/>
      <c r="L54" s="137">
        <f t="shared" si="1"/>
        <v>10</v>
      </c>
      <c r="M54" s="124">
        <v>10</v>
      </c>
      <c r="N54" s="124"/>
      <c r="O54" s="124"/>
      <c r="P54" s="124"/>
      <c r="Q54" s="124"/>
      <c r="R54" s="137">
        <f t="shared" si="2"/>
        <v>10</v>
      </c>
      <c r="S54" s="137">
        <f t="shared" si="3"/>
        <v>1</v>
      </c>
      <c r="T54" s="138">
        <v>1</v>
      </c>
      <c r="U54" s="138"/>
      <c r="V54" s="138"/>
      <c r="W54" s="138"/>
      <c r="X54" s="138"/>
      <c r="Y54" s="137">
        <f t="shared" si="4"/>
        <v>1</v>
      </c>
      <c r="Z54" s="124"/>
      <c r="AA54" s="124">
        <v>1</v>
      </c>
      <c r="AB54" s="124"/>
      <c r="AC54" s="137">
        <f t="shared" si="5"/>
        <v>1</v>
      </c>
      <c r="AD54" s="124">
        <v>1</v>
      </c>
      <c r="AE54" s="124"/>
      <c r="AF54" s="124"/>
      <c r="AG54" s="124"/>
      <c r="AH54" s="124"/>
    </row>
    <row r="55" spans="1:34" s="136" customFormat="1" ht="12.75" x14ac:dyDescent="0.2">
      <c r="A55" s="120">
        <v>46</v>
      </c>
      <c r="B55" s="134"/>
      <c r="C55" s="201" t="s">
        <v>483</v>
      </c>
      <c r="D55" s="198">
        <v>4</v>
      </c>
      <c r="E55" s="122" t="s">
        <v>167</v>
      </c>
      <c r="F55" s="126">
        <v>43585</v>
      </c>
      <c r="G55" s="126">
        <v>43617</v>
      </c>
      <c r="H55" s="126" t="s">
        <v>25</v>
      </c>
      <c r="I55" s="124"/>
      <c r="J55" s="124">
        <v>40</v>
      </c>
      <c r="K55" s="124"/>
      <c r="L55" s="137">
        <f t="shared" si="1"/>
        <v>40</v>
      </c>
      <c r="M55" s="124"/>
      <c r="N55" s="124">
        <v>40</v>
      </c>
      <c r="O55" s="124"/>
      <c r="P55" s="124"/>
      <c r="Q55" s="124"/>
      <c r="R55" s="137">
        <f t="shared" si="2"/>
        <v>40</v>
      </c>
      <c r="S55" s="137">
        <f t="shared" si="3"/>
        <v>1</v>
      </c>
      <c r="T55" s="138">
        <v>1</v>
      </c>
      <c r="U55" s="138"/>
      <c r="V55" s="138"/>
      <c r="W55" s="138"/>
      <c r="X55" s="138"/>
      <c r="Y55" s="137">
        <f t="shared" si="4"/>
        <v>1</v>
      </c>
      <c r="Z55" s="124"/>
      <c r="AA55" s="124">
        <v>1</v>
      </c>
      <c r="AB55" s="124"/>
      <c r="AC55" s="137" t="str">
        <f t="shared" si="5"/>
        <v>verifique datos erroneos</v>
      </c>
      <c r="AD55" s="124"/>
      <c r="AE55" s="124"/>
      <c r="AF55" s="124"/>
      <c r="AG55" s="124"/>
      <c r="AH55" s="124"/>
    </row>
    <row r="56" spans="1:34" s="136" customFormat="1" ht="12.75" x14ac:dyDescent="0.2">
      <c r="A56" s="120">
        <v>47</v>
      </c>
      <c r="B56" s="134"/>
      <c r="C56" s="179" t="s">
        <v>541</v>
      </c>
      <c r="D56" s="198">
        <v>4</v>
      </c>
      <c r="E56" s="122" t="s">
        <v>168</v>
      </c>
      <c r="F56" s="139">
        <v>43712</v>
      </c>
      <c r="G56" s="139">
        <v>43719</v>
      </c>
      <c r="H56" s="202" t="s">
        <v>26</v>
      </c>
      <c r="I56" s="180"/>
      <c r="J56" s="180"/>
      <c r="K56" s="180">
        <v>12</v>
      </c>
      <c r="L56" s="137">
        <f t="shared" si="1"/>
        <v>12</v>
      </c>
      <c r="M56" s="180">
        <v>12</v>
      </c>
      <c r="N56" s="180"/>
      <c r="O56" s="180"/>
      <c r="P56" s="180"/>
      <c r="Q56" s="180"/>
      <c r="R56" s="137">
        <f t="shared" si="2"/>
        <v>12</v>
      </c>
      <c r="S56" s="137">
        <f t="shared" si="3"/>
        <v>1</v>
      </c>
      <c r="T56" s="181">
        <v>1</v>
      </c>
      <c r="U56" s="181"/>
      <c r="V56" s="181"/>
      <c r="W56" s="181"/>
      <c r="X56" s="181"/>
      <c r="Y56" s="137">
        <f t="shared" si="4"/>
        <v>1</v>
      </c>
      <c r="Z56" s="180">
        <v>1</v>
      </c>
      <c r="AA56" s="180"/>
      <c r="AB56" s="180"/>
      <c r="AC56" s="137">
        <f t="shared" si="5"/>
        <v>1</v>
      </c>
      <c r="AD56" s="180">
        <v>1</v>
      </c>
      <c r="AE56" s="180"/>
      <c r="AF56" s="180"/>
      <c r="AG56" s="180"/>
      <c r="AH56" s="180"/>
    </row>
    <row r="57" spans="1:34" s="136" customFormat="1" ht="12.75" x14ac:dyDescent="0.2">
      <c r="A57" s="120">
        <v>48</v>
      </c>
      <c r="B57" s="134"/>
      <c r="C57" s="195" t="s">
        <v>542</v>
      </c>
      <c r="D57" s="198">
        <v>4</v>
      </c>
      <c r="E57" s="122" t="s">
        <v>167</v>
      </c>
      <c r="F57" s="139">
        <v>43655</v>
      </c>
      <c r="G57" s="139">
        <v>43655</v>
      </c>
      <c r="H57" s="202" t="s">
        <v>26</v>
      </c>
      <c r="I57" s="177">
        <v>3</v>
      </c>
      <c r="J57" s="180"/>
      <c r="K57" s="180"/>
      <c r="L57" s="137">
        <f t="shared" si="1"/>
        <v>3</v>
      </c>
      <c r="M57" s="180">
        <v>3</v>
      </c>
      <c r="N57" s="180"/>
      <c r="O57" s="180"/>
      <c r="P57" s="180"/>
      <c r="Q57" s="180"/>
      <c r="R57" s="137">
        <f t="shared" si="2"/>
        <v>3</v>
      </c>
      <c r="S57" s="137">
        <f t="shared" si="3"/>
        <v>1</v>
      </c>
      <c r="T57" s="181">
        <v>1</v>
      </c>
      <c r="U57" s="181"/>
      <c r="V57" s="181"/>
      <c r="W57" s="181"/>
      <c r="X57" s="181"/>
      <c r="Y57" s="137">
        <f t="shared" si="4"/>
        <v>1</v>
      </c>
      <c r="Z57" s="180">
        <v>1</v>
      </c>
      <c r="AA57" s="180"/>
      <c r="AB57" s="180"/>
      <c r="AC57" s="137">
        <f t="shared" si="5"/>
        <v>1</v>
      </c>
      <c r="AD57" s="180">
        <v>1</v>
      </c>
      <c r="AE57" s="180"/>
      <c r="AF57" s="180"/>
      <c r="AG57" s="180"/>
      <c r="AH57" s="180"/>
    </row>
    <row r="58" spans="1:34" s="136" customFormat="1" ht="12.75" x14ac:dyDescent="0.2">
      <c r="A58" s="120">
        <v>49</v>
      </c>
      <c r="B58" s="134"/>
      <c r="C58" s="195" t="s">
        <v>542</v>
      </c>
      <c r="D58" s="198">
        <v>4</v>
      </c>
      <c r="E58" s="122" t="s">
        <v>167</v>
      </c>
      <c r="F58" s="139">
        <v>43656</v>
      </c>
      <c r="G58" s="139">
        <v>43656</v>
      </c>
      <c r="H58" s="202" t="s">
        <v>26</v>
      </c>
      <c r="I58" s="177">
        <v>3</v>
      </c>
      <c r="J58" s="180"/>
      <c r="K58" s="180"/>
      <c r="L58" s="137">
        <f t="shared" si="1"/>
        <v>3</v>
      </c>
      <c r="M58" s="180">
        <v>3</v>
      </c>
      <c r="N58" s="180"/>
      <c r="O58" s="180"/>
      <c r="P58" s="180"/>
      <c r="Q58" s="180"/>
      <c r="R58" s="137">
        <f t="shared" si="2"/>
        <v>3</v>
      </c>
      <c r="S58" s="137">
        <f t="shared" si="3"/>
        <v>1</v>
      </c>
      <c r="T58" s="181">
        <v>1</v>
      </c>
      <c r="U58" s="181"/>
      <c r="V58" s="181"/>
      <c r="W58" s="181"/>
      <c r="X58" s="181"/>
      <c r="Y58" s="137">
        <f t="shared" si="4"/>
        <v>1</v>
      </c>
      <c r="Z58" s="180">
        <v>1</v>
      </c>
      <c r="AA58" s="180"/>
      <c r="AB58" s="180"/>
      <c r="AC58" s="137">
        <f t="shared" si="5"/>
        <v>1</v>
      </c>
      <c r="AD58" s="180">
        <v>1</v>
      </c>
      <c r="AE58" s="180"/>
      <c r="AF58" s="180"/>
      <c r="AG58" s="180"/>
      <c r="AH58" s="180"/>
    </row>
    <row r="59" spans="1:34" s="136" customFormat="1" ht="12.75" x14ac:dyDescent="0.2">
      <c r="A59" s="120">
        <v>50</v>
      </c>
      <c r="B59" s="134"/>
      <c r="C59" s="195" t="s">
        <v>542</v>
      </c>
      <c r="D59" s="198">
        <v>4</v>
      </c>
      <c r="E59" s="122" t="s">
        <v>167</v>
      </c>
      <c r="F59" s="139">
        <v>43677</v>
      </c>
      <c r="G59" s="139">
        <v>43677</v>
      </c>
      <c r="H59" s="202" t="s">
        <v>26</v>
      </c>
      <c r="I59" s="177">
        <v>2</v>
      </c>
      <c r="J59" s="180"/>
      <c r="K59" s="180"/>
      <c r="L59" s="137">
        <f t="shared" si="1"/>
        <v>2</v>
      </c>
      <c r="M59" s="180">
        <v>2</v>
      </c>
      <c r="N59" s="180"/>
      <c r="O59" s="180"/>
      <c r="P59" s="180"/>
      <c r="Q59" s="180"/>
      <c r="R59" s="137">
        <f t="shared" si="2"/>
        <v>2</v>
      </c>
      <c r="S59" s="137">
        <f t="shared" si="3"/>
        <v>1</v>
      </c>
      <c r="T59" s="181">
        <v>1</v>
      </c>
      <c r="U59" s="181"/>
      <c r="V59" s="181"/>
      <c r="W59" s="181"/>
      <c r="X59" s="181"/>
      <c r="Y59" s="137">
        <f t="shared" si="4"/>
        <v>1</v>
      </c>
      <c r="Z59" s="180">
        <v>1</v>
      </c>
      <c r="AA59" s="180"/>
      <c r="AB59" s="180"/>
      <c r="AC59" s="137">
        <f t="shared" si="5"/>
        <v>1</v>
      </c>
      <c r="AD59" s="180">
        <v>1</v>
      </c>
      <c r="AE59" s="180"/>
      <c r="AF59" s="180"/>
      <c r="AG59" s="180"/>
      <c r="AH59" s="180"/>
    </row>
    <row r="60" spans="1:34" s="136" customFormat="1" ht="12.75" x14ac:dyDescent="0.2">
      <c r="A60" s="120">
        <v>51</v>
      </c>
      <c r="B60" s="134"/>
      <c r="C60" s="195" t="s">
        <v>542</v>
      </c>
      <c r="D60" s="198">
        <v>4</v>
      </c>
      <c r="E60" s="122" t="s">
        <v>167</v>
      </c>
      <c r="F60" s="139">
        <v>43711</v>
      </c>
      <c r="G60" s="139">
        <v>43711</v>
      </c>
      <c r="H60" s="202" t="s">
        <v>26</v>
      </c>
      <c r="I60" s="177">
        <v>2</v>
      </c>
      <c r="J60" s="180"/>
      <c r="K60" s="180"/>
      <c r="L60" s="137">
        <f t="shared" si="1"/>
        <v>2</v>
      </c>
      <c r="M60" s="180">
        <v>2</v>
      </c>
      <c r="N60" s="180"/>
      <c r="O60" s="180"/>
      <c r="P60" s="180"/>
      <c r="Q60" s="180"/>
      <c r="R60" s="137">
        <f t="shared" si="2"/>
        <v>2</v>
      </c>
      <c r="S60" s="137">
        <f t="shared" si="3"/>
        <v>1</v>
      </c>
      <c r="T60" s="181">
        <v>1</v>
      </c>
      <c r="U60" s="181"/>
      <c r="V60" s="181"/>
      <c r="W60" s="181"/>
      <c r="X60" s="181"/>
      <c r="Y60" s="137">
        <f t="shared" si="4"/>
        <v>1</v>
      </c>
      <c r="Z60" s="180">
        <v>1</v>
      </c>
      <c r="AA60" s="180"/>
      <c r="AB60" s="180"/>
      <c r="AC60" s="137">
        <f t="shared" si="5"/>
        <v>1</v>
      </c>
      <c r="AD60" s="180">
        <v>1</v>
      </c>
      <c r="AE60" s="180"/>
      <c r="AF60" s="180"/>
      <c r="AG60" s="180"/>
      <c r="AH60" s="180"/>
    </row>
    <row r="61" spans="1:34" s="136" customFormat="1" ht="12.75" x14ac:dyDescent="0.2">
      <c r="A61" s="120">
        <v>52</v>
      </c>
      <c r="B61" s="134"/>
      <c r="C61" s="201" t="s">
        <v>543</v>
      </c>
      <c r="D61" s="198">
        <v>4</v>
      </c>
      <c r="E61" s="122" t="s">
        <v>169</v>
      </c>
      <c r="F61" s="139">
        <v>43661</v>
      </c>
      <c r="G61" s="139">
        <v>43665</v>
      </c>
      <c r="H61" s="202" t="s">
        <v>26</v>
      </c>
      <c r="I61" s="180"/>
      <c r="J61" s="180"/>
      <c r="K61" s="180">
        <v>40</v>
      </c>
      <c r="L61" s="137">
        <f t="shared" si="1"/>
        <v>40</v>
      </c>
      <c r="M61" s="180">
        <v>40</v>
      </c>
      <c r="N61" s="180"/>
      <c r="O61" s="180"/>
      <c r="P61" s="180"/>
      <c r="Q61" s="180"/>
      <c r="R61" s="137">
        <f t="shared" si="2"/>
        <v>40</v>
      </c>
      <c r="S61" s="137">
        <f t="shared" si="3"/>
        <v>1</v>
      </c>
      <c r="T61" s="181">
        <v>1</v>
      </c>
      <c r="U61" s="181"/>
      <c r="V61" s="181"/>
      <c r="W61" s="181"/>
      <c r="X61" s="181"/>
      <c r="Y61" s="137">
        <f t="shared" si="4"/>
        <v>1</v>
      </c>
      <c r="Z61" s="180">
        <v>1</v>
      </c>
      <c r="AA61" s="180"/>
      <c r="AB61" s="180"/>
      <c r="AC61" s="137" t="str">
        <f t="shared" si="5"/>
        <v>verifique datos erroneos</v>
      </c>
      <c r="AD61" s="180"/>
      <c r="AE61" s="180"/>
      <c r="AF61" s="180"/>
      <c r="AG61" s="180"/>
      <c r="AH61" s="180"/>
    </row>
    <row r="62" spans="1:34" s="136" customFormat="1" ht="12.75" x14ac:dyDescent="0.2">
      <c r="A62" s="120">
        <v>53</v>
      </c>
      <c r="B62" s="134"/>
      <c r="C62" s="195" t="s">
        <v>545</v>
      </c>
      <c r="D62" s="198">
        <v>4</v>
      </c>
      <c r="E62" s="122" t="s">
        <v>168</v>
      </c>
      <c r="F62" s="139">
        <v>43706</v>
      </c>
      <c r="G62" s="139">
        <v>43707</v>
      </c>
      <c r="H62" s="202" t="s">
        <v>26</v>
      </c>
      <c r="I62" s="180"/>
      <c r="J62" s="180"/>
      <c r="K62" s="180">
        <v>16</v>
      </c>
      <c r="L62" s="137">
        <f t="shared" si="1"/>
        <v>16</v>
      </c>
      <c r="M62" s="180">
        <v>16</v>
      </c>
      <c r="N62" s="180"/>
      <c r="O62" s="180"/>
      <c r="P62" s="180"/>
      <c r="Q62" s="180"/>
      <c r="R62" s="137">
        <f t="shared" si="2"/>
        <v>16</v>
      </c>
      <c r="S62" s="137">
        <f t="shared" si="3"/>
        <v>1</v>
      </c>
      <c r="T62" s="181">
        <v>1</v>
      </c>
      <c r="U62" s="181"/>
      <c r="V62" s="181"/>
      <c r="W62" s="181"/>
      <c r="X62" s="181"/>
      <c r="Y62" s="137">
        <f t="shared" si="4"/>
        <v>1</v>
      </c>
      <c r="Z62" s="180">
        <v>1</v>
      </c>
      <c r="AA62" s="180"/>
      <c r="AB62" s="180"/>
      <c r="AC62" s="137" t="str">
        <f t="shared" si="5"/>
        <v>verifique datos erroneos</v>
      </c>
      <c r="AD62" s="180"/>
      <c r="AE62" s="180"/>
      <c r="AF62" s="180"/>
      <c r="AG62" s="180"/>
      <c r="AH62" s="180"/>
    </row>
    <row r="63" spans="1:34" s="136" customFormat="1" ht="12.75" x14ac:dyDescent="0.2">
      <c r="A63" s="120">
        <v>54</v>
      </c>
      <c r="B63" s="134"/>
      <c r="C63" s="195" t="s">
        <v>546</v>
      </c>
      <c r="D63" s="198">
        <v>4</v>
      </c>
      <c r="E63" s="122" t="s">
        <v>169</v>
      </c>
      <c r="F63" s="139">
        <v>43668</v>
      </c>
      <c r="G63" s="139">
        <v>43672</v>
      </c>
      <c r="H63" s="202" t="s">
        <v>26</v>
      </c>
      <c r="I63" s="180"/>
      <c r="J63" s="180"/>
      <c r="K63" s="180">
        <v>40</v>
      </c>
      <c r="L63" s="137">
        <f t="shared" si="1"/>
        <v>40</v>
      </c>
      <c r="M63" s="180">
        <v>40</v>
      </c>
      <c r="N63" s="180"/>
      <c r="O63" s="180"/>
      <c r="P63" s="180"/>
      <c r="Q63" s="180"/>
      <c r="R63" s="137">
        <f t="shared" si="2"/>
        <v>40</v>
      </c>
      <c r="S63" s="137">
        <f t="shared" si="3"/>
        <v>2</v>
      </c>
      <c r="T63" s="181">
        <v>2</v>
      </c>
      <c r="U63" s="181"/>
      <c r="V63" s="181"/>
      <c r="W63" s="181"/>
      <c r="X63" s="181"/>
      <c r="Y63" s="137">
        <f t="shared" si="4"/>
        <v>2</v>
      </c>
      <c r="Z63" s="180">
        <v>2</v>
      </c>
      <c r="AA63" s="180"/>
      <c r="AB63" s="180"/>
      <c r="AC63" s="137" t="str">
        <f t="shared" si="5"/>
        <v>verifique datos erroneos</v>
      </c>
      <c r="AD63" s="180"/>
      <c r="AE63" s="180"/>
      <c r="AF63" s="180"/>
      <c r="AG63" s="180"/>
      <c r="AH63" s="180"/>
    </row>
    <row r="64" spans="1:34" s="136" customFormat="1" ht="12.75" x14ac:dyDescent="0.2">
      <c r="A64" s="120">
        <v>55</v>
      </c>
      <c r="B64" s="134"/>
      <c r="C64" s="203" t="s">
        <v>547</v>
      </c>
      <c r="D64" s="198">
        <v>4</v>
      </c>
      <c r="E64" s="122" t="s">
        <v>169</v>
      </c>
      <c r="F64" s="139">
        <v>43682</v>
      </c>
      <c r="G64" s="139">
        <v>43682</v>
      </c>
      <c r="H64" s="202" t="s">
        <v>26</v>
      </c>
      <c r="I64" s="180">
        <v>7</v>
      </c>
      <c r="J64" s="180"/>
      <c r="K64" s="180"/>
      <c r="L64" s="137">
        <f t="shared" si="1"/>
        <v>7</v>
      </c>
      <c r="M64" s="180">
        <v>7</v>
      </c>
      <c r="N64" s="180"/>
      <c r="O64" s="180"/>
      <c r="P64" s="180"/>
      <c r="Q64" s="180"/>
      <c r="R64" s="137">
        <f t="shared" si="2"/>
        <v>7</v>
      </c>
      <c r="S64" s="137">
        <f t="shared" si="3"/>
        <v>3</v>
      </c>
      <c r="T64" s="181">
        <v>3</v>
      </c>
      <c r="U64" s="181"/>
      <c r="V64" s="181"/>
      <c r="W64" s="181"/>
      <c r="X64" s="181"/>
      <c r="Y64" s="137">
        <f t="shared" si="4"/>
        <v>3</v>
      </c>
      <c r="Z64" s="180">
        <v>2</v>
      </c>
      <c r="AA64" s="180">
        <v>1</v>
      </c>
      <c r="AB64" s="180"/>
      <c r="AC64" s="137">
        <f t="shared" si="5"/>
        <v>3</v>
      </c>
      <c r="AD64" s="180">
        <v>3</v>
      </c>
      <c r="AE64" s="180"/>
      <c r="AF64" s="180"/>
      <c r="AG64" s="180"/>
      <c r="AH64" s="180"/>
    </row>
    <row r="65" spans="1:35" s="136" customFormat="1" ht="12.75" x14ac:dyDescent="0.2">
      <c r="A65" s="120">
        <v>56</v>
      </c>
      <c r="B65" s="134"/>
      <c r="C65" s="195" t="s">
        <v>548</v>
      </c>
      <c r="D65" s="198">
        <v>4</v>
      </c>
      <c r="E65" s="122" t="s">
        <v>168</v>
      </c>
      <c r="F65" s="139">
        <v>43720</v>
      </c>
      <c r="G65" s="139">
        <v>43721</v>
      </c>
      <c r="H65" s="202" t="s">
        <v>26</v>
      </c>
      <c r="I65" s="180"/>
      <c r="J65" s="180"/>
      <c r="K65" s="180">
        <v>16</v>
      </c>
      <c r="L65" s="137">
        <f t="shared" si="1"/>
        <v>16</v>
      </c>
      <c r="M65" s="180">
        <v>16</v>
      </c>
      <c r="N65" s="180"/>
      <c r="O65" s="180"/>
      <c r="P65" s="180"/>
      <c r="Q65" s="180"/>
      <c r="R65" s="137">
        <f t="shared" si="2"/>
        <v>16</v>
      </c>
      <c r="S65" s="137">
        <f t="shared" si="3"/>
        <v>3</v>
      </c>
      <c r="T65" s="181">
        <v>3</v>
      </c>
      <c r="U65" s="181"/>
      <c r="V65" s="181"/>
      <c r="W65" s="181"/>
      <c r="X65" s="181"/>
      <c r="Y65" s="137">
        <f t="shared" si="4"/>
        <v>3</v>
      </c>
      <c r="Z65" s="180"/>
      <c r="AA65" s="180">
        <v>3</v>
      </c>
      <c r="AB65" s="180"/>
      <c r="AC65" s="137" t="str">
        <f t="shared" si="5"/>
        <v>verifique datos erroneos</v>
      </c>
      <c r="AD65" s="180">
        <v>1</v>
      </c>
      <c r="AE65" s="180"/>
      <c r="AF65" s="180"/>
      <c r="AG65" s="180"/>
      <c r="AH65" s="180"/>
    </row>
    <row r="66" spans="1:35" s="136" customFormat="1" ht="12.75" x14ac:dyDescent="0.2">
      <c r="A66" s="120">
        <v>57</v>
      </c>
      <c r="B66" s="134"/>
      <c r="C66" s="195" t="s">
        <v>549</v>
      </c>
      <c r="D66" s="198">
        <v>4</v>
      </c>
      <c r="E66" s="122" t="s">
        <v>169</v>
      </c>
      <c r="F66" s="139">
        <v>43712</v>
      </c>
      <c r="G66" s="139">
        <v>43713</v>
      </c>
      <c r="H66" s="202" t="s">
        <v>26</v>
      </c>
      <c r="I66" s="180"/>
      <c r="J66" s="180"/>
      <c r="K66" s="180">
        <v>16</v>
      </c>
      <c r="L66" s="137">
        <f t="shared" si="1"/>
        <v>16</v>
      </c>
      <c r="M66" s="180">
        <v>16</v>
      </c>
      <c r="N66" s="180"/>
      <c r="O66" s="180"/>
      <c r="P66" s="180"/>
      <c r="Q66" s="180"/>
      <c r="R66" s="137">
        <f t="shared" si="2"/>
        <v>16</v>
      </c>
      <c r="S66" s="137">
        <f t="shared" si="3"/>
        <v>3</v>
      </c>
      <c r="T66" s="181">
        <v>3</v>
      </c>
      <c r="U66" s="181"/>
      <c r="V66" s="181"/>
      <c r="W66" s="181"/>
      <c r="X66" s="181"/>
      <c r="Y66" s="137">
        <f t="shared" si="4"/>
        <v>3</v>
      </c>
      <c r="Z66" s="180">
        <v>1</v>
      </c>
      <c r="AA66" s="180">
        <v>2</v>
      </c>
      <c r="AB66" s="180"/>
      <c r="AC66" s="137" t="str">
        <f t="shared" si="5"/>
        <v>verifique datos erroneos</v>
      </c>
      <c r="AD66" s="180"/>
      <c r="AE66" s="180"/>
      <c r="AF66" s="180"/>
      <c r="AG66" s="180"/>
      <c r="AH66" s="180"/>
    </row>
    <row r="67" spans="1:35" s="136" customFormat="1" ht="12.75" x14ac:dyDescent="0.2">
      <c r="A67" s="120">
        <v>58</v>
      </c>
      <c r="B67" s="134"/>
      <c r="C67" s="195" t="s">
        <v>550</v>
      </c>
      <c r="D67" s="198">
        <v>4</v>
      </c>
      <c r="E67" s="122" t="s">
        <v>167</v>
      </c>
      <c r="F67" s="139">
        <v>43727</v>
      </c>
      <c r="G67" s="139">
        <v>43727</v>
      </c>
      <c r="H67" s="202" t="s">
        <v>26</v>
      </c>
      <c r="I67" s="180">
        <v>4</v>
      </c>
      <c r="J67" s="180"/>
      <c r="K67" s="180"/>
      <c r="L67" s="137">
        <f t="shared" si="1"/>
        <v>4</v>
      </c>
      <c r="M67" s="180">
        <v>4</v>
      </c>
      <c r="N67" s="180"/>
      <c r="O67" s="180"/>
      <c r="P67" s="180"/>
      <c r="Q67" s="180"/>
      <c r="R67" s="137">
        <f t="shared" si="2"/>
        <v>4</v>
      </c>
      <c r="S67" s="137">
        <f t="shared" si="3"/>
        <v>1</v>
      </c>
      <c r="T67" s="181">
        <v>1</v>
      </c>
      <c r="U67" s="181"/>
      <c r="V67" s="181"/>
      <c r="W67" s="181"/>
      <c r="X67" s="181"/>
      <c r="Y67" s="137">
        <f t="shared" si="4"/>
        <v>1</v>
      </c>
      <c r="Z67" s="180"/>
      <c r="AA67" s="180">
        <v>1</v>
      </c>
      <c r="AB67" s="180"/>
      <c r="AC67" s="137">
        <f t="shared" si="5"/>
        <v>1</v>
      </c>
      <c r="AD67" s="180">
        <v>1</v>
      </c>
      <c r="AE67" s="180"/>
      <c r="AF67" s="180"/>
      <c r="AG67" s="180"/>
      <c r="AH67" s="180"/>
    </row>
    <row r="68" spans="1:35" s="136" customFormat="1" ht="12.75" x14ac:dyDescent="0.2">
      <c r="A68" s="120">
        <v>59</v>
      </c>
      <c r="B68" s="134"/>
      <c r="C68" s="195" t="s">
        <v>553</v>
      </c>
      <c r="D68" s="198"/>
      <c r="E68" s="122" t="s">
        <v>167</v>
      </c>
      <c r="F68" s="139">
        <v>43700</v>
      </c>
      <c r="G68" s="139">
        <v>43700</v>
      </c>
      <c r="H68" s="202" t="s">
        <v>26</v>
      </c>
      <c r="I68" s="180">
        <v>4</v>
      </c>
      <c r="J68" s="180"/>
      <c r="K68" s="180"/>
      <c r="L68" s="137">
        <f t="shared" si="1"/>
        <v>4</v>
      </c>
      <c r="M68" s="180">
        <v>4</v>
      </c>
      <c r="N68" s="180"/>
      <c r="O68" s="180"/>
      <c r="P68" s="180"/>
      <c r="Q68" s="180"/>
      <c r="R68" s="137">
        <f t="shared" si="2"/>
        <v>4</v>
      </c>
      <c r="S68" s="137">
        <f t="shared" si="3"/>
        <v>2</v>
      </c>
      <c r="T68" s="181">
        <v>2</v>
      </c>
      <c r="U68" s="181"/>
      <c r="V68" s="181"/>
      <c r="W68" s="181"/>
      <c r="X68" s="181"/>
      <c r="Y68" s="137">
        <f t="shared" si="4"/>
        <v>2</v>
      </c>
      <c r="Z68" s="180">
        <v>2</v>
      </c>
      <c r="AA68" s="180"/>
      <c r="AB68" s="180"/>
      <c r="AC68" s="137">
        <f t="shared" si="5"/>
        <v>2</v>
      </c>
      <c r="AD68" s="180">
        <v>2</v>
      </c>
      <c r="AE68" s="180"/>
      <c r="AF68" s="180"/>
      <c r="AG68" s="180"/>
      <c r="AH68" s="180"/>
    </row>
    <row r="69" spans="1:35" s="136" customFormat="1" ht="12.75" x14ac:dyDescent="0.2">
      <c r="A69" s="120">
        <v>60</v>
      </c>
      <c r="B69" s="134"/>
      <c r="C69" s="116" t="s">
        <v>576</v>
      </c>
      <c r="D69" s="198">
        <v>4</v>
      </c>
      <c r="E69" s="122" t="s">
        <v>169</v>
      </c>
      <c r="F69" s="126">
        <v>43658</v>
      </c>
      <c r="G69" s="126">
        <v>43658</v>
      </c>
      <c r="H69" s="126" t="s">
        <v>26</v>
      </c>
      <c r="I69" s="124">
        <v>8</v>
      </c>
      <c r="J69" s="124"/>
      <c r="K69" s="124"/>
      <c r="L69" s="137">
        <f t="shared" si="1"/>
        <v>8</v>
      </c>
      <c r="M69" s="124">
        <v>8</v>
      </c>
      <c r="N69" s="124"/>
      <c r="O69" s="124"/>
      <c r="P69" s="124"/>
      <c r="Q69" s="124"/>
      <c r="R69" s="137">
        <f t="shared" si="2"/>
        <v>8</v>
      </c>
      <c r="S69" s="137">
        <f t="shared" si="3"/>
        <v>1</v>
      </c>
      <c r="T69" s="138">
        <v>1</v>
      </c>
      <c r="U69" s="138"/>
      <c r="V69" s="138"/>
      <c r="W69" s="138"/>
      <c r="X69" s="138"/>
      <c r="Y69" s="137">
        <f t="shared" si="4"/>
        <v>1</v>
      </c>
      <c r="Z69" s="124">
        <v>1</v>
      </c>
      <c r="AA69" s="124"/>
      <c r="AB69" s="124"/>
      <c r="AC69" s="137">
        <f t="shared" si="5"/>
        <v>1</v>
      </c>
      <c r="AD69" s="124">
        <v>1</v>
      </c>
      <c r="AE69" s="124"/>
      <c r="AF69" s="124"/>
      <c r="AG69" s="124"/>
      <c r="AH69" s="124"/>
    </row>
    <row r="70" spans="1:35" s="136" customFormat="1" ht="12.75" x14ac:dyDescent="0.2">
      <c r="A70" s="120">
        <v>61</v>
      </c>
      <c r="B70" s="134"/>
      <c r="C70" s="116" t="s">
        <v>588</v>
      </c>
      <c r="D70" s="198">
        <v>4</v>
      </c>
      <c r="E70" s="122" t="s">
        <v>169</v>
      </c>
      <c r="F70" s="126">
        <v>43704</v>
      </c>
      <c r="G70" s="126">
        <v>43705</v>
      </c>
      <c r="H70" s="126" t="s">
        <v>26</v>
      </c>
      <c r="I70" s="124"/>
      <c r="J70" s="124"/>
      <c r="K70" s="124">
        <v>18</v>
      </c>
      <c r="L70" s="137">
        <f t="shared" si="1"/>
        <v>18</v>
      </c>
      <c r="M70" s="124">
        <v>18</v>
      </c>
      <c r="N70" s="124"/>
      <c r="O70" s="124"/>
      <c r="P70" s="124"/>
      <c r="Q70" s="124"/>
      <c r="R70" s="137">
        <f t="shared" si="2"/>
        <v>18</v>
      </c>
      <c r="S70" s="137">
        <f t="shared" si="3"/>
        <v>1</v>
      </c>
      <c r="T70" s="138">
        <v>1</v>
      </c>
      <c r="U70" s="138"/>
      <c r="V70" s="138"/>
      <c r="W70" s="138"/>
      <c r="X70" s="138"/>
      <c r="Y70" s="137">
        <f t="shared" si="4"/>
        <v>1</v>
      </c>
      <c r="Z70" s="124"/>
      <c r="AA70" s="124">
        <v>1</v>
      </c>
      <c r="AB70" s="124"/>
      <c r="AC70" s="137" t="str">
        <f t="shared" si="5"/>
        <v>verifique datos erroneos</v>
      </c>
      <c r="AD70" s="124"/>
      <c r="AE70" s="124"/>
      <c r="AF70" s="124"/>
      <c r="AG70" s="124"/>
      <c r="AH70" s="124"/>
    </row>
    <row r="71" spans="1:35" s="136" customFormat="1" ht="12.75" x14ac:dyDescent="0.2">
      <c r="A71" s="120">
        <v>62</v>
      </c>
      <c r="B71" s="134"/>
      <c r="C71" s="116" t="s">
        <v>602</v>
      </c>
      <c r="D71" s="198">
        <v>4</v>
      </c>
      <c r="E71" s="122" t="s">
        <v>169</v>
      </c>
      <c r="F71" s="126">
        <v>43726</v>
      </c>
      <c r="G71" s="126">
        <v>43740</v>
      </c>
      <c r="H71" s="126" t="s">
        <v>26</v>
      </c>
      <c r="I71" s="124"/>
      <c r="J71" s="124"/>
      <c r="K71" s="124">
        <v>20</v>
      </c>
      <c r="L71" s="137">
        <f t="shared" si="1"/>
        <v>20</v>
      </c>
      <c r="M71" s="124">
        <v>20</v>
      </c>
      <c r="N71" s="124"/>
      <c r="O71" s="124"/>
      <c r="P71" s="124"/>
      <c r="Q71" s="124"/>
      <c r="R71" s="137">
        <f t="shared" si="2"/>
        <v>20</v>
      </c>
      <c r="S71" s="137">
        <f t="shared" si="3"/>
        <v>1</v>
      </c>
      <c r="T71" s="138">
        <v>1</v>
      </c>
      <c r="U71" s="138"/>
      <c r="V71" s="138"/>
      <c r="W71" s="138"/>
      <c r="X71" s="138"/>
      <c r="Y71" s="137">
        <f t="shared" si="4"/>
        <v>1</v>
      </c>
      <c r="Z71" s="124"/>
      <c r="AA71" s="124">
        <v>1</v>
      </c>
      <c r="AB71" s="124"/>
      <c r="AC71" s="137" t="str">
        <f t="shared" si="5"/>
        <v>verifique datos erroneos</v>
      </c>
      <c r="AD71" s="124"/>
      <c r="AE71" s="124"/>
      <c r="AF71" s="124"/>
      <c r="AG71" s="124"/>
      <c r="AH71" s="124"/>
    </row>
    <row r="72" spans="1:35" s="136" customFormat="1" ht="12.75" x14ac:dyDescent="0.2">
      <c r="A72" s="120">
        <v>63</v>
      </c>
      <c r="B72" s="134"/>
      <c r="C72" s="179" t="s">
        <v>629</v>
      </c>
      <c r="D72" s="198">
        <v>4</v>
      </c>
      <c r="E72" s="122" t="s">
        <v>169</v>
      </c>
      <c r="F72" s="126">
        <v>43668</v>
      </c>
      <c r="G72" s="126">
        <v>43670</v>
      </c>
      <c r="H72" s="202" t="s">
        <v>26</v>
      </c>
      <c r="I72" s="180"/>
      <c r="J72" s="180"/>
      <c r="K72" s="180">
        <v>24</v>
      </c>
      <c r="L72" s="137">
        <f t="shared" si="1"/>
        <v>24</v>
      </c>
      <c r="M72" s="180">
        <v>24</v>
      </c>
      <c r="N72" s="180"/>
      <c r="O72" s="180"/>
      <c r="P72" s="180"/>
      <c r="Q72" s="180"/>
      <c r="R72" s="137">
        <f t="shared" si="2"/>
        <v>24</v>
      </c>
      <c r="S72" s="137">
        <f t="shared" si="3"/>
        <v>20</v>
      </c>
      <c r="T72" s="181">
        <v>20</v>
      </c>
      <c r="U72" s="181"/>
      <c r="V72" s="181"/>
      <c r="W72" s="181"/>
      <c r="X72" s="181"/>
      <c r="Y72" s="137">
        <f t="shared" si="4"/>
        <v>20</v>
      </c>
      <c r="Z72" s="180">
        <v>13</v>
      </c>
      <c r="AA72" s="180">
        <v>7</v>
      </c>
      <c r="AB72" s="180"/>
      <c r="AC72" s="137">
        <f t="shared" si="5"/>
        <v>20</v>
      </c>
      <c r="AD72" s="180">
        <v>20</v>
      </c>
      <c r="AE72" s="180"/>
      <c r="AF72" s="180"/>
      <c r="AG72" s="180"/>
      <c r="AH72" s="180"/>
    </row>
    <row r="73" spans="1:35" s="136" customFormat="1" ht="12.75" x14ac:dyDescent="0.2">
      <c r="A73" s="120">
        <v>64</v>
      </c>
      <c r="B73" s="134"/>
      <c r="C73" s="179" t="s">
        <v>630</v>
      </c>
      <c r="D73" s="198">
        <v>4</v>
      </c>
      <c r="E73" s="122" t="s">
        <v>169</v>
      </c>
      <c r="F73" s="126">
        <v>43683</v>
      </c>
      <c r="G73" s="126">
        <v>43684</v>
      </c>
      <c r="H73" s="202" t="s">
        <v>26</v>
      </c>
      <c r="I73" s="180"/>
      <c r="J73" s="180"/>
      <c r="K73" s="180">
        <v>12</v>
      </c>
      <c r="L73" s="137">
        <f t="shared" si="1"/>
        <v>12</v>
      </c>
      <c r="M73" s="180">
        <v>12</v>
      </c>
      <c r="N73" s="180"/>
      <c r="O73" s="180"/>
      <c r="P73" s="180"/>
      <c r="Q73" s="180"/>
      <c r="R73" s="137">
        <f t="shared" si="2"/>
        <v>12</v>
      </c>
      <c r="S73" s="137">
        <f t="shared" si="3"/>
        <v>3</v>
      </c>
      <c r="T73" s="181">
        <v>3</v>
      </c>
      <c r="U73" s="181"/>
      <c r="V73" s="181"/>
      <c r="W73" s="181"/>
      <c r="X73" s="181"/>
      <c r="Y73" s="137">
        <f t="shared" si="4"/>
        <v>3</v>
      </c>
      <c r="Z73" s="180">
        <v>1</v>
      </c>
      <c r="AA73" s="180">
        <v>2</v>
      </c>
      <c r="AB73" s="180"/>
      <c r="AC73" s="137">
        <f t="shared" si="5"/>
        <v>3</v>
      </c>
      <c r="AD73" s="180">
        <v>3</v>
      </c>
      <c r="AE73" s="180"/>
      <c r="AF73" s="180"/>
      <c r="AG73" s="180"/>
      <c r="AH73" s="180"/>
    </row>
    <row r="74" spans="1:35" s="136" customFormat="1" ht="12.75" x14ac:dyDescent="0.2">
      <c r="A74" s="120">
        <v>65</v>
      </c>
      <c r="B74" s="134"/>
      <c r="C74" s="179" t="s">
        <v>641</v>
      </c>
      <c r="D74" s="198">
        <v>4</v>
      </c>
      <c r="E74" s="122" t="s">
        <v>169</v>
      </c>
      <c r="F74" s="126">
        <v>43697</v>
      </c>
      <c r="G74" s="126">
        <v>43699</v>
      </c>
      <c r="H74" s="202" t="s">
        <v>26</v>
      </c>
      <c r="I74" s="180"/>
      <c r="J74" s="180"/>
      <c r="K74" s="180">
        <v>24</v>
      </c>
      <c r="L74" s="137">
        <f t="shared" ref="L74:L120" si="6">SUM(I74:K74)</f>
        <v>24</v>
      </c>
      <c r="M74" s="180">
        <v>24</v>
      </c>
      <c r="N74" s="180"/>
      <c r="O74" s="180"/>
      <c r="P74" s="180"/>
      <c r="Q74" s="180"/>
      <c r="R74" s="137">
        <f t="shared" ref="R74:R120" si="7">IF(SUM(M74:Q74)=SUM(I74:K74),L74,"VERIFIQUE DATOS INCORRECTOS")</f>
        <v>24</v>
      </c>
      <c r="S74" s="137">
        <f t="shared" ref="S74:S120" si="8">SUM(T74:X74)</f>
        <v>1</v>
      </c>
      <c r="T74" s="181">
        <v>1</v>
      </c>
      <c r="U74" s="181"/>
      <c r="V74" s="181"/>
      <c r="W74" s="181"/>
      <c r="X74" s="181"/>
      <c r="Y74" s="137">
        <f t="shared" ref="Y74:Y120" si="9">IF(SUM(Z74:AB74)=S74,S74,"verifique datos erroneos")</f>
        <v>1</v>
      </c>
      <c r="Z74" s="180"/>
      <c r="AA74" s="180">
        <v>1</v>
      </c>
      <c r="AB74" s="180"/>
      <c r="AC74" s="137" t="str">
        <f t="shared" si="5"/>
        <v>verifique datos erroneos</v>
      </c>
      <c r="AD74" s="180"/>
      <c r="AE74" s="180"/>
      <c r="AF74" s="180"/>
      <c r="AG74" s="180"/>
      <c r="AH74" s="180"/>
    </row>
    <row r="75" spans="1:35" s="136" customFormat="1" ht="12.75" x14ac:dyDescent="0.2">
      <c r="A75" s="120">
        <v>66</v>
      </c>
      <c r="B75" s="134"/>
      <c r="C75" s="179" t="s">
        <v>644</v>
      </c>
      <c r="D75" s="198">
        <v>4</v>
      </c>
      <c r="E75" s="122" t="s">
        <v>169</v>
      </c>
      <c r="F75" s="126">
        <v>43700</v>
      </c>
      <c r="G75" s="126">
        <v>43700</v>
      </c>
      <c r="H75" s="202" t="s">
        <v>26</v>
      </c>
      <c r="I75" s="180">
        <v>8</v>
      </c>
      <c r="J75" s="180"/>
      <c r="K75" s="180"/>
      <c r="L75" s="137">
        <f t="shared" si="6"/>
        <v>8</v>
      </c>
      <c r="M75" s="180">
        <v>8</v>
      </c>
      <c r="N75" s="180"/>
      <c r="O75" s="180"/>
      <c r="P75" s="180"/>
      <c r="Q75" s="180"/>
      <c r="R75" s="137">
        <f t="shared" si="7"/>
        <v>8</v>
      </c>
      <c r="S75" s="137">
        <f t="shared" si="8"/>
        <v>1</v>
      </c>
      <c r="T75" s="181">
        <v>1</v>
      </c>
      <c r="U75" s="181"/>
      <c r="V75" s="181"/>
      <c r="W75" s="181"/>
      <c r="X75" s="181"/>
      <c r="Y75" s="137">
        <f t="shared" si="9"/>
        <v>1</v>
      </c>
      <c r="Z75" s="180"/>
      <c r="AA75" s="180">
        <v>1</v>
      </c>
      <c r="AB75" s="180"/>
      <c r="AC75" s="137">
        <f t="shared" ref="AC75:AC104" si="10">+IF(SUM(AD75:AE75)=Y75, Y75,"verifique datos erroneos")</f>
        <v>1</v>
      </c>
      <c r="AD75" s="180">
        <v>1</v>
      </c>
      <c r="AE75" s="180"/>
      <c r="AF75" s="180"/>
      <c r="AG75" s="180"/>
      <c r="AH75" s="180"/>
    </row>
    <row r="76" spans="1:35" s="136" customFormat="1" ht="12.75" x14ac:dyDescent="0.2">
      <c r="A76" s="120">
        <v>67</v>
      </c>
      <c r="B76" s="134"/>
      <c r="C76" s="179" t="s">
        <v>645</v>
      </c>
      <c r="D76" s="198">
        <v>4</v>
      </c>
      <c r="E76" s="122" t="s">
        <v>168</v>
      </c>
      <c r="F76" s="126">
        <v>43703</v>
      </c>
      <c r="G76" s="126">
        <v>43703</v>
      </c>
      <c r="H76" s="202" t="s">
        <v>26</v>
      </c>
      <c r="I76" s="180">
        <v>8</v>
      </c>
      <c r="J76" s="180"/>
      <c r="K76" s="180"/>
      <c r="L76" s="137">
        <f t="shared" si="6"/>
        <v>8</v>
      </c>
      <c r="M76" s="180">
        <v>8</v>
      </c>
      <c r="N76" s="180"/>
      <c r="O76" s="180"/>
      <c r="P76" s="180"/>
      <c r="Q76" s="180"/>
      <c r="R76" s="137">
        <f t="shared" si="7"/>
        <v>8</v>
      </c>
      <c r="S76" s="137">
        <f t="shared" si="8"/>
        <v>2</v>
      </c>
      <c r="T76" s="181">
        <v>2</v>
      </c>
      <c r="U76" s="181"/>
      <c r="V76" s="181"/>
      <c r="W76" s="181"/>
      <c r="X76" s="181"/>
      <c r="Y76" s="137">
        <f t="shared" si="9"/>
        <v>2</v>
      </c>
      <c r="Z76" s="180">
        <v>1</v>
      </c>
      <c r="AA76" s="180">
        <v>1</v>
      </c>
      <c r="AB76" s="180"/>
      <c r="AC76" s="137">
        <f t="shared" si="10"/>
        <v>2</v>
      </c>
      <c r="AD76" s="180">
        <v>2</v>
      </c>
      <c r="AE76" s="180"/>
      <c r="AF76" s="180"/>
      <c r="AG76" s="180"/>
      <c r="AH76" s="180"/>
    </row>
    <row r="77" spans="1:35" s="136" customFormat="1" ht="12.75" x14ac:dyDescent="0.2">
      <c r="A77" s="120">
        <v>68</v>
      </c>
      <c r="B77" s="134"/>
      <c r="C77" s="179" t="s">
        <v>646</v>
      </c>
      <c r="D77" s="198">
        <v>4</v>
      </c>
      <c r="E77" s="122" t="s">
        <v>167</v>
      </c>
      <c r="F77" s="126">
        <v>43706</v>
      </c>
      <c r="G77" s="126">
        <v>43706</v>
      </c>
      <c r="H77" s="202" t="s">
        <v>26</v>
      </c>
      <c r="I77" s="180">
        <v>8</v>
      </c>
      <c r="J77" s="180"/>
      <c r="K77" s="180"/>
      <c r="L77" s="137">
        <f t="shared" si="6"/>
        <v>8</v>
      </c>
      <c r="M77" s="180">
        <v>8</v>
      </c>
      <c r="N77" s="180"/>
      <c r="O77" s="180"/>
      <c r="P77" s="180"/>
      <c r="Q77" s="180"/>
      <c r="R77" s="137">
        <f t="shared" si="7"/>
        <v>8</v>
      </c>
      <c r="S77" s="137">
        <f t="shared" si="8"/>
        <v>2</v>
      </c>
      <c r="T77" s="181">
        <v>2</v>
      </c>
      <c r="U77" s="181"/>
      <c r="V77" s="181"/>
      <c r="W77" s="181"/>
      <c r="X77" s="181"/>
      <c r="Y77" s="137">
        <f t="shared" si="9"/>
        <v>2</v>
      </c>
      <c r="Z77" s="180">
        <v>1</v>
      </c>
      <c r="AA77" s="180">
        <v>1</v>
      </c>
      <c r="AB77" s="180"/>
      <c r="AC77" s="137">
        <f t="shared" si="10"/>
        <v>2</v>
      </c>
      <c r="AD77" s="180">
        <v>2</v>
      </c>
      <c r="AE77" s="180"/>
      <c r="AF77" s="180"/>
      <c r="AG77" s="180"/>
      <c r="AH77" s="180"/>
    </row>
    <row r="78" spans="1:35" s="136" customFormat="1" ht="12.75" x14ac:dyDescent="0.2">
      <c r="A78" s="120">
        <v>69</v>
      </c>
      <c r="B78" s="134"/>
      <c r="C78" s="179" t="s">
        <v>647</v>
      </c>
      <c r="D78" s="198">
        <v>2</v>
      </c>
      <c r="E78" s="122" t="s">
        <v>167</v>
      </c>
      <c r="F78" s="126">
        <v>43725</v>
      </c>
      <c r="G78" s="126">
        <v>43725</v>
      </c>
      <c r="H78" s="202" t="s">
        <v>26</v>
      </c>
      <c r="I78" s="180">
        <v>4</v>
      </c>
      <c r="J78" s="180"/>
      <c r="K78" s="180"/>
      <c r="L78" s="137">
        <f t="shared" si="6"/>
        <v>4</v>
      </c>
      <c r="M78" s="180">
        <v>4</v>
      </c>
      <c r="N78" s="180"/>
      <c r="O78" s="180"/>
      <c r="P78" s="180"/>
      <c r="Q78" s="180"/>
      <c r="R78" s="137">
        <f t="shared" si="7"/>
        <v>4</v>
      </c>
      <c r="S78" s="137">
        <f t="shared" si="8"/>
        <v>19</v>
      </c>
      <c r="T78" s="181">
        <v>19</v>
      </c>
      <c r="U78" s="181"/>
      <c r="V78" s="181"/>
      <c r="W78" s="181"/>
      <c r="X78" s="181"/>
      <c r="Y78" s="137">
        <f t="shared" si="9"/>
        <v>19</v>
      </c>
      <c r="Z78" s="180">
        <v>10</v>
      </c>
      <c r="AA78" s="180">
        <v>9</v>
      </c>
      <c r="AB78" s="180"/>
      <c r="AC78" s="137">
        <f t="shared" si="10"/>
        <v>19</v>
      </c>
      <c r="AD78" s="180">
        <v>19</v>
      </c>
      <c r="AE78" s="180"/>
      <c r="AF78" s="180"/>
      <c r="AG78" s="180"/>
      <c r="AH78" s="180"/>
    </row>
    <row r="79" spans="1:35" s="136" customFormat="1" ht="12.75" x14ac:dyDescent="0.2">
      <c r="A79" s="120">
        <v>70</v>
      </c>
      <c r="B79" s="134"/>
      <c r="C79" s="179" t="s">
        <v>647</v>
      </c>
      <c r="D79" s="198">
        <v>4</v>
      </c>
      <c r="E79" s="122" t="s">
        <v>167</v>
      </c>
      <c r="F79" s="126">
        <v>43732</v>
      </c>
      <c r="G79" s="126">
        <v>43732</v>
      </c>
      <c r="H79" s="202" t="s">
        <v>26</v>
      </c>
      <c r="I79" s="180">
        <v>4</v>
      </c>
      <c r="J79" s="180"/>
      <c r="K79" s="180"/>
      <c r="L79" s="137">
        <f t="shared" si="6"/>
        <v>4</v>
      </c>
      <c r="M79" s="180">
        <v>4</v>
      </c>
      <c r="N79" s="180"/>
      <c r="O79" s="180"/>
      <c r="P79" s="180"/>
      <c r="Q79" s="180"/>
      <c r="R79" s="137">
        <f t="shared" si="7"/>
        <v>4</v>
      </c>
      <c r="S79" s="137">
        <f t="shared" si="8"/>
        <v>3</v>
      </c>
      <c r="T79" s="181">
        <v>3</v>
      </c>
      <c r="U79" s="181"/>
      <c r="V79" s="181"/>
      <c r="W79" s="181"/>
      <c r="X79" s="181"/>
      <c r="Y79" s="137">
        <f t="shared" si="9"/>
        <v>3</v>
      </c>
      <c r="Z79" s="180">
        <v>3</v>
      </c>
      <c r="AA79" s="180"/>
      <c r="AB79" s="180"/>
      <c r="AC79" s="137">
        <f t="shared" si="10"/>
        <v>3</v>
      </c>
      <c r="AD79" s="180">
        <v>3</v>
      </c>
      <c r="AE79" s="180"/>
      <c r="AF79" s="180"/>
      <c r="AG79" s="180"/>
      <c r="AH79" s="180"/>
    </row>
    <row r="80" spans="1:35" s="208" customFormat="1" ht="12.75" x14ac:dyDescent="0.2">
      <c r="A80" s="120">
        <v>71</v>
      </c>
      <c r="B80" s="134"/>
      <c r="C80" s="179" t="s">
        <v>651</v>
      </c>
      <c r="D80" s="204">
        <v>4</v>
      </c>
      <c r="E80" s="186" t="s">
        <v>169</v>
      </c>
      <c r="F80" s="211">
        <v>43724</v>
      </c>
      <c r="G80" s="211">
        <v>43726</v>
      </c>
      <c r="H80" s="205" t="s">
        <v>26</v>
      </c>
      <c r="I80" s="206"/>
      <c r="J80" s="206"/>
      <c r="K80" s="206">
        <v>26</v>
      </c>
      <c r="L80" s="137">
        <f t="shared" si="6"/>
        <v>26</v>
      </c>
      <c r="M80" s="206">
        <v>26</v>
      </c>
      <c r="N80" s="206"/>
      <c r="O80" s="206"/>
      <c r="P80" s="206"/>
      <c r="Q80" s="206"/>
      <c r="R80" s="137">
        <f t="shared" si="7"/>
        <v>26</v>
      </c>
      <c r="S80" s="137">
        <f t="shared" si="8"/>
        <v>1</v>
      </c>
      <c r="T80" s="207">
        <v>1</v>
      </c>
      <c r="U80" s="207"/>
      <c r="V80" s="207"/>
      <c r="W80" s="207"/>
      <c r="X80" s="207"/>
      <c r="Y80" s="137">
        <f t="shared" si="9"/>
        <v>1</v>
      </c>
      <c r="Z80" s="206"/>
      <c r="AA80" s="206">
        <v>1</v>
      </c>
      <c r="AB80" s="206"/>
      <c r="AC80" s="137" t="str">
        <f t="shared" si="10"/>
        <v>verifique datos erroneos</v>
      </c>
      <c r="AD80" s="206"/>
      <c r="AE80" s="206"/>
      <c r="AF80" s="206" t="s">
        <v>421</v>
      </c>
      <c r="AG80" s="206"/>
      <c r="AH80" s="206"/>
      <c r="AI80" s="208" t="s">
        <v>421</v>
      </c>
    </row>
    <row r="81" spans="1:34" s="136" customFormat="1" ht="12.75" x14ac:dyDescent="0.2">
      <c r="A81" s="120">
        <v>72</v>
      </c>
      <c r="B81" s="134"/>
      <c r="C81" s="179" t="s">
        <v>658</v>
      </c>
      <c r="D81" s="198">
        <v>4</v>
      </c>
      <c r="E81" s="122" t="s">
        <v>168</v>
      </c>
      <c r="F81" s="126">
        <v>43684</v>
      </c>
      <c r="G81" s="126">
        <v>43705</v>
      </c>
      <c r="H81" s="202" t="s">
        <v>26</v>
      </c>
      <c r="I81" s="180" t="s">
        <v>421</v>
      </c>
      <c r="J81" s="180"/>
      <c r="K81" s="180">
        <v>16</v>
      </c>
      <c r="L81" s="137">
        <f t="shared" si="6"/>
        <v>16</v>
      </c>
      <c r="M81" s="180">
        <v>16</v>
      </c>
      <c r="N81" s="180"/>
      <c r="O81" s="180"/>
      <c r="P81" s="180"/>
      <c r="Q81" s="180"/>
      <c r="R81" s="137">
        <f t="shared" si="7"/>
        <v>16</v>
      </c>
      <c r="S81" s="137">
        <f t="shared" si="8"/>
        <v>1</v>
      </c>
      <c r="T81" s="181">
        <v>1</v>
      </c>
      <c r="U81" s="181"/>
      <c r="V81" s="181" t="s">
        <v>421</v>
      </c>
      <c r="W81" s="181" t="s">
        <v>421</v>
      </c>
      <c r="X81" s="181"/>
      <c r="Y81" s="137">
        <f t="shared" si="9"/>
        <v>1</v>
      </c>
      <c r="Z81" s="180" t="s">
        <v>421</v>
      </c>
      <c r="AA81" s="180">
        <v>1</v>
      </c>
      <c r="AB81" s="180"/>
      <c r="AC81" s="137" t="str">
        <f t="shared" si="10"/>
        <v>verifique datos erroneos</v>
      </c>
      <c r="AD81" s="180"/>
      <c r="AE81" s="180"/>
      <c r="AF81" s="180"/>
      <c r="AG81" s="180"/>
      <c r="AH81" s="180"/>
    </row>
    <row r="82" spans="1:34" s="136" customFormat="1" ht="12.75" x14ac:dyDescent="0.2">
      <c r="A82" s="120">
        <v>73</v>
      </c>
      <c r="B82" s="134"/>
      <c r="C82" s="116" t="s">
        <v>442</v>
      </c>
      <c r="D82" s="198">
        <v>4</v>
      </c>
      <c r="E82" s="122" t="s">
        <v>167</v>
      </c>
      <c r="F82" s="126">
        <v>43662</v>
      </c>
      <c r="G82" s="126">
        <v>43663</v>
      </c>
      <c r="H82" s="202" t="s">
        <v>26</v>
      </c>
      <c r="I82" s="124"/>
      <c r="J82" s="124"/>
      <c r="K82" s="124">
        <v>20</v>
      </c>
      <c r="L82" s="137">
        <f t="shared" si="6"/>
        <v>20</v>
      </c>
      <c r="M82" s="124">
        <v>20</v>
      </c>
      <c r="N82" s="124"/>
      <c r="O82" s="124"/>
      <c r="P82" s="124"/>
      <c r="Q82" s="124"/>
      <c r="R82" s="137">
        <f t="shared" si="7"/>
        <v>20</v>
      </c>
      <c r="S82" s="137">
        <f t="shared" si="8"/>
        <v>7</v>
      </c>
      <c r="T82" s="138">
        <v>7</v>
      </c>
      <c r="U82" s="138"/>
      <c r="V82" s="138"/>
      <c r="W82" s="138"/>
      <c r="X82" s="138"/>
      <c r="Y82" s="137">
        <f t="shared" si="9"/>
        <v>7</v>
      </c>
      <c r="Z82" s="124">
        <v>7</v>
      </c>
      <c r="AA82" s="124"/>
      <c r="AB82" s="124"/>
      <c r="AC82" s="137">
        <f t="shared" si="10"/>
        <v>7</v>
      </c>
      <c r="AD82" s="124">
        <v>7</v>
      </c>
      <c r="AE82" s="124"/>
      <c r="AF82" s="124"/>
      <c r="AG82" s="124"/>
      <c r="AH82" s="124"/>
    </row>
    <row r="83" spans="1:34" s="136" customFormat="1" ht="12.75" x14ac:dyDescent="0.2">
      <c r="A83" s="120">
        <v>74</v>
      </c>
      <c r="B83" s="134"/>
      <c r="C83" s="116" t="s">
        <v>442</v>
      </c>
      <c r="D83" s="198">
        <v>4</v>
      </c>
      <c r="E83" s="122" t="s">
        <v>167</v>
      </c>
      <c r="F83" s="126">
        <v>43718</v>
      </c>
      <c r="G83" s="126">
        <v>43720</v>
      </c>
      <c r="H83" s="202" t="s">
        <v>26</v>
      </c>
      <c r="I83" s="124"/>
      <c r="J83" s="124"/>
      <c r="K83" s="124">
        <v>20</v>
      </c>
      <c r="L83" s="137">
        <f t="shared" si="6"/>
        <v>20</v>
      </c>
      <c r="M83" s="124">
        <v>20</v>
      </c>
      <c r="N83" s="124"/>
      <c r="O83" s="124"/>
      <c r="P83" s="124"/>
      <c r="Q83" s="124"/>
      <c r="R83" s="137">
        <f t="shared" si="7"/>
        <v>20</v>
      </c>
      <c r="S83" s="137">
        <f t="shared" si="8"/>
        <v>9</v>
      </c>
      <c r="T83" s="138">
        <v>9</v>
      </c>
      <c r="U83" s="138"/>
      <c r="V83" s="138"/>
      <c r="W83" s="138"/>
      <c r="X83" s="138"/>
      <c r="Y83" s="137">
        <f t="shared" si="9"/>
        <v>9</v>
      </c>
      <c r="Z83" s="124">
        <v>6</v>
      </c>
      <c r="AA83" s="124">
        <v>3</v>
      </c>
      <c r="AB83" s="124"/>
      <c r="AC83" s="137">
        <f t="shared" si="10"/>
        <v>9</v>
      </c>
      <c r="AD83" s="124">
        <v>9</v>
      </c>
      <c r="AE83" s="124"/>
      <c r="AF83" s="124"/>
      <c r="AG83" s="124"/>
      <c r="AH83" s="124"/>
    </row>
    <row r="84" spans="1:34" s="136" customFormat="1" ht="12.75" x14ac:dyDescent="0.2">
      <c r="A84" s="120">
        <v>75</v>
      </c>
      <c r="B84" s="134"/>
      <c r="C84" s="209" t="s">
        <v>544</v>
      </c>
      <c r="D84" s="198">
        <v>4</v>
      </c>
      <c r="E84" s="122" t="s">
        <v>167</v>
      </c>
      <c r="F84" s="139">
        <v>43648</v>
      </c>
      <c r="G84" s="139">
        <v>43669</v>
      </c>
      <c r="H84" s="202" t="s">
        <v>26</v>
      </c>
      <c r="I84" s="180"/>
      <c r="J84" s="180"/>
      <c r="K84" s="180">
        <v>32</v>
      </c>
      <c r="L84" s="137">
        <f t="shared" si="6"/>
        <v>32</v>
      </c>
      <c r="M84" s="180">
        <v>32</v>
      </c>
      <c r="N84" s="180"/>
      <c r="O84" s="180"/>
      <c r="P84" s="180"/>
      <c r="Q84" s="180"/>
      <c r="R84" s="137">
        <f t="shared" si="7"/>
        <v>32</v>
      </c>
      <c r="S84" s="137">
        <f t="shared" si="8"/>
        <v>3</v>
      </c>
      <c r="T84" s="181">
        <v>3</v>
      </c>
      <c r="U84" s="181"/>
      <c r="V84" s="181"/>
      <c r="W84" s="181"/>
      <c r="X84" s="181"/>
      <c r="Y84" s="137">
        <f t="shared" si="9"/>
        <v>3</v>
      </c>
      <c r="Z84" s="180">
        <v>3</v>
      </c>
      <c r="AA84" s="180"/>
      <c r="AB84" s="180"/>
      <c r="AC84" s="137" t="str">
        <f t="shared" si="10"/>
        <v>verifique datos erroneos</v>
      </c>
      <c r="AD84" s="180"/>
      <c r="AE84" s="180"/>
      <c r="AF84" s="180"/>
      <c r="AG84" s="180"/>
      <c r="AH84" s="180"/>
    </row>
    <row r="85" spans="1:34" s="136" customFormat="1" ht="12.75" x14ac:dyDescent="0.2">
      <c r="A85" s="120">
        <v>76</v>
      </c>
      <c r="B85" s="134"/>
      <c r="C85" s="209" t="s">
        <v>544</v>
      </c>
      <c r="D85" s="198">
        <v>4</v>
      </c>
      <c r="E85" s="122" t="s">
        <v>167</v>
      </c>
      <c r="F85" s="126">
        <v>43678</v>
      </c>
      <c r="G85" s="126">
        <v>43706</v>
      </c>
      <c r="H85" s="202" t="s">
        <v>26</v>
      </c>
      <c r="I85" s="180"/>
      <c r="J85" s="180"/>
      <c r="K85" s="180">
        <v>32</v>
      </c>
      <c r="L85" s="137">
        <f t="shared" si="6"/>
        <v>32</v>
      </c>
      <c r="M85" s="180">
        <v>32</v>
      </c>
      <c r="N85" s="180"/>
      <c r="O85" s="180"/>
      <c r="P85" s="180"/>
      <c r="Q85" s="180"/>
      <c r="R85" s="137">
        <f t="shared" si="7"/>
        <v>32</v>
      </c>
      <c r="S85" s="137">
        <f t="shared" si="8"/>
        <v>1</v>
      </c>
      <c r="T85" s="181">
        <v>1</v>
      </c>
      <c r="U85" s="181"/>
      <c r="V85" s="181"/>
      <c r="W85" s="181"/>
      <c r="X85" s="181"/>
      <c r="Y85" s="137">
        <f t="shared" si="9"/>
        <v>1</v>
      </c>
      <c r="Z85" s="180"/>
      <c r="AA85" s="180">
        <v>1</v>
      </c>
      <c r="AB85" s="180"/>
      <c r="AC85" s="137" t="str">
        <f t="shared" si="10"/>
        <v>verifique datos erroneos</v>
      </c>
      <c r="AD85" s="180"/>
      <c r="AE85" s="180"/>
      <c r="AF85" s="180"/>
      <c r="AG85" s="180"/>
      <c r="AH85" s="180"/>
    </row>
    <row r="86" spans="1:34" s="136" customFormat="1" ht="12.75" x14ac:dyDescent="0.2">
      <c r="A86" s="120">
        <v>77</v>
      </c>
      <c r="B86" s="134"/>
      <c r="C86" s="209" t="s">
        <v>544</v>
      </c>
      <c r="D86" s="198">
        <v>4</v>
      </c>
      <c r="E86" s="122" t="s">
        <v>167</v>
      </c>
      <c r="F86" s="126">
        <v>43711</v>
      </c>
      <c r="G86" s="126">
        <v>43732</v>
      </c>
      <c r="H86" s="202" t="s">
        <v>26</v>
      </c>
      <c r="I86" s="180"/>
      <c r="J86" s="180"/>
      <c r="K86" s="180">
        <v>32</v>
      </c>
      <c r="L86" s="137">
        <f t="shared" si="6"/>
        <v>32</v>
      </c>
      <c r="M86" s="180">
        <v>32</v>
      </c>
      <c r="N86" s="180"/>
      <c r="O86" s="180"/>
      <c r="P86" s="180"/>
      <c r="Q86" s="180"/>
      <c r="R86" s="137">
        <f t="shared" si="7"/>
        <v>32</v>
      </c>
      <c r="S86" s="137">
        <f t="shared" si="8"/>
        <v>3</v>
      </c>
      <c r="T86" s="181">
        <v>3</v>
      </c>
      <c r="U86" s="181"/>
      <c r="V86" s="181"/>
      <c r="W86" s="181"/>
      <c r="X86" s="181"/>
      <c r="Y86" s="137">
        <f t="shared" si="9"/>
        <v>3</v>
      </c>
      <c r="Z86" s="180">
        <v>3</v>
      </c>
      <c r="AA86" s="180"/>
      <c r="AB86" s="180"/>
      <c r="AC86" s="137" t="str">
        <f t="shared" si="10"/>
        <v>verifique datos erroneos</v>
      </c>
      <c r="AD86" s="180"/>
      <c r="AE86" s="180"/>
      <c r="AF86" s="180"/>
      <c r="AG86" s="180"/>
      <c r="AH86" s="180"/>
    </row>
    <row r="87" spans="1:34" s="136" customFormat="1" ht="12.75" x14ac:dyDescent="0.2">
      <c r="A87" s="120">
        <v>78</v>
      </c>
      <c r="B87" s="134"/>
      <c r="C87" s="116" t="s">
        <v>687</v>
      </c>
      <c r="D87" s="198">
        <v>4</v>
      </c>
      <c r="E87" s="122" t="s">
        <v>167</v>
      </c>
      <c r="F87" s="126">
        <v>43685</v>
      </c>
      <c r="G87" s="126">
        <v>43686</v>
      </c>
      <c r="H87" s="126" t="s">
        <v>26</v>
      </c>
      <c r="I87" s="124"/>
      <c r="J87" s="124"/>
      <c r="K87" s="124">
        <v>16</v>
      </c>
      <c r="L87" s="137">
        <f t="shared" si="6"/>
        <v>16</v>
      </c>
      <c r="M87" s="124">
        <v>16</v>
      </c>
      <c r="N87" s="124"/>
      <c r="O87" s="124"/>
      <c r="P87" s="124"/>
      <c r="Q87" s="124"/>
      <c r="R87" s="137">
        <f t="shared" si="7"/>
        <v>16</v>
      </c>
      <c r="S87" s="137">
        <f t="shared" si="8"/>
        <v>2</v>
      </c>
      <c r="T87" s="138">
        <v>2</v>
      </c>
      <c r="U87" s="138"/>
      <c r="V87" s="138"/>
      <c r="W87" s="138"/>
      <c r="X87" s="138"/>
      <c r="Y87" s="137">
        <f t="shared" si="9"/>
        <v>2</v>
      </c>
      <c r="Z87" s="124">
        <v>2</v>
      </c>
      <c r="AA87" s="124"/>
      <c r="AB87" s="124"/>
      <c r="AC87" s="137" t="str">
        <f t="shared" si="10"/>
        <v>verifique datos erroneos</v>
      </c>
      <c r="AD87" s="124"/>
      <c r="AE87" s="124"/>
      <c r="AF87" s="124"/>
      <c r="AG87" s="124"/>
      <c r="AH87" s="124"/>
    </row>
    <row r="88" spans="1:34" s="136" customFormat="1" ht="12.75" x14ac:dyDescent="0.2">
      <c r="A88" s="120">
        <v>79</v>
      </c>
      <c r="B88" s="134"/>
      <c r="C88" s="135" t="s">
        <v>690</v>
      </c>
      <c r="D88" s="198">
        <v>4</v>
      </c>
      <c r="E88" s="122" t="s">
        <v>169</v>
      </c>
      <c r="F88" s="126">
        <v>43731</v>
      </c>
      <c r="G88" s="126">
        <v>43731</v>
      </c>
      <c r="H88" s="126" t="s">
        <v>26</v>
      </c>
      <c r="I88" s="124">
        <v>8</v>
      </c>
      <c r="J88" s="124"/>
      <c r="K88" s="124"/>
      <c r="L88" s="137">
        <f t="shared" si="6"/>
        <v>8</v>
      </c>
      <c r="M88" s="124">
        <v>8</v>
      </c>
      <c r="N88" s="124"/>
      <c r="O88" s="124"/>
      <c r="P88" s="124"/>
      <c r="Q88" s="124"/>
      <c r="R88" s="137">
        <f t="shared" si="7"/>
        <v>8</v>
      </c>
      <c r="S88" s="137">
        <f t="shared" si="8"/>
        <v>3</v>
      </c>
      <c r="T88" s="138">
        <v>3</v>
      </c>
      <c r="U88" s="138"/>
      <c r="V88" s="138"/>
      <c r="W88" s="138"/>
      <c r="X88" s="138"/>
      <c r="Y88" s="137">
        <f t="shared" si="9"/>
        <v>3</v>
      </c>
      <c r="Z88" s="124">
        <v>1</v>
      </c>
      <c r="AA88" s="124">
        <v>2</v>
      </c>
      <c r="AB88" s="124"/>
      <c r="AC88" s="137">
        <f t="shared" si="10"/>
        <v>3</v>
      </c>
      <c r="AD88" s="124">
        <v>3</v>
      </c>
      <c r="AE88" s="124"/>
      <c r="AF88" s="124"/>
      <c r="AG88" s="124"/>
      <c r="AH88" s="124"/>
    </row>
    <row r="89" spans="1:34" s="136" customFormat="1" ht="12.75" x14ac:dyDescent="0.2">
      <c r="A89" s="120">
        <v>80</v>
      </c>
      <c r="B89" s="134"/>
      <c r="C89" s="135" t="s">
        <v>702</v>
      </c>
      <c r="D89" s="198">
        <v>4</v>
      </c>
      <c r="E89" s="122" t="s">
        <v>168</v>
      </c>
      <c r="F89" s="126">
        <v>43696</v>
      </c>
      <c r="G89" s="126">
        <v>43699</v>
      </c>
      <c r="H89" s="126" t="s">
        <v>26</v>
      </c>
      <c r="I89" s="124"/>
      <c r="J89" s="124"/>
      <c r="K89" s="124">
        <v>16</v>
      </c>
      <c r="L89" s="137">
        <f t="shared" si="6"/>
        <v>16</v>
      </c>
      <c r="M89" s="124">
        <v>16</v>
      </c>
      <c r="N89" s="124"/>
      <c r="O89" s="124"/>
      <c r="P89" s="124"/>
      <c r="Q89" s="124"/>
      <c r="R89" s="137">
        <f t="shared" si="7"/>
        <v>16</v>
      </c>
      <c r="S89" s="137">
        <f t="shared" si="8"/>
        <v>1</v>
      </c>
      <c r="T89" s="138">
        <v>1</v>
      </c>
      <c r="U89" s="138"/>
      <c r="V89" s="138"/>
      <c r="W89" s="138"/>
      <c r="X89" s="138"/>
      <c r="Y89" s="137">
        <f t="shared" si="9"/>
        <v>1</v>
      </c>
      <c r="Z89" s="124">
        <v>1</v>
      </c>
      <c r="AA89" s="124"/>
      <c r="AB89" s="124"/>
      <c r="AC89" s="137" t="str">
        <f t="shared" si="10"/>
        <v>verifique datos erroneos</v>
      </c>
      <c r="AD89" s="124"/>
      <c r="AE89" s="124"/>
      <c r="AF89" s="124"/>
      <c r="AG89" s="124"/>
      <c r="AH89" s="124"/>
    </row>
    <row r="90" spans="1:34" s="77" customFormat="1" ht="12.75" x14ac:dyDescent="0.2">
      <c r="A90" s="120">
        <v>81</v>
      </c>
      <c r="B90" s="219"/>
      <c r="C90" s="201" t="s">
        <v>793</v>
      </c>
      <c r="D90" s="220">
        <v>4</v>
      </c>
      <c r="E90" s="220" t="s">
        <v>168</v>
      </c>
      <c r="F90" s="226">
        <v>43712</v>
      </c>
      <c r="G90" s="226">
        <v>43733</v>
      </c>
      <c r="H90" s="221" t="s">
        <v>26</v>
      </c>
      <c r="I90" s="222"/>
      <c r="J90" s="222"/>
      <c r="K90" s="124">
        <v>16</v>
      </c>
      <c r="L90" s="137">
        <f t="shared" si="6"/>
        <v>16</v>
      </c>
      <c r="M90" s="124">
        <v>16</v>
      </c>
      <c r="N90" s="180"/>
      <c r="O90" s="180"/>
      <c r="P90" s="180"/>
      <c r="Q90" s="180"/>
      <c r="R90" s="137">
        <f t="shared" si="7"/>
        <v>16</v>
      </c>
      <c r="S90" s="137">
        <f t="shared" si="8"/>
        <v>1</v>
      </c>
      <c r="T90" s="181">
        <v>1</v>
      </c>
      <c r="U90" s="181"/>
      <c r="V90" s="181"/>
      <c r="W90" s="181"/>
      <c r="X90" s="181"/>
      <c r="Y90" s="137">
        <f t="shared" si="9"/>
        <v>1</v>
      </c>
      <c r="Z90" s="180">
        <v>1</v>
      </c>
      <c r="AA90" s="180"/>
      <c r="AB90" s="180"/>
      <c r="AC90" s="137">
        <f t="shared" si="10"/>
        <v>1</v>
      </c>
      <c r="AD90" s="180">
        <v>1</v>
      </c>
      <c r="AE90" s="180"/>
      <c r="AF90" s="180"/>
      <c r="AG90" s="223"/>
      <c r="AH90" s="223"/>
    </row>
    <row r="91" spans="1:34" s="136" customFormat="1" ht="12.75" x14ac:dyDescent="0.2">
      <c r="A91" s="120">
        <v>82</v>
      </c>
      <c r="B91" s="134"/>
      <c r="C91" s="135" t="s">
        <v>794</v>
      </c>
      <c r="D91" s="122">
        <v>4</v>
      </c>
      <c r="E91" s="122" t="s">
        <v>169</v>
      </c>
      <c r="F91" s="228">
        <v>43801</v>
      </c>
      <c r="G91" s="228">
        <v>43805</v>
      </c>
      <c r="H91" s="126" t="s">
        <v>27</v>
      </c>
      <c r="I91" s="124"/>
      <c r="J91" s="124"/>
      <c r="K91" s="124">
        <v>42</v>
      </c>
      <c r="L91" s="137">
        <f t="shared" si="6"/>
        <v>42</v>
      </c>
      <c r="M91" s="124">
        <v>42</v>
      </c>
      <c r="N91" s="124"/>
      <c r="O91" s="124"/>
      <c r="P91" s="124"/>
      <c r="Q91" s="124"/>
      <c r="R91" s="137">
        <f t="shared" si="7"/>
        <v>42</v>
      </c>
      <c r="S91" s="137">
        <f t="shared" si="8"/>
        <v>1</v>
      </c>
      <c r="T91" s="138">
        <v>1</v>
      </c>
      <c r="U91" s="138"/>
      <c r="V91" s="138"/>
      <c r="W91" s="138"/>
      <c r="X91" s="138"/>
      <c r="Y91" s="137">
        <f t="shared" si="9"/>
        <v>1</v>
      </c>
      <c r="Z91" s="124"/>
      <c r="AA91" s="124">
        <v>1</v>
      </c>
      <c r="AB91" s="124"/>
      <c r="AC91" s="137" t="str">
        <f t="shared" si="10"/>
        <v>verifique datos erroneos</v>
      </c>
      <c r="AD91" s="124"/>
      <c r="AE91" s="124"/>
      <c r="AF91" s="124"/>
      <c r="AG91" s="124"/>
      <c r="AH91" s="124"/>
    </row>
    <row r="92" spans="1:34" s="136" customFormat="1" ht="12.75" x14ac:dyDescent="0.2">
      <c r="A92" s="120">
        <v>83</v>
      </c>
      <c r="B92" s="134"/>
      <c r="C92" s="135" t="s">
        <v>795</v>
      </c>
      <c r="D92" s="122">
        <v>4</v>
      </c>
      <c r="E92" s="122" t="s">
        <v>167</v>
      </c>
      <c r="F92" s="140">
        <v>43745</v>
      </c>
      <c r="G92" s="140">
        <v>43748</v>
      </c>
      <c r="H92" s="126" t="s">
        <v>27</v>
      </c>
      <c r="I92" s="124"/>
      <c r="J92" s="124"/>
      <c r="K92" s="124">
        <v>28</v>
      </c>
      <c r="L92" s="137">
        <f t="shared" si="6"/>
        <v>28</v>
      </c>
      <c r="M92" s="124">
        <v>28</v>
      </c>
      <c r="N92" s="124"/>
      <c r="O92" s="124"/>
      <c r="P92" s="124"/>
      <c r="Q92" s="124"/>
      <c r="R92" s="137">
        <f t="shared" si="7"/>
        <v>28</v>
      </c>
      <c r="S92" s="137">
        <f t="shared" si="8"/>
        <v>1</v>
      </c>
      <c r="T92" s="138">
        <v>1</v>
      </c>
      <c r="U92" s="138"/>
      <c r="V92" s="138"/>
      <c r="W92" s="138"/>
      <c r="X92" s="138"/>
      <c r="Y92" s="137">
        <f t="shared" si="9"/>
        <v>1</v>
      </c>
      <c r="Z92" s="124"/>
      <c r="AA92" s="124">
        <v>1</v>
      </c>
      <c r="AB92" s="124"/>
      <c r="AC92" s="137" t="str">
        <f t="shared" si="10"/>
        <v>verifique datos erroneos</v>
      </c>
      <c r="AD92" s="124"/>
      <c r="AE92" s="124"/>
      <c r="AF92" s="124"/>
      <c r="AG92" s="124"/>
      <c r="AH92" s="124"/>
    </row>
    <row r="93" spans="1:34" s="136" customFormat="1" ht="12.75" x14ac:dyDescent="0.2">
      <c r="A93" s="120">
        <v>84</v>
      </c>
      <c r="B93" s="134"/>
      <c r="C93" s="135" t="s">
        <v>638</v>
      </c>
      <c r="D93" s="122">
        <v>4</v>
      </c>
      <c r="E93" s="122" t="s">
        <v>169</v>
      </c>
      <c r="F93" s="228">
        <v>43739</v>
      </c>
      <c r="G93" s="228">
        <v>43742</v>
      </c>
      <c r="H93" s="126" t="s">
        <v>27</v>
      </c>
      <c r="I93" s="124"/>
      <c r="J93" s="124"/>
      <c r="K93" s="124">
        <v>25</v>
      </c>
      <c r="L93" s="137">
        <f t="shared" si="6"/>
        <v>25</v>
      </c>
      <c r="M93" s="124">
        <v>25</v>
      </c>
      <c r="N93" s="124"/>
      <c r="O93" s="124"/>
      <c r="P93" s="124"/>
      <c r="Q93" s="124"/>
      <c r="R93" s="137">
        <f t="shared" si="7"/>
        <v>25</v>
      </c>
      <c r="S93" s="137">
        <f t="shared" si="8"/>
        <v>2</v>
      </c>
      <c r="T93" s="138">
        <v>2</v>
      </c>
      <c r="U93" s="138"/>
      <c r="V93" s="138"/>
      <c r="W93" s="138"/>
      <c r="X93" s="138"/>
      <c r="Y93" s="137">
        <f t="shared" si="9"/>
        <v>2</v>
      </c>
      <c r="Z93" s="124">
        <v>2</v>
      </c>
      <c r="AA93" s="124"/>
      <c r="AB93" s="124"/>
      <c r="AC93" s="137" t="str">
        <f t="shared" si="10"/>
        <v>verifique datos erroneos</v>
      </c>
      <c r="AD93" s="124"/>
      <c r="AE93" s="124"/>
      <c r="AF93" s="124"/>
      <c r="AG93" s="124"/>
      <c r="AH93" s="124"/>
    </row>
    <row r="94" spans="1:34" s="136" customFormat="1" ht="12.75" x14ac:dyDescent="0.2">
      <c r="A94" s="120">
        <v>85</v>
      </c>
      <c r="B94" s="134"/>
      <c r="C94" s="112" t="s">
        <v>541</v>
      </c>
      <c r="D94" s="122">
        <v>4</v>
      </c>
      <c r="E94" s="122" t="s">
        <v>168</v>
      </c>
      <c r="F94" s="140">
        <v>43773</v>
      </c>
      <c r="G94" s="140">
        <v>43780</v>
      </c>
      <c r="H94" s="126" t="s">
        <v>27</v>
      </c>
      <c r="I94" s="124"/>
      <c r="J94" s="124"/>
      <c r="K94" s="124">
        <v>12</v>
      </c>
      <c r="L94" s="137">
        <f t="shared" si="6"/>
        <v>12</v>
      </c>
      <c r="M94" s="124">
        <v>12</v>
      </c>
      <c r="N94" s="124"/>
      <c r="O94" s="124"/>
      <c r="P94" s="124"/>
      <c r="Q94" s="124"/>
      <c r="R94" s="137">
        <f t="shared" si="7"/>
        <v>12</v>
      </c>
      <c r="S94" s="137">
        <f t="shared" si="8"/>
        <v>1</v>
      </c>
      <c r="T94" s="138">
        <v>1</v>
      </c>
      <c r="U94" s="138"/>
      <c r="V94" s="138"/>
      <c r="W94" s="138"/>
      <c r="X94" s="138"/>
      <c r="Y94" s="137">
        <f t="shared" si="9"/>
        <v>1</v>
      </c>
      <c r="Z94" s="124">
        <v>1</v>
      </c>
      <c r="AA94" s="124"/>
      <c r="AB94" s="124"/>
      <c r="AC94" s="137">
        <f t="shared" si="10"/>
        <v>1</v>
      </c>
      <c r="AD94" s="124">
        <v>1</v>
      </c>
      <c r="AE94" s="124"/>
      <c r="AF94" s="124"/>
      <c r="AG94" s="124"/>
      <c r="AH94" s="124"/>
    </row>
    <row r="95" spans="1:34" s="136" customFormat="1" ht="12.75" x14ac:dyDescent="0.2">
      <c r="A95" s="120">
        <v>86</v>
      </c>
      <c r="B95" s="134"/>
      <c r="C95" s="135" t="s">
        <v>796</v>
      </c>
      <c r="D95" s="122">
        <v>4</v>
      </c>
      <c r="E95" s="122" t="s">
        <v>169</v>
      </c>
      <c r="F95" s="228">
        <v>43806</v>
      </c>
      <c r="G95" s="228">
        <v>43811</v>
      </c>
      <c r="H95" s="126" t="s">
        <v>27</v>
      </c>
      <c r="I95" s="124"/>
      <c r="J95" s="124"/>
      <c r="K95" s="124">
        <v>74</v>
      </c>
      <c r="L95" s="137">
        <f t="shared" si="6"/>
        <v>74</v>
      </c>
      <c r="M95" s="124">
        <v>74</v>
      </c>
      <c r="N95" s="124"/>
      <c r="O95" s="124"/>
      <c r="P95" s="124"/>
      <c r="Q95" s="124"/>
      <c r="R95" s="137">
        <f t="shared" si="7"/>
        <v>74</v>
      </c>
      <c r="S95" s="137">
        <f t="shared" si="8"/>
        <v>1</v>
      </c>
      <c r="T95" s="138">
        <v>1</v>
      </c>
      <c r="U95" s="138"/>
      <c r="V95" s="138"/>
      <c r="W95" s="138"/>
      <c r="X95" s="138"/>
      <c r="Y95" s="137">
        <f t="shared" si="9"/>
        <v>1</v>
      </c>
      <c r="Z95" s="124"/>
      <c r="AA95" s="124">
        <v>1</v>
      </c>
      <c r="AB95" s="124"/>
      <c r="AC95" s="137" t="str">
        <f t="shared" si="10"/>
        <v>verifique datos erroneos</v>
      </c>
      <c r="AD95" s="124"/>
      <c r="AE95" s="124"/>
      <c r="AF95" s="124"/>
      <c r="AG95" s="124"/>
      <c r="AH95" s="124"/>
    </row>
    <row r="96" spans="1:34" s="136" customFormat="1" ht="12.75" x14ac:dyDescent="0.2">
      <c r="A96" s="120">
        <v>87</v>
      </c>
      <c r="B96" s="134"/>
      <c r="C96" s="135" t="s">
        <v>797</v>
      </c>
      <c r="D96" s="122">
        <v>4</v>
      </c>
      <c r="E96" s="122" t="s">
        <v>169</v>
      </c>
      <c r="F96" s="228">
        <v>43768</v>
      </c>
      <c r="G96" s="228">
        <v>43770</v>
      </c>
      <c r="H96" s="126" t="s">
        <v>27</v>
      </c>
      <c r="I96" s="124"/>
      <c r="J96" s="124"/>
      <c r="K96" s="124">
        <v>24</v>
      </c>
      <c r="L96" s="137">
        <f t="shared" si="6"/>
        <v>24</v>
      </c>
      <c r="M96" s="124">
        <v>24</v>
      </c>
      <c r="N96" s="124"/>
      <c r="O96" s="124"/>
      <c r="P96" s="124"/>
      <c r="Q96" s="124"/>
      <c r="R96" s="137">
        <f t="shared" si="7"/>
        <v>24</v>
      </c>
      <c r="S96" s="137">
        <f t="shared" si="8"/>
        <v>5</v>
      </c>
      <c r="T96" s="138">
        <v>5</v>
      </c>
      <c r="U96" s="138"/>
      <c r="V96" s="138"/>
      <c r="W96" s="138"/>
      <c r="X96" s="138"/>
      <c r="Y96" s="137">
        <f t="shared" si="9"/>
        <v>5</v>
      </c>
      <c r="Z96" s="124">
        <v>5</v>
      </c>
      <c r="AA96" s="124"/>
      <c r="AB96" s="124"/>
      <c r="AC96" s="137">
        <f t="shared" si="10"/>
        <v>5</v>
      </c>
      <c r="AD96" s="124">
        <v>5</v>
      </c>
      <c r="AE96" s="124"/>
      <c r="AF96" s="124"/>
      <c r="AG96" s="124"/>
      <c r="AH96" s="124"/>
    </row>
    <row r="97" spans="1:34" s="136" customFormat="1" ht="12.75" x14ac:dyDescent="0.2">
      <c r="A97" s="120">
        <v>88</v>
      </c>
      <c r="B97" s="134"/>
      <c r="C97" s="135" t="s">
        <v>798</v>
      </c>
      <c r="D97" s="122">
        <v>3</v>
      </c>
      <c r="E97" s="122" t="s">
        <v>169</v>
      </c>
      <c r="F97" s="228">
        <v>43783</v>
      </c>
      <c r="G97" s="228">
        <v>43791</v>
      </c>
      <c r="H97" s="126" t="s">
        <v>27</v>
      </c>
      <c r="I97" s="124"/>
      <c r="J97" s="124"/>
      <c r="K97" s="124">
        <v>56</v>
      </c>
      <c r="L97" s="137">
        <f t="shared" si="6"/>
        <v>56</v>
      </c>
      <c r="M97" s="124">
        <v>56</v>
      </c>
      <c r="N97" s="124"/>
      <c r="O97" s="124"/>
      <c r="P97" s="124"/>
      <c r="Q97" s="124"/>
      <c r="R97" s="137">
        <f t="shared" si="7"/>
        <v>56</v>
      </c>
      <c r="S97" s="137">
        <f t="shared" si="8"/>
        <v>3</v>
      </c>
      <c r="T97" s="138">
        <v>3</v>
      </c>
      <c r="U97" s="138"/>
      <c r="V97" s="138"/>
      <c r="W97" s="138"/>
      <c r="X97" s="138"/>
      <c r="Y97" s="137">
        <f t="shared" si="9"/>
        <v>3</v>
      </c>
      <c r="Z97" s="124">
        <v>2</v>
      </c>
      <c r="AA97" s="124">
        <v>1</v>
      </c>
      <c r="AB97" s="124"/>
      <c r="AC97" s="137">
        <f t="shared" si="10"/>
        <v>3</v>
      </c>
      <c r="AD97" s="124">
        <v>3</v>
      </c>
      <c r="AE97" s="124"/>
      <c r="AF97" s="124"/>
      <c r="AG97" s="124"/>
      <c r="AH97" s="124"/>
    </row>
    <row r="98" spans="1:34" s="136" customFormat="1" ht="12.75" x14ac:dyDescent="0.2">
      <c r="A98" s="120">
        <v>89</v>
      </c>
      <c r="B98" s="134"/>
      <c r="C98" s="135" t="s">
        <v>799</v>
      </c>
      <c r="D98" s="122">
        <v>4</v>
      </c>
      <c r="E98" s="122" t="s">
        <v>169</v>
      </c>
      <c r="F98" s="228">
        <v>43760</v>
      </c>
      <c r="G98" s="228">
        <v>43762</v>
      </c>
      <c r="H98" s="126" t="s">
        <v>27</v>
      </c>
      <c r="I98" s="124"/>
      <c r="J98" s="124"/>
      <c r="K98" s="124">
        <v>20</v>
      </c>
      <c r="L98" s="137">
        <f t="shared" si="6"/>
        <v>20</v>
      </c>
      <c r="M98" s="124">
        <v>20</v>
      </c>
      <c r="N98" s="124"/>
      <c r="O98" s="124"/>
      <c r="P98" s="124"/>
      <c r="Q98" s="124"/>
      <c r="R98" s="137">
        <f t="shared" si="7"/>
        <v>20</v>
      </c>
      <c r="S98" s="137">
        <f t="shared" si="8"/>
        <v>5</v>
      </c>
      <c r="T98" s="138">
        <v>5</v>
      </c>
      <c r="U98" s="138"/>
      <c r="V98" s="138"/>
      <c r="W98" s="138"/>
      <c r="X98" s="138"/>
      <c r="Y98" s="137">
        <f t="shared" si="9"/>
        <v>5</v>
      </c>
      <c r="Z98" s="124">
        <v>5</v>
      </c>
      <c r="AA98" s="124"/>
      <c r="AB98" s="124"/>
      <c r="AC98" s="137">
        <f t="shared" si="10"/>
        <v>5</v>
      </c>
      <c r="AD98" s="124">
        <v>5</v>
      </c>
      <c r="AE98" s="124"/>
      <c r="AF98" s="124"/>
      <c r="AG98" s="124"/>
      <c r="AH98" s="124"/>
    </row>
    <row r="99" spans="1:34" s="136" customFormat="1" ht="12.75" x14ac:dyDescent="0.2">
      <c r="A99" s="120">
        <v>90</v>
      </c>
      <c r="B99" s="134"/>
      <c r="C99" s="135" t="s">
        <v>799</v>
      </c>
      <c r="D99" s="122">
        <v>4</v>
      </c>
      <c r="E99" s="122" t="s">
        <v>169</v>
      </c>
      <c r="F99" s="228">
        <v>43781</v>
      </c>
      <c r="G99" s="228">
        <v>43783</v>
      </c>
      <c r="H99" s="126" t="s">
        <v>27</v>
      </c>
      <c r="I99" s="124"/>
      <c r="J99" s="124"/>
      <c r="K99" s="124">
        <v>20</v>
      </c>
      <c r="L99" s="137">
        <f t="shared" si="6"/>
        <v>20</v>
      </c>
      <c r="M99" s="124">
        <v>20</v>
      </c>
      <c r="N99" s="124"/>
      <c r="O99" s="124"/>
      <c r="P99" s="124"/>
      <c r="Q99" s="124"/>
      <c r="R99" s="137">
        <f t="shared" si="7"/>
        <v>20</v>
      </c>
      <c r="S99" s="137">
        <f t="shared" si="8"/>
        <v>2</v>
      </c>
      <c r="T99" s="138">
        <v>2</v>
      </c>
      <c r="U99" s="138"/>
      <c r="V99" s="138"/>
      <c r="W99" s="138"/>
      <c r="X99" s="138"/>
      <c r="Y99" s="137">
        <f t="shared" si="9"/>
        <v>2</v>
      </c>
      <c r="Z99" s="124">
        <v>2</v>
      </c>
      <c r="AA99" s="124"/>
      <c r="AB99" s="124"/>
      <c r="AC99" s="137">
        <f t="shared" si="10"/>
        <v>2</v>
      </c>
      <c r="AD99" s="124">
        <v>2</v>
      </c>
      <c r="AE99" s="124"/>
      <c r="AF99" s="124"/>
      <c r="AG99" s="124"/>
      <c r="AH99" s="124"/>
    </row>
    <row r="100" spans="1:34" s="136" customFormat="1" ht="12.75" x14ac:dyDescent="0.2">
      <c r="A100" s="120">
        <v>91</v>
      </c>
      <c r="B100" s="134"/>
      <c r="C100" s="135" t="s">
        <v>800</v>
      </c>
      <c r="D100" s="122">
        <v>4</v>
      </c>
      <c r="E100" s="122" t="s">
        <v>169</v>
      </c>
      <c r="F100" s="228">
        <v>43752</v>
      </c>
      <c r="G100" s="228">
        <v>43756</v>
      </c>
      <c r="H100" s="126" t="s">
        <v>27</v>
      </c>
      <c r="I100" s="124" t="s">
        <v>421</v>
      </c>
      <c r="J100" s="124"/>
      <c r="K100" s="124">
        <v>47</v>
      </c>
      <c r="L100" s="137">
        <f t="shared" si="6"/>
        <v>47</v>
      </c>
      <c r="M100" s="124">
        <v>47</v>
      </c>
      <c r="N100" s="124"/>
      <c r="O100" s="124"/>
      <c r="P100" s="124"/>
      <c r="Q100" s="124"/>
      <c r="R100" s="137">
        <f t="shared" si="7"/>
        <v>47</v>
      </c>
      <c r="S100" s="137">
        <f t="shared" si="8"/>
        <v>1</v>
      </c>
      <c r="T100" s="138">
        <v>1</v>
      </c>
      <c r="U100" s="138"/>
      <c r="V100" s="138" t="s">
        <v>421</v>
      </c>
      <c r="W100" s="138"/>
      <c r="X100" s="138"/>
      <c r="Y100" s="137">
        <f t="shared" si="9"/>
        <v>1</v>
      </c>
      <c r="Z100" s="124">
        <v>1</v>
      </c>
      <c r="AA100" s="124" t="s">
        <v>421</v>
      </c>
      <c r="AB100" s="124"/>
      <c r="AC100" s="137">
        <f t="shared" si="10"/>
        <v>1</v>
      </c>
      <c r="AD100" s="124">
        <v>1</v>
      </c>
      <c r="AE100" s="124"/>
      <c r="AF100" s="124" t="s">
        <v>421</v>
      </c>
      <c r="AG100" s="124"/>
      <c r="AH100" s="124"/>
    </row>
    <row r="101" spans="1:34" s="136" customFormat="1" ht="12.75" x14ac:dyDescent="0.2">
      <c r="A101" s="120">
        <v>92</v>
      </c>
      <c r="B101" s="229"/>
      <c r="C101" s="179" t="s">
        <v>801</v>
      </c>
      <c r="D101" s="122">
        <v>4</v>
      </c>
      <c r="E101" s="122" t="s">
        <v>169</v>
      </c>
      <c r="F101" s="228">
        <v>43774</v>
      </c>
      <c r="G101" s="228">
        <v>43795</v>
      </c>
      <c r="H101" s="126" t="s">
        <v>27</v>
      </c>
      <c r="I101" s="124"/>
      <c r="J101" s="124">
        <v>30</v>
      </c>
      <c r="K101" s="124"/>
      <c r="L101" s="137">
        <f t="shared" si="6"/>
        <v>30</v>
      </c>
      <c r="M101" s="124"/>
      <c r="N101" s="124">
        <v>30</v>
      </c>
      <c r="O101" s="124"/>
      <c r="P101" s="124"/>
      <c r="Q101" s="124"/>
      <c r="R101" s="137">
        <f t="shared" si="7"/>
        <v>30</v>
      </c>
      <c r="S101" s="137">
        <f t="shared" si="8"/>
        <v>4</v>
      </c>
      <c r="T101" s="138">
        <v>4</v>
      </c>
      <c r="U101" s="138"/>
      <c r="V101" s="138"/>
      <c r="W101" s="138"/>
      <c r="X101" s="138"/>
      <c r="Y101" s="137">
        <f t="shared" si="9"/>
        <v>4</v>
      </c>
      <c r="Z101" s="124">
        <v>4</v>
      </c>
      <c r="AA101" s="124"/>
      <c r="AB101" s="124"/>
      <c r="AC101" s="137">
        <f t="shared" si="10"/>
        <v>4</v>
      </c>
      <c r="AD101" s="124">
        <v>4</v>
      </c>
      <c r="AE101" s="124"/>
      <c r="AF101" s="124" t="s">
        <v>802</v>
      </c>
      <c r="AG101" s="124"/>
      <c r="AH101" s="124"/>
    </row>
    <row r="102" spans="1:34" s="136" customFormat="1" ht="12.75" x14ac:dyDescent="0.2">
      <c r="A102" s="120">
        <v>93</v>
      </c>
      <c r="B102" s="134"/>
      <c r="C102" s="135" t="s">
        <v>803</v>
      </c>
      <c r="D102" s="122">
        <v>2</v>
      </c>
      <c r="E102" s="122" t="s">
        <v>167</v>
      </c>
      <c r="F102" s="228">
        <v>43741</v>
      </c>
      <c r="G102" s="228">
        <v>43768</v>
      </c>
      <c r="H102" s="126" t="s">
        <v>27</v>
      </c>
      <c r="I102" s="124"/>
      <c r="J102" s="124">
        <v>40</v>
      </c>
      <c r="K102" s="124"/>
      <c r="L102" s="137">
        <f t="shared" si="6"/>
        <v>40</v>
      </c>
      <c r="M102" s="124"/>
      <c r="N102" s="124">
        <v>40</v>
      </c>
      <c r="O102" s="124"/>
      <c r="P102" s="124"/>
      <c r="Q102" s="124"/>
      <c r="R102" s="137">
        <f t="shared" si="7"/>
        <v>40</v>
      </c>
      <c r="S102" s="137">
        <f t="shared" si="8"/>
        <v>1</v>
      </c>
      <c r="T102" s="138">
        <v>1</v>
      </c>
      <c r="U102" s="138"/>
      <c r="V102" s="138"/>
      <c r="W102" s="138"/>
      <c r="X102" s="138"/>
      <c r="Y102" s="137">
        <f t="shared" si="9"/>
        <v>1</v>
      </c>
      <c r="Z102" s="124"/>
      <c r="AA102" s="124">
        <v>1</v>
      </c>
      <c r="AB102" s="124"/>
      <c r="AC102" s="137" t="str">
        <f t="shared" si="10"/>
        <v>verifique datos erroneos</v>
      </c>
      <c r="AD102" s="124"/>
      <c r="AE102" s="124"/>
      <c r="AF102" s="124"/>
      <c r="AG102" s="124"/>
      <c r="AH102" s="124"/>
    </row>
    <row r="103" spans="1:34" s="136" customFormat="1" ht="12.75" x14ac:dyDescent="0.2">
      <c r="A103" s="120">
        <v>94</v>
      </c>
      <c r="B103" s="134"/>
      <c r="C103" s="135" t="s">
        <v>804</v>
      </c>
      <c r="D103" s="122">
        <v>4</v>
      </c>
      <c r="E103" s="122" t="s">
        <v>169</v>
      </c>
      <c r="F103" s="140">
        <v>43759</v>
      </c>
      <c r="G103" s="140">
        <v>43759</v>
      </c>
      <c r="H103" s="126" t="s">
        <v>27</v>
      </c>
      <c r="I103" s="124">
        <v>5</v>
      </c>
      <c r="J103" s="124"/>
      <c r="K103" s="124"/>
      <c r="L103" s="137">
        <f t="shared" si="6"/>
        <v>5</v>
      </c>
      <c r="M103" s="124">
        <v>5</v>
      </c>
      <c r="N103" s="124"/>
      <c r="O103" s="124"/>
      <c r="P103" s="124"/>
      <c r="Q103" s="124"/>
      <c r="R103" s="137">
        <f t="shared" si="7"/>
        <v>5</v>
      </c>
      <c r="S103" s="137">
        <f t="shared" si="8"/>
        <v>1</v>
      </c>
      <c r="T103" s="138">
        <v>1</v>
      </c>
      <c r="U103" s="138"/>
      <c r="V103" s="138"/>
      <c r="W103" s="138"/>
      <c r="X103" s="138"/>
      <c r="Y103" s="137">
        <f t="shared" si="9"/>
        <v>1</v>
      </c>
      <c r="Z103" s="124">
        <v>1</v>
      </c>
      <c r="AA103" s="124"/>
      <c r="AB103" s="124"/>
      <c r="AC103" s="137">
        <f t="shared" si="10"/>
        <v>1</v>
      </c>
      <c r="AD103" s="124">
        <v>1</v>
      </c>
      <c r="AE103" s="124"/>
      <c r="AF103" s="124"/>
      <c r="AG103" s="124"/>
      <c r="AH103" s="124"/>
    </row>
    <row r="104" spans="1:34" s="136" customFormat="1" ht="12.75" x14ac:dyDescent="0.2">
      <c r="A104" s="120">
        <v>95</v>
      </c>
      <c r="B104" s="134"/>
      <c r="C104" s="135" t="s">
        <v>805</v>
      </c>
      <c r="D104" s="122">
        <v>4</v>
      </c>
      <c r="E104" s="122" t="s">
        <v>169</v>
      </c>
      <c r="F104" s="230">
        <v>43684</v>
      </c>
      <c r="G104" s="230">
        <v>43799</v>
      </c>
      <c r="H104" s="126" t="s">
        <v>27</v>
      </c>
      <c r="I104" s="124"/>
      <c r="J104" s="124">
        <v>100</v>
      </c>
      <c r="K104" s="124"/>
      <c r="L104" s="137">
        <f t="shared" si="6"/>
        <v>100</v>
      </c>
      <c r="M104" s="124"/>
      <c r="N104" s="124"/>
      <c r="O104" s="124"/>
      <c r="P104" s="124"/>
      <c r="Q104" s="124">
        <v>100</v>
      </c>
      <c r="R104" s="137">
        <f t="shared" si="7"/>
        <v>100</v>
      </c>
      <c r="S104" s="137">
        <f t="shared" si="8"/>
        <v>2</v>
      </c>
      <c r="T104" s="138">
        <v>2</v>
      </c>
      <c r="U104" s="138"/>
      <c r="V104" s="138"/>
      <c r="W104" s="138"/>
      <c r="X104" s="138"/>
      <c r="Y104" s="137">
        <f t="shared" si="9"/>
        <v>2</v>
      </c>
      <c r="Z104" s="124">
        <v>2</v>
      </c>
      <c r="AA104" s="124"/>
      <c r="AB104" s="124"/>
      <c r="AC104" s="137" t="str">
        <f t="shared" si="10"/>
        <v>verifique datos erroneos</v>
      </c>
      <c r="AD104" s="124"/>
      <c r="AE104" s="124"/>
      <c r="AF104" s="124"/>
      <c r="AG104" s="124"/>
      <c r="AH104" s="124"/>
    </row>
    <row r="105" spans="1:34" s="136" customFormat="1" ht="12.75" x14ac:dyDescent="0.2">
      <c r="A105" s="120">
        <v>96</v>
      </c>
      <c r="B105" s="134"/>
      <c r="C105" s="179" t="s">
        <v>806</v>
      </c>
      <c r="D105" s="122">
        <v>4</v>
      </c>
      <c r="E105" s="122" t="s">
        <v>167</v>
      </c>
      <c r="F105" s="231">
        <v>43767</v>
      </c>
      <c r="G105" s="231">
        <v>43790</v>
      </c>
      <c r="H105" s="126" t="s">
        <v>27</v>
      </c>
      <c r="I105" s="124"/>
      <c r="J105" s="124">
        <v>30</v>
      </c>
      <c r="K105" s="124"/>
      <c r="L105" s="137">
        <f t="shared" si="6"/>
        <v>30</v>
      </c>
      <c r="M105" s="124">
        <v>30</v>
      </c>
      <c r="N105" s="124"/>
      <c r="O105" s="124"/>
      <c r="P105" s="124"/>
      <c r="Q105" s="124"/>
      <c r="R105" s="137">
        <f t="shared" si="7"/>
        <v>30</v>
      </c>
      <c r="S105" s="137">
        <f t="shared" si="8"/>
        <v>2</v>
      </c>
      <c r="T105" s="138">
        <v>2</v>
      </c>
      <c r="U105" s="138"/>
      <c r="V105" s="138"/>
      <c r="W105" s="138"/>
      <c r="X105" s="138"/>
      <c r="Y105" s="137">
        <f t="shared" si="9"/>
        <v>2</v>
      </c>
      <c r="Z105" s="124"/>
      <c r="AA105" s="124">
        <v>2</v>
      </c>
      <c r="AB105" s="124"/>
      <c r="AC105" s="137">
        <f>+IF(SUM(AD105:AE105)=Y105, Y105,"verifique datos erroneos")</f>
        <v>2</v>
      </c>
      <c r="AD105" s="124">
        <v>2</v>
      </c>
      <c r="AE105" s="124"/>
      <c r="AF105" s="213" t="s">
        <v>802</v>
      </c>
      <c r="AG105" s="124"/>
      <c r="AH105" s="124"/>
    </row>
    <row r="106" spans="1:34" s="136" customFormat="1" ht="12.75" x14ac:dyDescent="0.2">
      <c r="A106" s="120">
        <v>97</v>
      </c>
      <c r="B106" s="134"/>
      <c r="C106" s="179" t="s">
        <v>807</v>
      </c>
      <c r="D106" s="122">
        <v>2</v>
      </c>
      <c r="E106" s="122" t="s">
        <v>167</v>
      </c>
      <c r="F106" s="231">
        <v>43760</v>
      </c>
      <c r="G106" s="231">
        <v>43760</v>
      </c>
      <c r="H106" s="126" t="s">
        <v>27</v>
      </c>
      <c r="I106" s="124">
        <v>3</v>
      </c>
      <c r="J106" s="124"/>
      <c r="K106" s="124"/>
      <c r="L106" s="137">
        <f t="shared" si="6"/>
        <v>3</v>
      </c>
      <c r="M106" s="124">
        <v>3</v>
      </c>
      <c r="N106" s="124"/>
      <c r="O106" s="124"/>
      <c r="P106" s="124"/>
      <c r="Q106" s="124"/>
      <c r="R106" s="137">
        <f t="shared" si="7"/>
        <v>3</v>
      </c>
      <c r="S106" s="137">
        <f t="shared" si="8"/>
        <v>10</v>
      </c>
      <c r="T106" s="138">
        <v>10</v>
      </c>
      <c r="U106" s="138"/>
      <c r="V106" s="138"/>
      <c r="W106" s="138"/>
      <c r="X106" s="138"/>
      <c r="Y106" s="137">
        <f t="shared" si="9"/>
        <v>10</v>
      </c>
      <c r="Z106" s="124">
        <v>6</v>
      </c>
      <c r="AA106" s="124">
        <v>4</v>
      </c>
      <c r="AB106" s="124"/>
      <c r="AC106" s="137">
        <f t="shared" ref="AC106" si="11">+IF(SUM(AD106:AE106)=Y106, Y106,"verifique datos erroneos")</f>
        <v>10</v>
      </c>
      <c r="AD106" s="124">
        <v>10</v>
      </c>
      <c r="AE106" s="124"/>
      <c r="AF106" s="232"/>
      <c r="AG106" s="124"/>
      <c r="AH106" s="124"/>
    </row>
    <row r="107" spans="1:34" s="136" customFormat="1" ht="12.75" x14ac:dyDescent="0.2">
      <c r="A107" s="120">
        <v>98</v>
      </c>
      <c r="B107" s="134"/>
      <c r="C107" s="135" t="s">
        <v>808</v>
      </c>
      <c r="D107" s="122">
        <v>4</v>
      </c>
      <c r="E107" s="122" t="s">
        <v>168</v>
      </c>
      <c r="F107" s="230">
        <v>43754</v>
      </c>
      <c r="G107" s="230">
        <v>43756</v>
      </c>
      <c r="H107" s="126" t="s">
        <v>27</v>
      </c>
      <c r="I107" s="124"/>
      <c r="J107" s="124">
        <v>24</v>
      </c>
      <c r="K107" s="124"/>
      <c r="L107" s="137">
        <f t="shared" si="6"/>
        <v>24</v>
      </c>
      <c r="M107" s="124">
        <v>24</v>
      </c>
      <c r="N107" s="124"/>
      <c r="O107" s="124"/>
      <c r="P107" s="124"/>
      <c r="Q107" s="124"/>
      <c r="R107" s="137">
        <f t="shared" si="7"/>
        <v>24</v>
      </c>
      <c r="S107" s="137">
        <f t="shared" si="8"/>
        <v>1</v>
      </c>
      <c r="T107" s="138">
        <v>1</v>
      </c>
      <c r="U107" s="138"/>
      <c r="V107" s="138"/>
      <c r="W107" s="138"/>
      <c r="X107" s="138"/>
      <c r="Y107" s="137">
        <f t="shared" si="9"/>
        <v>1</v>
      </c>
      <c r="Z107" s="124">
        <v>1</v>
      </c>
      <c r="AA107" s="124"/>
      <c r="AB107" s="124"/>
      <c r="AC107" s="137">
        <f>+IF(SUM(AD107:AE107)=Y107, Y107,"verifique datos erroneos")</f>
        <v>1</v>
      </c>
      <c r="AD107" s="124">
        <v>1</v>
      </c>
      <c r="AE107" s="124"/>
      <c r="AF107" s="124"/>
      <c r="AG107" s="124"/>
      <c r="AH107" s="124"/>
    </row>
    <row r="108" spans="1:34" s="136" customFormat="1" ht="12.75" x14ac:dyDescent="0.2">
      <c r="A108" s="120">
        <v>99</v>
      </c>
      <c r="B108" s="134"/>
      <c r="C108" s="135" t="s">
        <v>809</v>
      </c>
      <c r="D108" s="122">
        <v>4</v>
      </c>
      <c r="E108" s="122" t="s">
        <v>169</v>
      </c>
      <c r="F108" s="231">
        <v>43762</v>
      </c>
      <c r="G108" s="231">
        <v>43763</v>
      </c>
      <c r="H108" s="126" t="s">
        <v>27</v>
      </c>
      <c r="I108" s="124"/>
      <c r="J108" s="124"/>
      <c r="K108" s="124">
        <v>16</v>
      </c>
      <c r="L108" s="137">
        <f t="shared" si="6"/>
        <v>16</v>
      </c>
      <c r="M108" s="124">
        <v>16</v>
      </c>
      <c r="N108" s="124"/>
      <c r="O108" s="124"/>
      <c r="P108" s="124"/>
      <c r="Q108" s="124"/>
      <c r="R108" s="137">
        <f t="shared" si="7"/>
        <v>16</v>
      </c>
      <c r="S108" s="137">
        <f t="shared" si="8"/>
        <v>1</v>
      </c>
      <c r="T108" s="138">
        <v>1</v>
      </c>
      <c r="U108" s="138"/>
      <c r="V108" s="138"/>
      <c r="W108" s="138"/>
      <c r="X108" s="138"/>
      <c r="Y108" s="137">
        <f t="shared" si="9"/>
        <v>1</v>
      </c>
      <c r="Z108" s="124"/>
      <c r="AA108" s="124">
        <v>1</v>
      </c>
      <c r="AB108" s="124"/>
      <c r="AC108" s="137">
        <f t="shared" ref="AC108:AC120" si="12">+IF(SUM(AD108:AE108)=Y108, Y108,"verifique datos erroneos")</f>
        <v>1</v>
      </c>
      <c r="AD108" s="124">
        <v>1</v>
      </c>
      <c r="AE108" s="124"/>
      <c r="AF108" s="124"/>
      <c r="AG108" s="124"/>
      <c r="AH108" s="124"/>
    </row>
    <row r="109" spans="1:34" s="136" customFormat="1" ht="12.75" x14ac:dyDescent="0.2">
      <c r="A109" s="120">
        <v>100</v>
      </c>
      <c r="B109" s="134"/>
      <c r="C109" s="135" t="s">
        <v>810</v>
      </c>
      <c r="D109" s="122">
        <v>4</v>
      </c>
      <c r="E109" s="122" t="s">
        <v>167</v>
      </c>
      <c r="F109" s="231">
        <v>43718</v>
      </c>
      <c r="G109" s="231">
        <v>43759</v>
      </c>
      <c r="H109" s="126" t="s">
        <v>27</v>
      </c>
      <c r="I109" s="124" t="s">
        <v>421</v>
      </c>
      <c r="J109" s="124">
        <v>48</v>
      </c>
      <c r="K109" s="124" t="s">
        <v>421</v>
      </c>
      <c r="L109" s="137">
        <f t="shared" si="6"/>
        <v>48</v>
      </c>
      <c r="M109" s="124" t="s">
        <v>421</v>
      </c>
      <c r="N109" s="124">
        <v>48</v>
      </c>
      <c r="O109" s="124"/>
      <c r="P109" s="124"/>
      <c r="Q109" s="124"/>
      <c r="R109" s="137">
        <f t="shared" si="7"/>
        <v>48</v>
      </c>
      <c r="S109" s="137">
        <f t="shared" si="8"/>
        <v>1</v>
      </c>
      <c r="T109" s="138">
        <v>1</v>
      </c>
      <c r="U109" s="138"/>
      <c r="V109" s="138" t="s">
        <v>421</v>
      </c>
      <c r="W109" s="138" t="s">
        <v>421</v>
      </c>
      <c r="X109" s="138"/>
      <c r="Y109" s="137">
        <f t="shared" si="9"/>
        <v>1</v>
      </c>
      <c r="Z109" s="124" t="s">
        <v>421</v>
      </c>
      <c r="AA109" s="124">
        <v>1</v>
      </c>
      <c r="AB109" s="124"/>
      <c r="AC109" s="137">
        <f t="shared" si="12"/>
        <v>1</v>
      </c>
      <c r="AD109" s="124">
        <v>1</v>
      </c>
      <c r="AE109" s="124"/>
      <c r="AF109" s="232"/>
      <c r="AG109" s="124"/>
      <c r="AH109" s="124"/>
    </row>
    <row r="110" spans="1:34" s="136" customFormat="1" ht="12.75" x14ac:dyDescent="0.2">
      <c r="A110" s="120">
        <v>101</v>
      </c>
      <c r="B110" s="134"/>
      <c r="C110" s="135" t="s">
        <v>811</v>
      </c>
      <c r="D110" s="122">
        <v>4</v>
      </c>
      <c r="E110" s="122" t="s">
        <v>168</v>
      </c>
      <c r="F110" s="230">
        <v>43805</v>
      </c>
      <c r="G110" s="230">
        <v>43805</v>
      </c>
      <c r="H110" s="126" t="s">
        <v>27</v>
      </c>
      <c r="I110" s="124">
        <v>3</v>
      </c>
      <c r="J110" s="124"/>
      <c r="K110" s="124"/>
      <c r="L110" s="137">
        <f t="shared" si="6"/>
        <v>3</v>
      </c>
      <c r="M110" s="124">
        <v>3</v>
      </c>
      <c r="N110" s="124"/>
      <c r="O110" s="124"/>
      <c r="P110" s="124"/>
      <c r="Q110" s="124"/>
      <c r="R110" s="137">
        <f t="shared" si="7"/>
        <v>3</v>
      </c>
      <c r="S110" s="137">
        <f t="shared" si="8"/>
        <v>9</v>
      </c>
      <c r="T110" s="138">
        <v>7</v>
      </c>
      <c r="U110" s="138">
        <v>2</v>
      </c>
      <c r="V110" s="138"/>
      <c r="W110" s="138"/>
      <c r="X110" s="138"/>
      <c r="Y110" s="137">
        <f t="shared" si="9"/>
        <v>9</v>
      </c>
      <c r="Z110" s="124">
        <v>7</v>
      </c>
      <c r="AA110" s="124">
        <v>2</v>
      </c>
      <c r="AB110" s="124"/>
      <c r="AC110" s="137">
        <f t="shared" si="12"/>
        <v>9</v>
      </c>
      <c r="AD110" s="124">
        <v>9</v>
      </c>
      <c r="AE110" s="124"/>
      <c r="AF110" s="124"/>
      <c r="AG110" s="124"/>
      <c r="AH110" s="124"/>
    </row>
    <row r="111" spans="1:34" s="136" customFormat="1" ht="12.75" x14ac:dyDescent="0.2">
      <c r="A111" s="120">
        <v>102</v>
      </c>
      <c r="B111" s="134"/>
      <c r="C111" s="135" t="s">
        <v>812</v>
      </c>
      <c r="D111" s="122">
        <v>4</v>
      </c>
      <c r="E111" s="122" t="s">
        <v>168</v>
      </c>
      <c r="F111" s="230">
        <v>43773</v>
      </c>
      <c r="G111" s="230">
        <v>43422</v>
      </c>
      <c r="H111" s="126" t="s">
        <v>27</v>
      </c>
      <c r="I111" s="124"/>
      <c r="J111" s="124"/>
      <c r="K111" s="124">
        <v>16</v>
      </c>
      <c r="L111" s="137">
        <f t="shared" si="6"/>
        <v>16</v>
      </c>
      <c r="M111" s="124">
        <v>16</v>
      </c>
      <c r="N111" s="124"/>
      <c r="O111" s="124"/>
      <c r="P111" s="124"/>
      <c r="Q111" s="124"/>
      <c r="R111" s="137">
        <f t="shared" si="7"/>
        <v>16</v>
      </c>
      <c r="S111" s="137">
        <f t="shared" si="8"/>
        <v>1</v>
      </c>
      <c r="T111" s="138">
        <v>1</v>
      </c>
      <c r="U111" s="138"/>
      <c r="V111" s="138"/>
      <c r="W111" s="138"/>
      <c r="X111" s="138"/>
      <c r="Y111" s="137">
        <f t="shared" si="9"/>
        <v>1</v>
      </c>
      <c r="Z111" s="124">
        <v>1</v>
      </c>
      <c r="AA111" s="124"/>
      <c r="AB111" s="124"/>
      <c r="AC111" s="137" t="str">
        <f t="shared" si="12"/>
        <v>verifique datos erroneos</v>
      </c>
      <c r="AD111" s="124"/>
      <c r="AE111" s="124"/>
      <c r="AF111" s="124"/>
      <c r="AG111" s="124"/>
      <c r="AH111" s="124"/>
    </row>
    <row r="112" spans="1:34" s="136" customFormat="1" ht="12.75" x14ac:dyDescent="0.2">
      <c r="A112" s="120">
        <v>103</v>
      </c>
      <c r="B112" s="134"/>
      <c r="C112" s="135" t="s">
        <v>813</v>
      </c>
      <c r="D112" s="122">
        <v>4</v>
      </c>
      <c r="E112" s="122" t="s">
        <v>168</v>
      </c>
      <c r="F112" s="231">
        <v>43794</v>
      </c>
      <c r="G112" s="231">
        <v>43802</v>
      </c>
      <c r="H112" s="126" t="s">
        <v>27</v>
      </c>
      <c r="I112" s="124" t="s">
        <v>421</v>
      </c>
      <c r="J112" s="124"/>
      <c r="K112" s="124">
        <v>16</v>
      </c>
      <c r="L112" s="137">
        <f t="shared" si="6"/>
        <v>16</v>
      </c>
      <c r="M112" s="124">
        <v>16</v>
      </c>
      <c r="N112" s="124"/>
      <c r="O112" s="124"/>
      <c r="P112" s="124"/>
      <c r="Q112" s="124"/>
      <c r="R112" s="137">
        <f t="shared" si="7"/>
        <v>16</v>
      </c>
      <c r="S112" s="137">
        <f t="shared" si="8"/>
        <v>3</v>
      </c>
      <c r="T112" s="138">
        <v>2</v>
      </c>
      <c r="U112" s="138"/>
      <c r="V112" s="138">
        <v>1</v>
      </c>
      <c r="W112" s="138"/>
      <c r="X112" s="138"/>
      <c r="Y112" s="137">
        <f t="shared" si="9"/>
        <v>3</v>
      </c>
      <c r="Z112" s="124" t="s">
        <v>421</v>
      </c>
      <c r="AA112" s="124">
        <v>3</v>
      </c>
      <c r="AB112" s="124"/>
      <c r="AC112" s="137">
        <f t="shared" si="12"/>
        <v>3</v>
      </c>
      <c r="AD112" s="124">
        <v>3</v>
      </c>
      <c r="AE112" s="124"/>
      <c r="AF112" s="124"/>
      <c r="AG112" s="124"/>
      <c r="AH112" s="124"/>
    </row>
    <row r="113" spans="1:34" s="136" customFormat="1" ht="12.75" x14ac:dyDescent="0.2">
      <c r="A113" s="120">
        <v>104</v>
      </c>
      <c r="B113" s="134"/>
      <c r="C113" s="135" t="s">
        <v>814</v>
      </c>
      <c r="D113" s="122">
        <v>4</v>
      </c>
      <c r="E113" s="122" t="s">
        <v>169</v>
      </c>
      <c r="F113" s="230">
        <v>43782</v>
      </c>
      <c r="G113" s="230">
        <v>43810</v>
      </c>
      <c r="H113" s="126" t="s">
        <v>27</v>
      </c>
      <c r="I113" s="124"/>
      <c r="J113" s="124"/>
      <c r="K113" s="124">
        <v>40</v>
      </c>
      <c r="L113" s="137">
        <f t="shared" si="6"/>
        <v>40</v>
      </c>
      <c r="M113" s="124">
        <v>40</v>
      </c>
      <c r="N113" s="124"/>
      <c r="O113" s="124"/>
      <c r="P113" s="124"/>
      <c r="Q113" s="124"/>
      <c r="R113" s="137">
        <f t="shared" si="7"/>
        <v>40</v>
      </c>
      <c r="S113" s="137">
        <f t="shared" si="8"/>
        <v>1</v>
      </c>
      <c r="T113" s="138">
        <v>1</v>
      </c>
      <c r="U113" s="138"/>
      <c r="V113" s="138"/>
      <c r="W113" s="138"/>
      <c r="X113" s="138"/>
      <c r="Y113" s="137">
        <f t="shared" si="9"/>
        <v>1</v>
      </c>
      <c r="Z113" s="124"/>
      <c r="AA113" s="124">
        <v>1</v>
      </c>
      <c r="AB113" s="124"/>
      <c r="AC113" s="137" t="str">
        <f t="shared" si="12"/>
        <v>verifique datos erroneos</v>
      </c>
      <c r="AD113" s="124"/>
      <c r="AE113" s="124"/>
      <c r="AF113" s="124"/>
      <c r="AG113" s="124"/>
      <c r="AH113" s="124"/>
    </row>
    <row r="114" spans="1:34" s="136" customFormat="1" ht="12.75" x14ac:dyDescent="0.2">
      <c r="A114" s="120">
        <v>105</v>
      </c>
      <c r="B114" s="134"/>
      <c r="C114" s="135" t="s">
        <v>815</v>
      </c>
      <c r="D114" s="122">
        <v>4</v>
      </c>
      <c r="E114" s="122" t="s">
        <v>168</v>
      </c>
      <c r="F114" s="230">
        <v>43808</v>
      </c>
      <c r="G114" s="230">
        <v>43808</v>
      </c>
      <c r="H114" s="126" t="s">
        <v>27</v>
      </c>
      <c r="I114" s="124">
        <v>4</v>
      </c>
      <c r="J114" s="124"/>
      <c r="K114" s="124"/>
      <c r="L114" s="137">
        <f t="shared" si="6"/>
        <v>4</v>
      </c>
      <c r="M114" s="124">
        <v>4</v>
      </c>
      <c r="N114" s="124"/>
      <c r="O114" s="124"/>
      <c r="P114" s="124"/>
      <c r="Q114" s="124"/>
      <c r="R114" s="137">
        <f t="shared" si="7"/>
        <v>4</v>
      </c>
      <c r="S114" s="137">
        <f t="shared" si="8"/>
        <v>3</v>
      </c>
      <c r="T114" s="138">
        <v>3</v>
      </c>
      <c r="U114" s="138"/>
      <c r="V114" s="138"/>
      <c r="W114" s="138"/>
      <c r="X114" s="138"/>
      <c r="Y114" s="137">
        <f t="shared" si="9"/>
        <v>3</v>
      </c>
      <c r="Z114" s="124"/>
      <c r="AA114" s="124">
        <v>3</v>
      </c>
      <c r="AB114" s="124"/>
      <c r="AC114" s="137">
        <f t="shared" si="12"/>
        <v>3</v>
      </c>
      <c r="AD114" s="124">
        <v>3</v>
      </c>
      <c r="AE114" s="124"/>
      <c r="AF114" s="124"/>
      <c r="AG114" s="124"/>
      <c r="AH114" s="124"/>
    </row>
    <row r="115" spans="1:34" s="136" customFormat="1" ht="12.75" x14ac:dyDescent="0.2">
      <c r="A115" s="120">
        <v>106</v>
      </c>
      <c r="B115" s="134"/>
      <c r="C115" s="135" t="s">
        <v>815</v>
      </c>
      <c r="D115" s="122">
        <v>4</v>
      </c>
      <c r="E115" s="122" t="s">
        <v>168</v>
      </c>
      <c r="F115" s="230">
        <v>43809</v>
      </c>
      <c r="G115" s="230">
        <v>43809</v>
      </c>
      <c r="H115" s="126" t="s">
        <v>27</v>
      </c>
      <c r="I115" s="124">
        <v>4</v>
      </c>
      <c r="J115" s="124"/>
      <c r="K115" s="124"/>
      <c r="L115" s="137">
        <f t="shared" si="6"/>
        <v>4</v>
      </c>
      <c r="M115" s="124">
        <v>4</v>
      </c>
      <c r="N115" s="124"/>
      <c r="O115" s="124"/>
      <c r="P115" s="124"/>
      <c r="Q115" s="124"/>
      <c r="R115" s="137">
        <f t="shared" si="7"/>
        <v>4</v>
      </c>
      <c r="S115" s="137">
        <f t="shared" si="8"/>
        <v>2</v>
      </c>
      <c r="T115" s="138">
        <v>2</v>
      </c>
      <c r="U115" s="138"/>
      <c r="V115" s="138"/>
      <c r="W115" s="138"/>
      <c r="X115" s="138"/>
      <c r="Y115" s="137">
        <f t="shared" si="9"/>
        <v>2</v>
      </c>
      <c r="Z115" s="124"/>
      <c r="AA115" s="124">
        <v>2</v>
      </c>
      <c r="AB115" s="124"/>
      <c r="AC115" s="137">
        <f t="shared" si="12"/>
        <v>2</v>
      </c>
      <c r="AD115" s="124">
        <v>2</v>
      </c>
      <c r="AE115" s="124"/>
      <c r="AF115" s="124"/>
      <c r="AG115" s="124"/>
      <c r="AH115" s="124"/>
    </row>
    <row r="116" spans="1:34" s="136" customFormat="1" ht="12.75" x14ac:dyDescent="0.2">
      <c r="A116" s="120">
        <v>107</v>
      </c>
      <c r="B116" s="134"/>
      <c r="C116" s="135" t="s">
        <v>816</v>
      </c>
      <c r="D116" s="122">
        <v>4</v>
      </c>
      <c r="E116" s="122" t="s">
        <v>169</v>
      </c>
      <c r="F116" s="231">
        <v>43815</v>
      </c>
      <c r="G116" s="231">
        <v>43816</v>
      </c>
      <c r="H116" s="126" t="s">
        <v>27</v>
      </c>
      <c r="I116" s="124"/>
      <c r="J116" s="124"/>
      <c r="K116" s="124">
        <v>19</v>
      </c>
      <c r="L116" s="137">
        <f t="shared" si="6"/>
        <v>19</v>
      </c>
      <c r="M116" s="124">
        <v>19</v>
      </c>
      <c r="N116" s="124"/>
      <c r="O116" s="124"/>
      <c r="P116" s="124"/>
      <c r="Q116" s="124"/>
      <c r="R116" s="137">
        <f t="shared" si="7"/>
        <v>19</v>
      </c>
      <c r="S116" s="137">
        <f t="shared" si="8"/>
        <v>1</v>
      </c>
      <c r="T116" s="138">
        <v>1</v>
      </c>
      <c r="U116" s="138"/>
      <c r="V116" s="138"/>
      <c r="W116" s="138"/>
      <c r="X116" s="138"/>
      <c r="Y116" s="137">
        <f t="shared" si="9"/>
        <v>1</v>
      </c>
      <c r="Z116" s="124">
        <v>1</v>
      </c>
      <c r="AA116" s="124"/>
      <c r="AB116" s="124"/>
      <c r="AC116" s="137" t="str">
        <f t="shared" si="12"/>
        <v>verifique datos erroneos</v>
      </c>
      <c r="AD116" s="124"/>
      <c r="AE116" s="124"/>
      <c r="AF116" s="124"/>
      <c r="AG116" s="124"/>
      <c r="AH116" s="124"/>
    </row>
    <row r="117" spans="1:34" s="136" customFormat="1" ht="12.75" x14ac:dyDescent="0.2">
      <c r="A117" s="120">
        <v>108</v>
      </c>
      <c r="B117" s="134"/>
      <c r="C117" s="135" t="s">
        <v>602</v>
      </c>
      <c r="D117" s="122">
        <v>4</v>
      </c>
      <c r="E117" s="122" t="s">
        <v>169</v>
      </c>
      <c r="F117" s="230">
        <v>43726</v>
      </c>
      <c r="G117" s="230">
        <v>43740</v>
      </c>
      <c r="H117" s="126" t="s">
        <v>27</v>
      </c>
      <c r="I117" s="124"/>
      <c r="J117" s="124"/>
      <c r="K117" s="124">
        <v>20</v>
      </c>
      <c r="L117" s="137">
        <f t="shared" si="6"/>
        <v>20</v>
      </c>
      <c r="M117" s="124">
        <v>20</v>
      </c>
      <c r="N117" s="124"/>
      <c r="O117" s="124"/>
      <c r="P117" s="124"/>
      <c r="Q117" s="124"/>
      <c r="R117" s="137">
        <f t="shared" si="7"/>
        <v>20</v>
      </c>
      <c r="S117" s="137">
        <f t="shared" si="8"/>
        <v>1</v>
      </c>
      <c r="T117" s="138">
        <v>1</v>
      </c>
      <c r="U117" s="138"/>
      <c r="V117" s="138"/>
      <c r="W117" s="138"/>
      <c r="X117" s="138"/>
      <c r="Y117" s="137">
        <f t="shared" si="9"/>
        <v>1</v>
      </c>
      <c r="Z117" s="124"/>
      <c r="AA117" s="124">
        <v>1</v>
      </c>
      <c r="AB117" s="124"/>
      <c r="AC117" s="137" t="str">
        <f t="shared" si="12"/>
        <v>verifique datos erroneos</v>
      </c>
      <c r="AD117" s="124"/>
      <c r="AE117" s="124"/>
      <c r="AF117" s="124"/>
      <c r="AG117" s="124"/>
      <c r="AH117" s="124"/>
    </row>
    <row r="118" spans="1:34" s="136" customFormat="1" ht="12.75" x14ac:dyDescent="0.2">
      <c r="A118" s="120">
        <v>109</v>
      </c>
      <c r="B118" s="134"/>
      <c r="C118" s="135" t="s">
        <v>647</v>
      </c>
      <c r="D118" s="122">
        <v>2</v>
      </c>
      <c r="E118" s="122" t="s">
        <v>167</v>
      </c>
      <c r="F118" s="231">
        <v>43753</v>
      </c>
      <c r="G118" s="231">
        <v>43753</v>
      </c>
      <c r="H118" s="126" t="s">
        <v>27</v>
      </c>
      <c r="I118" s="124">
        <v>4</v>
      </c>
      <c r="J118" s="124"/>
      <c r="K118" s="124"/>
      <c r="L118" s="137">
        <f t="shared" si="6"/>
        <v>4</v>
      </c>
      <c r="M118" s="124">
        <v>4</v>
      </c>
      <c r="N118" s="124"/>
      <c r="O118" s="124"/>
      <c r="P118" s="124"/>
      <c r="Q118" s="124"/>
      <c r="R118" s="137">
        <f t="shared" si="7"/>
        <v>4</v>
      </c>
      <c r="S118" s="137">
        <f t="shared" si="8"/>
        <v>3</v>
      </c>
      <c r="T118" s="138">
        <v>3</v>
      </c>
      <c r="U118" s="138"/>
      <c r="V118" s="138"/>
      <c r="W118" s="138"/>
      <c r="X118" s="138"/>
      <c r="Y118" s="137">
        <f t="shared" si="9"/>
        <v>3</v>
      </c>
      <c r="Z118" s="124">
        <v>1</v>
      </c>
      <c r="AA118" s="124">
        <v>2</v>
      </c>
      <c r="AB118" s="124"/>
      <c r="AC118" s="137">
        <f t="shared" si="12"/>
        <v>3</v>
      </c>
      <c r="AD118" s="124">
        <v>3</v>
      </c>
      <c r="AE118" s="124"/>
      <c r="AF118" s="124"/>
      <c r="AG118" s="124"/>
      <c r="AH118" s="124"/>
    </row>
    <row r="119" spans="1:34" s="136" customFormat="1" ht="12.75" x14ac:dyDescent="0.2">
      <c r="A119" s="120">
        <v>110</v>
      </c>
      <c r="B119" s="134"/>
      <c r="C119" s="135" t="s">
        <v>817</v>
      </c>
      <c r="D119" s="122">
        <v>4</v>
      </c>
      <c r="E119" s="122" t="s">
        <v>169</v>
      </c>
      <c r="F119" s="231">
        <v>43780</v>
      </c>
      <c r="G119" s="231">
        <v>43791</v>
      </c>
      <c r="H119" s="126" t="s">
        <v>27</v>
      </c>
      <c r="I119" s="124"/>
      <c r="J119" s="124"/>
      <c r="K119" s="124">
        <v>80</v>
      </c>
      <c r="L119" s="137">
        <f t="shared" si="6"/>
        <v>80</v>
      </c>
      <c r="M119" s="124">
        <v>80</v>
      </c>
      <c r="N119" s="124"/>
      <c r="O119" s="124"/>
      <c r="P119" s="124"/>
      <c r="Q119" s="124"/>
      <c r="R119" s="137">
        <f t="shared" si="7"/>
        <v>80</v>
      </c>
      <c r="S119" s="137">
        <f t="shared" si="8"/>
        <v>1</v>
      </c>
      <c r="T119" s="138">
        <v>1</v>
      </c>
      <c r="U119" s="138"/>
      <c r="V119" s="138"/>
      <c r="W119" s="138"/>
      <c r="X119" s="138"/>
      <c r="Y119" s="137">
        <f t="shared" si="9"/>
        <v>1</v>
      </c>
      <c r="Z119" s="124">
        <v>1</v>
      </c>
      <c r="AA119" s="124"/>
      <c r="AB119" s="124"/>
      <c r="AC119" s="137" t="str">
        <f t="shared" si="12"/>
        <v>verifique datos erroneos</v>
      </c>
      <c r="AD119" s="124"/>
      <c r="AE119" s="124"/>
      <c r="AF119" s="124"/>
      <c r="AG119" s="124"/>
      <c r="AH119" s="124"/>
    </row>
    <row r="120" spans="1:34" s="136" customFormat="1" ht="12.75" x14ac:dyDescent="0.2">
      <c r="A120" s="120">
        <v>111</v>
      </c>
      <c r="B120" s="134"/>
      <c r="C120" s="135" t="s">
        <v>818</v>
      </c>
      <c r="D120" s="122">
        <v>4</v>
      </c>
      <c r="E120" s="122" t="s">
        <v>169</v>
      </c>
      <c r="F120" s="230">
        <v>43747</v>
      </c>
      <c r="G120" s="230">
        <v>43775</v>
      </c>
      <c r="H120" s="126" t="s">
        <v>27</v>
      </c>
      <c r="I120" s="124"/>
      <c r="J120" s="124">
        <v>42</v>
      </c>
      <c r="K120" s="124"/>
      <c r="L120" s="137">
        <f t="shared" si="6"/>
        <v>42</v>
      </c>
      <c r="M120" s="124">
        <v>42</v>
      </c>
      <c r="N120" s="124"/>
      <c r="O120" s="124"/>
      <c r="P120" s="124"/>
      <c r="Q120" s="124"/>
      <c r="R120" s="137">
        <f t="shared" si="7"/>
        <v>42</v>
      </c>
      <c r="S120" s="137">
        <f t="shared" si="8"/>
        <v>1</v>
      </c>
      <c r="T120" s="138">
        <v>1</v>
      </c>
      <c r="U120" s="138"/>
      <c r="V120" s="138"/>
      <c r="W120" s="138"/>
      <c r="X120" s="138"/>
      <c r="Y120" s="137">
        <f t="shared" si="9"/>
        <v>1</v>
      </c>
      <c r="Z120" s="124"/>
      <c r="AA120" s="124">
        <v>1</v>
      </c>
      <c r="AB120" s="124"/>
      <c r="AC120" s="137" t="str">
        <f t="shared" si="12"/>
        <v>verifique datos erroneos</v>
      </c>
      <c r="AD120" s="124"/>
      <c r="AE120" s="124"/>
      <c r="AF120" s="124"/>
      <c r="AG120" s="124"/>
      <c r="AH120" s="124"/>
    </row>
    <row r="121" spans="1:34" s="77" customFormat="1" ht="12.75" x14ac:dyDescent="0.2">
      <c r="A121" s="435" t="s">
        <v>88</v>
      </c>
      <c r="B121" s="436"/>
      <c r="C121" s="436"/>
      <c r="D121" s="436"/>
      <c r="E121" s="436"/>
      <c r="F121" s="436"/>
      <c r="G121" s="436"/>
      <c r="H121" s="182"/>
      <c r="I121" s="183">
        <f>SUM(I11:I108)</f>
        <v>208</v>
      </c>
      <c r="J121" s="183">
        <f>SUM(J11:J108)</f>
        <v>369</v>
      </c>
      <c r="K121" s="183">
        <f>SUM(K11:K108)</f>
        <v>1324</v>
      </c>
      <c r="L121" s="178">
        <f t="shared" ref="L121" si="13">SUM(I121:K121)</f>
        <v>1901</v>
      </c>
      <c r="M121" s="183">
        <f>SUM(M11:M108)</f>
        <v>1606</v>
      </c>
      <c r="N121" s="183">
        <f>SUM(N11:N108)</f>
        <v>195</v>
      </c>
      <c r="O121" s="183">
        <f>SUM(O11:O108)</f>
        <v>0</v>
      </c>
      <c r="P121" s="183">
        <f>SUM(P11:P108)</f>
        <v>0</v>
      </c>
      <c r="Q121" s="183">
        <f>SUM(Q11:Q108)</f>
        <v>100</v>
      </c>
      <c r="R121" s="178">
        <f t="shared" ref="R121" si="14">IF(SUM(M121:Q121)=SUM(I121:K121),L121,"VERIFIQUE DATOS INCORRECTOS")</f>
        <v>1901</v>
      </c>
      <c r="S121" s="178">
        <f t="shared" ref="S121" si="15">SUM(T121:X121)</f>
        <v>324</v>
      </c>
      <c r="T121" s="184">
        <f>SUM(T11:T108)</f>
        <v>322</v>
      </c>
      <c r="U121" s="184">
        <f>SUM(U11:U108)</f>
        <v>2</v>
      </c>
      <c r="V121" s="184">
        <f>SUM(V11:V108)</f>
        <v>0</v>
      </c>
      <c r="W121" s="184">
        <f>SUM(W11:W108)</f>
        <v>0</v>
      </c>
      <c r="X121" s="184">
        <f>SUM(X11:X108)</f>
        <v>0</v>
      </c>
      <c r="Y121" s="178">
        <f t="shared" ref="Y121" si="16">IF(SUM(Z121:AB121)=S121,S121,"verifique datos erroneos")</f>
        <v>324</v>
      </c>
      <c r="Z121" s="183">
        <f t="shared" ref="Z121:AE121" si="17">SUM(Z11:Z108)</f>
        <v>217</v>
      </c>
      <c r="AA121" s="183">
        <f t="shared" si="17"/>
        <v>107</v>
      </c>
      <c r="AB121" s="183">
        <f t="shared" si="17"/>
        <v>0</v>
      </c>
      <c r="AC121" s="185">
        <f t="shared" si="17"/>
        <v>257</v>
      </c>
      <c r="AD121" s="183">
        <f t="shared" si="17"/>
        <v>258</v>
      </c>
      <c r="AE121" s="183">
        <f t="shared" si="17"/>
        <v>0</v>
      </c>
      <c r="AF121" s="183"/>
      <c r="AG121" s="183">
        <f>SUM(AG11:AG108)</f>
        <v>0</v>
      </c>
      <c r="AH121" s="183">
        <f>SUM(AH11:AH108)</f>
        <v>0</v>
      </c>
    </row>
  </sheetData>
  <sheetProtection formatCells="0" formatColumns="0" formatRows="0" insertColumns="0" insertRows="0" deleteColumns="0" deleteRows="0" selectLockedCells="1" sort="0" autoFilter="0"/>
  <mergeCells count="42">
    <mergeCell ref="A121:G121"/>
    <mergeCell ref="C4:R4"/>
    <mergeCell ref="AG5:AG9"/>
    <mergeCell ref="I6:K6"/>
    <mergeCell ref="L6:L9"/>
    <mergeCell ref="M6:Q6"/>
    <mergeCell ref="R6:R9"/>
    <mergeCell ref="Y6:AB6"/>
    <mergeCell ref="Y7:Y9"/>
    <mergeCell ref="Z7:Z8"/>
    <mergeCell ref="AA7:AA8"/>
    <mergeCell ref="T6:X6"/>
    <mergeCell ref="S6:S9"/>
    <mergeCell ref="T7:T8"/>
    <mergeCell ref="U7:U8"/>
    <mergeCell ref="A5:A9"/>
    <mergeCell ref="B5:B9"/>
    <mergeCell ref="C5:C9"/>
    <mergeCell ref="F5:F9"/>
    <mergeCell ref="V7:V8"/>
    <mergeCell ref="D5:D9"/>
    <mergeCell ref="S5:AE5"/>
    <mergeCell ref="AC7:AC9"/>
    <mergeCell ref="W7:W8"/>
    <mergeCell ref="X7:X8"/>
    <mergeCell ref="AB7:AB8"/>
    <mergeCell ref="AC6:AE6"/>
    <mergeCell ref="E5:E9"/>
    <mergeCell ref="AH5:AH9"/>
    <mergeCell ref="AF5:AF9"/>
    <mergeCell ref="C2:R2"/>
    <mergeCell ref="G5:G9"/>
    <mergeCell ref="H5:H9"/>
    <mergeCell ref="I5:R5"/>
    <mergeCell ref="I7:I8"/>
    <mergeCell ref="J7:J8"/>
    <mergeCell ref="K7:K8"/>
    <mergeCell ref="M7:M8"/>
    <mergeCell ref="Q7:Q8"/>
    <mergeCell ref="N7:P7"/>
    <mergeCell ref="AD7:AD8"/>
    <mergeCell ref="AE7:AE8"/>
  </mergeCells>
  <dataValidations count="4">
    <dataValidation type="list" allowBlank="1" showInputMessage="1" showErrorMessage="1" sqref="D10:D113" xr:uid="{00000000-0002-0000-0100-000000000000}">
      <formula1>$AN$7:$AN$9</formula1>
    </dataValidation>
    <dataValidation type="list" allowBlank="1" showInputMessage="1" showErrorMessage="1" sqref="E10:E113" xr:uid="{00000000-0002-0000-0100-000001000000}">
      <formula1>$AJ$2:$AJ$4</formula1>
    </dataValidation>
    <dataValidation type="list" allowBlank="1" showInputMessage="1" showErrorMessage="1" sqref="D114:D120" xr:uid="{00000000-0002-0000-0100-000002000000}">
      <formula1>$AM$7:$AM$9</formula1>
    </dataValidation>
    <dataValidation type="list" allowBlank="1" showInputMessage="1" showErrorMessage="1" sqref="E114:E120" xr:uid="{00000000-0002-0000-0100-000003000000}">
      <formula1>$AI$2:$AI$4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FFC000"/>
    <pageSetUpPr fitToPage="1"/>
  </sheetPr>
  <dimension ref="A1:BP170"/>
  <sheetViews>
    <sheetView zoomScale="90" zoomScaleNormal="90" workbookViewId="0"/>
  </sheetViews>
  <sheetFormatPr baseColWidth="10" defaultColWidth="12.7109375" defaultRowHeight="14.25" x14ac:dyDescent="0.2"/>
  <cols>
    <col min="1" max="1" width="21.7109375" style="52" customWidth="1"/>
    <col min="2" max="2" width="18.28515625" style="52" customWidth="1"/>
    <col min="3" max="3" width="55.5703125" style="215" customWidth="1"/>
    <col min="4" max="4" width="28.42578125" style="53" customWidth="1"/>
    <col min="5" max="5" width="13" style="52" customWidth="1"/>
    <col min="6" max="6" width="12.28515625" style="52" customWidth="1"/>
    <col min="7" max="7" width="16.28515625" style="52" customWidth="1"/>
    <col min="8" max="8" width="11.7109375" style="52" customWidth="1"/>
    <col min="9" max="9" width="11.5703125" style="52" customWidth="1"/>
    <col min="10" max="10" width="10.42578125" style="52" customWidth="1"/>
    <col min="11" max="11" width="13.7109375" style="52" customWidth="1"/>
    <col min="12" max="12" width="11" style="52" customWidth="1"/>
    <col min="13" max="13" width="14.28515625" style="52" customWidth="1"/>
    <col min="14" max="14" width="14.5703125" style="52" customWidth="1"/>
    <col min="15" max="15" width="12.42578125" style="52" customWidth="1"/>
    <col min="16" max="16" width="17.5703125" style="52" customWidth="1"/>
    <col min="17" max="17" width="12" style="52" customWidth="1"/>
    <col min="18" max="18" width="12.42578125" style="52" customWidth="1"/>
    <col min="19" max="21" width="9.7109375" style="52" customWidth="1"/>
    <col min="22" max="22" width="11.7109375" style="52" customWidth="1"/>
    <col min="23" max="24" width="9.7109375" style="52" customWidth="1"/>
    <col min="25" max="28" width="12.5703125" style="52" customWidth="1"/>
    <col min="29" max="29" width="9.7109375" style="52" customWidth="1"/>
    <col min="30" max="30" width="13.28515625" style="52" customWidth="1"/>
    <col min="31" max="33" width="9.7109375" style="52" customWidth="1"/>
    <col min="34" max="34" width="12.28515625" style="52" customWidth="1"/>
    <col min="35" max="35" width="10.5703125" style="52" customWidth="1"/>
    <col min="36" max="36" width="11.7109375" style="52" customWidth="1"/>
    <col min="37" max="37" width="14.5703125" style="52" customWidth="1"/>
    <col min="38" max="38" width="13.7109375" style="52" customWidth="1"/>
    <col min="39" max="39" width="13" style="52" customWidth="1"/>
    <col min="40" max="43" width="12.7109375" style="53"/>
    <col min="44" max="44" width="20" style="53" customWidth="1"/>
    <col min="45" max="16384" width="12.7109375" style="53"/>
  </cols>
  <sheetData>
    <row r="1" spans="1:68" ht="23.25" x14ac:dyDescent="0.35">
      <c r="C1" s="407" t="s">
        <v>0</v>
      </c>
      <c r="D1" s="407"/>
      <c r="E1" s="407"/>
      <c r="F1" s="407"/>
      <c r="G1" s="407"/>
      <c r="H1" s="407"/>
      <c r="I1" s="407"/>
      <c r="J1" s="407"/>
      <c r="K1" s="407"/>
      <c r="L1" s="407"/>
      <c r="M1" s="407"/>
      <c r="N1" s="407"/>
      <c r="O1" s="407"/>
      <c r="P1" s="407"/>
      <c r="Q1" s="407"/>
      <c r="R1" s="407"/>
      <c r="S1" s="407"/>
      <c r="T1" s="407"/>
      <c r="U1" s="2"/>
      <c r="V1" s="2"/>
      <c r="W1" s="2"/>
      <c r="X1" s="2"/>
      <c r="Y1" s="2"/>
      <c r="Z1" s="2"/>
      <c r="AA1" s="2"/>
      <c r="AB1" s="2"/>
      <c r="AC1" s="2"/>
      <c r="BP1" s="59" t="s">
        <v>80</v>
      </c>
    </row>
    <row r="2" spans="1:68" ht="18.75" customHeight="1" x14ac:dyDescent="0.25">
      <c r="C2" s="448" t="s">
        <v>115</v>
      </c>
      <c r="D2" s="448"/>
      <c r="E2" s="449"/>
      <c r="F2" s="449"/>
      <c r="G2" s="449"/>
      <c r="H2" s="449"/>
      <c r="I2" s="449"/>
      <c r="J2" s="449"/>
      <c r="K2" s="449"/>
      <c r="L2" s="449"/>
      <c r="M2" s="449"/>
      <c r="N2" s="449"/>
      <c r="O2" s="449"/>
      <c r="P2" s="449"/>
      <c r="Q2" s="449"/>
      <c r="R2" s="449"/>
      <c r="S2" s="449"/>
      <c r="T2" s="449"/>
      <c r="U2" s="1"/>
      <c r="V2" s="1"/>
      <c r="W2" s="1"/>
      <c r="X2" s="1"/>
      <c r="Y2" s="1"/>
      <c r="Z2" s="1"/>
      <c r="AA2" s="1"/>
      <c r="AB2" s="1"/>
      <c r="AC2" s="1"/>
      <c r="BP2" s="59" t="s">
        <v>81</v>
      </c>
    </row>
    <row r="3" spans="1:68" ht="42.75" customHeight="1" x14ac:dyDescent="0.2">
      <c r="A3" s="55"/>
      <c r="B3" s="55"/>
      <c r="C3" s="214" t="s">
        <v>196</v>
      </c>
      <c r="D3" s="4"/>
      <c r="AO3" s="60"/>
      <c r="AP3" s="60"/>
      <c r="AQ3" s="60"/>
      <c r="AR3" s="60"/>
      <c r="AS3" s="60"/>
      <c r="AT3" s="60"/>
      <c r="AU3" s="60"/>
      <c r="AV3" s="60"/>
      <c r="AW3" s="60"/>
      <c r="AX3" s="60"/>
      <c r="AY3" s="60"/>
      <c r="AZ3" s="60"/>
      <c r="BA3" s="60"/>
      <c r="BB3" s="60"/>
      <c r="BC3" s="60"/>
      <c r="BD3" s="60"/>
    </row>
    <row r="4" spans="1:68" ht="18.75" customHeight="1" x14ac:dyDescent="0.3">
      <c r="A4" s="408" t="s">
        <v>89</v>
      </c>
      <c r="B4" s="408" t="s">
        <v>85</v>
      </c>
      <c r="C4" s="408" t="s">
        <v>82</v>
      </c>
      <c r="D4" s="445" t="s">
        <v>181</v>
      </c>
      <c r="E4" s="408" t="s">
        <v>83</v>
      </c>
      <c r="F4" s="408" t="s">
        <v>84</v>
      </c>
      <c r="G4" s="408" t="s">
        <v>124</v>
      </c>
      <c r="H4" s="452" t="s">
        <v>87</v>
      </c>
      <c r="I4" s="452"/>
      <c r="J4" s="452"/>
      <c r="K4" s="452"/>
      <c r="L4" s="452"/>
      <c r="M4" s="452"/>
      <c r="N4" s="452"/>
      <c r="O4" s="452"/>
      <c r="P4" s="452"/>
      <c r="Q4" s="453"/>
      <c r="R4" s="463" t="s">
        <v>135</v>
      </c>
      <c r="S4" s="452"/>
      <c r="T4" s="452"/>
      <c r="U4" s="452"/>
      <c r="V4" s="452"/>
      <c r="W4" s="452"/>
      <c r="X4" s="452"/>
      <c r="Y4" s="452"/>
      <c r="Z4" s="452"/>
      <c r="AA4" s="452"/>
      <c r="AB4" s="452"/>
      <c r="AC4" s="452"/>
      <c r="AD4" s="452"/>
      <c r="AE4" s="452"/>
      <c r="AF4" s="452"/>
      <c r="AG4" s="452"/>
      <c r="AH4" s="452"/>
      <c r="AI4" s="452"/>
      <c r="AJ4" s="453"/>
      <c r="AK4" s="408" t="s">
        <v>125</v>
      </c>
      <c r="AL4" s="408" t="s">
        <v>130</v>
      </c>
      <c r="AM4" s="408" t="s">
        <v>126</v>
      </c>
      <c r="AN4" s="61"/>
      <c r="AO4" s="62"/>
      <c r="AP4" s="62"/>
      <c r="AQ4" s="62"/>
      <c r="AR4" s="62"/>
      <c r="AS4" s="62"/>
      <c r="AT4" s="60"/>
      <c r="AU4" s="60"/>
      <c r="AV4" s="60"/>
      <c r="AW4" s="60"/>
      <c r="AX4" s="60"/>
      <c r="AY4" s="60"/>
      <c r="AZ4" s="60"/>
      <c r="BA4" s="60"/>
      <c r="BB4" s="60"/>
      <c r="BC4" s="60"/>
      <c r="BD4" s="60"/>
    </row>
    <row r="5" spans="1:68" ht="33.75" customHeight="1" x14ac:dyDescent="0.2">
      <c r="A5" s="409"/>
      <c r="B5" s="409"/>
      <c r="C5" s="409"/>
      <c r="D5" s="446"/>
      <c r="E5" s="409"/>
      <c r="F5" s="409"/>
      <c r="G5" s="458"/>
      <c r="H5" s="454" t="s">
        <v>98</v>
      </c>
      <c r="I5" s="455"/>
      <c r="J5" s="456"/>
      <c r="K5" s="460" t="s">
        <v>79</v>
      </c>
      <c r="L5" s="454" t="s">
        <v>97</v>
      </c>
      <c r="M5" s="455"/>
      <c r="N5" s="455"/>
      <c r="O5" s="455"/>
      <c r="P5" s="456"/>
      <c r="Q5" s="408" t="s">
        <v>19</v>
      </c>
      <c r="R5" s="408" t="s">
        <v>69</v>
      </c>
      <c r="S5" s="454" t="s">
        <v>113</v>
      </c>
      <c r="T5" s="455"/>
      <c r="U5" s="455"/>
      <c r="V5" s="455"/>
      <c r="W5" s="455"/>
      <c r="X5" s="455"/>
      <c r="Y5" s="455"/>
      <c r="Z5" s="455"/>
      <c r="AA5" s="455"/>
      <c r="AB5" s="455"/>
      <c r="AC5" s="456"/>
      <c r="AD5" s="442" t="s">
        <v>131</v>
      </c>
      <c r="AE5" s="443"/>
      <c r="AF5" s="443"/>
      <c r="AG5" s="444"/>
      <c r="AH5" s="432" t="s">
        <v>114</v>
      </c>
      <c r="AI5" s="433"/>
      <c r="AJ5" s="434"/>
      <c r="AK5" s="409"/>
      <c r="AL5" s="409"/>
      <c r="AM5" s="409"/>
      <c r="AN5" s="61"/>
      <c r="AO5" s="62"/>
      <c r="AP5" s="62"/>
      <c r="AQ5" s="62"/>
      <c r="AR5" s="62"/>
      <c r="AS5" s="62"/>
      <c r="AT5" s="60"/>
      <c r="AU5" s="60"/>
      <c r="AV5" s="60"/>
      <c r="AW5" s="60"/>
      <c r="AX5" s="60"/>
      <c r="AY5" s="60"/>
      <c r="AZ5" s="60"/>
      <c r="BA5" s="60"/>
      <c r="BB5" s="60"/>
      <c r="BC5" s="60"/>
      <c r="BD5" s="60"/>
    </row>
    <row r="6" spans="1:68" ht="22.5" customHeight="1" x14ac:dyDescent="0.3">
      <c r="A6" s="409"/>
      <c r="B6" s="409"/>
      <c r="C6" s="409"/>
      <c r="D6" s="446"/>
      <c r="E6" s="409"/>
      <c r="F6" s="409"/>
      <c r="G6" s="458"/>
      <c r="H6" s="414" t="s">
        <v>74</v>
      </c>
      <c r="I6" s="414" t="s">
        <v>73</v>
      </c>
      <c r="J6" s="414" t="s">
        <v>72</v>
      </c>
      <c r="K6" s="461"/>
      <c r="L6" s="414" t="s">
        <v>71</v>
      </c>
      <c r="M6" s="418" t="s">
        <v>142</v>
      </c>
      <c r="N6" s="419"/>
      <c r="O6" s="420"/>
      <c r="P6" s="450" t="s">
        <v>117</v>
      </c>
      <c r="Q6" s="409"/>
      <c r="R6" s="409"/>
      <c r="S6" s="450" t="s">
        <v>78</v>
      </c>
      <c r="T6" s="450" t="s">
        <v>77</v>
      </c>
      <c r="U6" s="450" t="s">
        <v>76</v>
      </c>
      <c r="V6" s="450" t="s">
        <v>106</v>
      </c>
      <c r="W6" s="450" t="s">
        <v>75</v>
      </c>
      <c r="X6" s="450" t="s">
        <v>107</v>
      </c>
      <c r="Y6" s="450" t="s">
        <v>108</v>
      </c>
      <c r="Z6" s="450" t="s">
        <v>194</v>
      </c>
      <c r="AA6" s="450" t="s">
        <v>195</v>
      </c>
      <c r="AB6" s="450" t="s">
        <v>109</v>
      </c>
      <c r="AC6" s="450" t="s">
        <v>199</v>
      </c>
      <c r="AD6" s="408" t="s">
        <v>69</v>
      </c>
      <c r="AE6" s="414" t="s">
        <v>68</v>
      </c>
      <c r="AF6" s="414" t="s">
        <v>67</v>
      </c>
      <c r="AG6" s="414" t="s">
        <v>132</v>
      </c>
      <c r="AH6" s="408" t="s">
        <v>69</v>
      </c>
      <c r="AI6" s="414" t="s">
        <v>111</v>
      </c>
      <c r="AJ6" s="414" t="s">
        <v>112</v>
      </c>
      <c r="AK6" s="409"/>
      <c r="AL6" s="409"/>
      <c r="AM6" s="409"/>
      <c r="AN6" s="61"/>
      <c r="AO6" s="62"/>
      <c r="AP6" s="62"/>
      <c r="AQ6" s="62"/>
      <c r="AR6" s="62"/>
      <c r="AS6" s="62"/>
      <c r="AT6" s="60"/>
      <c r="AU6" s="60"/>
      <c r="AV6" s="60"/>
      <c r="AW6" s="60"/>
      <c r="AX6" s="60"/>
      <c r="AY6" s="60"/>
      <c r="AZ6" s="60"/>
      <c r="BA6" s="60"/>
      <c r="BB6" s="60"/>
      <c r="BC6" s="60"/>
      <c r="BD6" s="60"/>
    </row>
    <row r="7" spans="1:68" ht="30.75" customHeight="1" x14ac:dyDescent="0.2">
      <c r="A7" s="409"/>
      <c r="B7" s="409"/>
      <c r="C7" s="409"/>
      <c r="D7" s="446"/>
      <c r="E7" s="409"/>
      <c r="F7" s="409"/>
      <c r="G7" s="458"/>
      <c r="H7" s="415"/>
      <c r="I7" s="415"/>
      <c r="J7" s="415"/>
      <c r="K7" s="461"/>
      <c r="L7" s="415"/>
      <c r="M7" s="74" t="s">
        <v>94</v>
      </c>
      <c r="N7" s="74" t="s">
        <v>90</v>
      </c>
      <c r="O7" s="75" t="s">
        <v>70</v>
      </c>
      <c r="P7" s="451"/>
      <c r="Q7" s="409"/>
      <c r="R7" s="409"/>
      <c r="S7" s="451"/>
      <c r="T7" s="451"/>
      <c r="U7" s="451"/>
      <c r="V7" s="451"/>
      <c r="W7" s="451"/>
      <c r="X7" s="451"/>
      <c r="Y7" s="451"/>
      <c r="Z7" s="451"/>
      <c r="AA7" s="451"/>
      <c r="AB7" s="451"/>
      <c r="AC7" s="451"/>
      <c r="AD7" s="409"/>
      <c r="AE7" s="415"/>
      <c r="AF7" s="415"/>
      <c r="AG7" s="415"/>
      <c r="AH7" s="409"/>
      <c r="AI7" s="415"/>
      <c r="AJ7" s="415"/>
      <c r="AK7" s="409"/>
      <c r="AL7" s="409"/>
      <c r="AM7" s="409"/>
      <c r="AN7" s="61"/>
      <c r="AO7" s="62"/>
      <c r="AP7" s="62"/>
      <c r="AQ7" s="62"/>
      <c r="AR7" s="62"/>
      <c r="AS7" s="62"/>
      <c r="AT7" s="60"/>
      <c r="AU7" s="60"/>
      <c r="AV7" s="60"/>
      <c r="AW7" s="60"/>
      <c r="AX7" s="60"/>
      <c r="AY7" s="60"/>
      <c r="AZ7" s="60"/>
      <c r="BA7" s="60"/>
      <c r="BB7" s="60"/>
      <c r="BC7" s="60"/>
      <c r="BD7" s="60"/>
    </row>
    <row r="8" spans="1:68" s="66" customFormat="1" ht="24.75" customHeight="1" x14ac:dyDescent="0.2">
      <c r="A8" s="410"/>
      <c r="B8" s="410"/>
      <c r="C8" s="410"/>
      <c r="D8" s="447"/>
      <c r="E8" s="410"/>
      <c r="F8" s="410"/>
      <c r="G8" s="459"/>
      <c r="H8" s="57">
        <f>H100/$K$100</f>
        <v>0.1655011655011655</v>
      </c>
      <c r="I8" s="57">
        <f>I100/$K$100</f>
        <v>0.21445221445221446</v>
      </c>
      <c r="J8" s="57">
        <f>J100/$K$100</f>
        <v>0.62004662004662003</v>
      </c>
      <c r="K8" s="462"/>
      <c r="L8" s="57">
        <f>L100/$K$100</f>
        <v>0.85236985236985241</v>
      </c>
      <c r="M8" s="57">
        <f t="shared" ref="M8:N8" si="0">M100/$K$100</f>
        <v>0.14763014763014762</v>
      </c>
      <c r="N8" s="57">
        <f t="shared" si="0"/>
        <v>0</v>
      </c>
      <c r="O8" s="57">
        <f>O100/$K$100</f>
        <v>0</v>
      </c>
      <c r="P8" s="57">
        <f>P100/$K$100</f>
        <v>0</v>
      </c>
      <c r="Q8" s="410"/>
      <c r="R8" s="410"/>
      <c r="S8" s="57">
        <f t="shared" ref="S8:AC8" si="1">S100/$R$100</f>
        <v>3.9130434782608699E-2</v>
      </c>
      <c r="T8" s="57">
        <f t="shared" si="1"/>
        <v>0.12608695652173912</v>
      </c>
      <c r="U8" s="57">
        <f t="shared" si="1"/>
        <v>0.16956521739130434</v>
      </c>
      <c r="V8" s="57">
        <f t="shared" si="1"/>
        <v>0.66521739130434787</v>
      </c>
      <c r="W8" s="57">
        <f t="shared" si="1"/>
        <v>0</v>
      </c>
      <c r="X8" s="57">
        <f t="shared" si="1"/>
        <v>0</v>
      </c>
      <c r="Y8" s="57">
        <f>Y100/$R$100</f>
        <v>0</v>
      </c>
      <c r="Z8" s="57">
        <f>Z100/$R$100</f>
        <v>0</v>
      </c>
      <c r="AA8" s="57">
        <f>AA100/$R$100</f>
        <v>0</v>
      </c>
      <c r="AB8" s="57">
        <f>AB100/$R$100</f>
        <v>0</v>
      </c>
      <c r="AC8" s="57">
        <f t="shared" si="1"/>
        <v>0</v>
      </c>
      <c r="AD8" s="410"/>
      <c r="AE8" s="57">
        <f>AE100/$R$100</f>
        <v>0.54927536231884055</v>
      </c>
      <c r="AF8" s="57">
        <f>AF100/$R$100</f>
        <v>0.45072463768115945</v>
      </c>
      <c r="AG8" s="57">
        <f>AG100/$R$100</f>
        <v>0</v>
      </c>
      <c r="AH8" s="410"/>
      <c r="AI8" s="76">
        <f>+AI100/$R$100</f>
        <v>0.77101449275362322</v>
      </c>
      <c r="AJ8" s="76">
        <f>+AJ100/$R$100</f>
        <v>2.4637681159420291E-2</v>
      </c>
      <c r="AK8" s="410"/>
      <c r="AL8" s="410"/>
      <c r="AM8" s="410"/>
      <c r="AN8" s="63"/>
      <c r="AO8" s="64"/>
      <c r="AP8" s="64"/>
      <c r="AQ8" s="64"/>
      <c r="AR8" s="64"/>
      <c r="AS8" s="64"/>
      <c r="AT8" s="65"/>
      <c r="AU8" s="65"/>
      <c r="AV8" s="65"/>
      <c r="AW8" s="65"/>
      <c r="AX8" s="65"/>
      <c r="AY8" s="65"/>
      <c r="AZ8" s="65"/>
      <c r="BA8" s="65"/>
      <c r="BB8" s="65"/>
      <c r="BC8" s="65"/>
      <c r="BD8" s="65"/>
    </row>
    <row r="9" spans="1:68" s="110" customFormat="1" ht="12.75" x14ac:dyDescent="0.25">
      <c r="A9" s="120">
        <v>1</v>
      </c>
      <c r="B9" s="121"/>
      <c r="C9" s="116" t="s">
        <v>301</v>
      </c>
      <c r="D9" s="135" t="s">
        <v>127</v>
      </c>
      <c r="E9" s="139">
        <v>43482</v>
      </c>
      <c r="F9" s="139">
        <v>43482</v>
      </c>
      <c r="G9" s="123" t="s">
        <v>4</v>
      </c>
      <c r="H9" s="124">
        <v>8</v>
      </c>
      <c r="I9" s="124"/>
      <c r="J9" s="124"/>
      <c r="K9" s="137">
        <f>SUM(H9:J9)</f>
        <v>8</v>
      </c>
      <c r="L9" s="124">
        <v>8</v>
      </c>
      <c r="M9" s="124"/>
      <c r="N9" s="124"/>
      <c r="O9" s="124"/>
      <c r="P9" s="124"/>
      <c r="Q9" s="137">
        <f t="shared" ref="Q9" si="2">IF(SUM(L9:P9)=SUM(H9:J9),K9,"VERIFIQUE DATOS INCORRECTOS")</f>
        <v>8</v>
      </c>
      <c r="R9" s="137">
        <f>SUM(S9:AC9)</f>
        <v>2</v>
      </c>
      <c r="S9" s="142"/>
      <c r="T9" s="124">
        <v>1</v>
      </c>
      <c r="U9" s="124"/>
      <c r="V9" s="124">
        <v>1</v>
      </c>
      <c r="W9" s="124"/>
      <c r="X9" s="124"/>
      <c r="Y9" s="124"/>
      <c r="Z9" s="124"/>
      <c r="AA9" s="124"/>
      <c r="AB9" s="124"/>
      <c r="AC9" s="124"/>
      <c r="AD9" s="137">
        <f t="shared" ref="AD9:AD72" si="3">IF(SUM(AE9:AG9)=R9,R9,"Verifique datos erroneos")</f>
        <v>2</v>
      </c>
      <c r="AE9" s="124">
        <v>1</v>
      </c>
      <c r="AF9" s="124">
        <v>1</v>
      </c>
      <c r="AG9" s="124"/>
      <c r="AH9" s="137">
        <f>IF(SUM(AI9:AJ9)=AD9,AD9,"verifique datos erroneos")</f>
        <v>2</v>
      </c>
      <c r="AI9" s="124">
        <v>2</v>
      </c>
      <c r="AJ9" s="124"/>
      <c r="AK9" s="124"/>
      <c r="AL9" s="124"/>
      <c r="AM9" s="124"/>
      <c r="AN9" s="108"/>
      <c r="AO9" s="114"/>
      <c r="AP9" s="109" t="s">
        <v>4</v>
      </c>
      <c r="AQ9" s="114"/>
      <c r="AS9" s="114"/>
      <c r="AT9" s="125"/>
      <c r="AU9" s="125"/>
      <c r="AV9" s="125"/>
      <c r="AW9" s="125"/>
      <c r="AX9" s="125"/>
      <c r="AY9" s="125"/>
      <c r="AZ9" s="125"/>
      <c r="BA9" s="125"/>
      <c r="BB9" s="125"/>
      <c r="BC9" s="125"/>
      <c r="BD9" s="125"/>
    </row>
    <row r="10" spans="1:68" s="110" customFormat="1" ht="15.75" customHeight="1" x14ac:dyDescent="0.25">
      <c r="A10" s="120">
        <v>2</v>
      </c>
      <c r="B10" s="121"/>
      <c r="C10" s="135" t="s">
        <v>312</v>
      </c>
      <c r="D10" s="135" t="s">
        <v>127</v>
      </c>
      <c r="E10" s="236">
        <v>43500</v>
      </c>
      <c r="F10" s="236">
        <v>43522</v>
      </c>
      <c r="G10" s="123" t="s">
        <v>4</v>
      </c>
      <c r="H10" s="124"/>
      <c r="I10" s="124"/>
      <c r="J10" s="124">
        <v>60</v>
      </c>
      <c r="K10" s="137">
        <f t="shared" ref="K10:K71" si="4">SUM(H10:J10)</f>
        <v>60</v>
      </c>
      <c r="L10" s="124">
        <v>60</v>
      </c>
      <c r="M10" s="124"/>
      <c r="N10" s="124"/>
      <c r="O10" s="124"/>
      <c r="P10" s="124"/>
      <c r="Q10" s="137">
        <f t="shared" ref="Q10:Q73" si="5">IF(SUM(L10:P10)=SUM(H10:J10),K10,"VERIFIQUE DATOS INCORRECTOS")</f>
        <v>60</v>
      </c>
      <c r="R10" s="137">
        <f t="shared" ref="R10:R73" si="6">SUM(S10:AC10)</f>
        <v>5</v>
      </c>
      <c r="S10" s="142"/>
      <c r="T10" s="124">
        <v>1</v>
      </c>
      <c r="U10" s="124"/>
      <c r="V10" s="124">
        <v>4</v>
      </c>
      <c r="W10" s="124"/>
      <c r="X10" s="124"/>
      <c r="Y10" s="124"/>
      <c r="Z10" s="124"/>
      <c r="AA10" s="124"/>
      <c r="AB10" s="124"/>
      <c r="AC10" s="124"/>
      <c r="AD10" s="137">
        <f t="shared" si="3"/>
        <v>5</v>
      </c>
      <c r="AE10" s="124">
        <v>4</v>
      </c>
      <c r="AF10" s="124">
        <v>1</v>
      </c>
      <c r="AG10" s="124"/>
      <c r="AH10" s="137">
        <f t="shared" ref="AH10:AH73" si="7">IF(SUM(AI10:AJ10)=AD10,AD10,"verifique datos erroneos")</f>
        <v>5</v>
      </c>
      <c r="AI10" s="124">
        <v>5</v>
      </c>
      <c r="AJ10" s="124"/>
      <c r="AK10" s="124"/>
      <c r="AL10" s="124"/>
      <c r="AM10" s="124"/>
      <c r="AN10" s="108"/>
      <c r="AO10" s="114"/>
      <c r="AP10" s="109" t="s">
        <v>4</v>
      </c>
      <c r="AQ10" s="114"/>
      <c r="AS10" s="114"/>
      <c r="AT10" s="125"/>
      <c r="AU10" s="125"/>
      <c r="AV10" s="125"/>
      <c r="AW10" s="125"/>
      <c r="AX10" s="125"/>
      <c r="AY10" s="125"/>
      <c r="AZ10" s="125"/>
      <c r="BA10" s="125"/>
      <c r="BB10" s="125"/>
      <c r="BC10" s="125"/>
      <c r="BD10" s="125"/>
    </row>
    <row r="11" spans="1:68" s="110" customFormat="1" ht="12.75" x14ac:dyDescent="0.25">
      <c r="A11" s="120">
        <v>3</v>
      </c>
      <c r="B11" s="121"/>
      <c r="C11" s="116" t="s">
        <v>213</v>
      </c>
      <c r="D11" s="135" t="s">
        <v>127</v>
      </c>
      <c r="E11" s="139">
        <v>43502</v>
      </c>
      <c r="F11" s="139">
        <v>43502</v>
      </c>
      <c r="G11" s="123" t="s">
        <v>4</v>
      </c>
      <c r="H11" s="124">
        <v>3</v>
      </c>
      <c r="I11" s="124"/>
      <c r="J11" s="124"/>
      <c r="K11" s="137">
        <f t="shared" si="4"/>
        <v>3</v>
      </c>
      <c r="L11" s="124">
        <v>3</v>
      </c>
      <c r="M11" s="124"/>
      <c r="N11" s="124"/>
      <c r="O11" s="124"/>
      <c r="P11" s="124"/>
      <c r="Q11" s="137">
        <f t="shared" si="5"/>
        <v>3</v>
      </c>
      <c r="R11" s="137">
        <f t="shared" si="6"/>
        <v>2</v>
      </c>
      <c r="S11" s="142"/>
      <c r="T11" s="124"/>
      <c r="U11" s="124"/>
      <c r="V11" s="124">
        <v>2</v>
      </c>
      <c r="W11" s="124"/>
      <c r="X11" s="124"/>
      <c r="Y11" s="124"/>
      <c r="Z11" s="124"/>
      <c r="AA11" s="124"/>
      <c r="AB11" s="124"/>
      <c r="AC11" s="124"/>
      <c r="AD11" s="137">
        <f t="shared" si="3"/>
        <v>2</v>
      </c>
      <c r="AE11" s="124">
        <v>2</v>
      </c>
      <c r="AF11" s="124"/>
      <c r="AG11" s="124"/>
      <c r="AH11" s="137">
        <f t="shared" si="7"/>
        <v>2</v>
      </c>
      <c r="AI11" s="124">
        <v>2</v>
      </c>
      <c r="AJ11" s="124"/>
      <c r="AK11" s="124"/>
      <c r="AL11" s="124"/>
      <c r="AM11" s="124"/>
      <c r="AN11" s="108"/>
      <c r="AO11" s="114"/>
      <c r="AP11" s="109" t="s">
        <v>4</v>
      </c>
      <c r="AQ11" s="114"/>
      <c r="AS11" s="114"/>
      <c r="AT11" s="125"/>
      <c r="AU11" s="125"/>
      <c r="AV11" s="125"/>
      <c r="AW11" s="125"/>
      <c r="AX11" s="125"/>
      <c r="AY11" s="125"/>
      <c r="AZ11" s="125"/>
      <c r="BA11" s="125"/>
      <c r="BB11" s="125"/>
      <c r="BC11" s="125"/>
      <c r="BD11" s="125"/>
    </row>
    <row r="12" spans="1:68" s="110" customFormat="1" ht="12.75" x14ac:dyDescent="0.25">
      <c r="A12" s="120">
        <v>4</v>
      </c>
      <c r="B12" s="121"/>
      <c r="C12" s="116" t="s">
        <v>207</v>
      </c>
      <c r="D12" s="135" t="s">
        <v>127</v>
      </c>
      <c r="E12" s="139">
        <v>43503</v>
      </c>
      <c r="F12" s="139">
        <v>43517</v>
      </c>
      <c r="G12" s="123" t="s">
        <v>4</v>
      </c>
      <c r="H12" s="124"/>
      <c r="I12" s="124"/>
      <c r="J12" s="124">
        <v>24</v>
      </c>
      <c r="K12" s="137">
        <f t="shared" si="4"/>
        <v>24</v>
      </c>
      <c r="L12" s="124">
        <v>24</v>
      </c>
      <c r="M12" s="124"/>
      <c r="N12" s="124"/>
      <c r="O12" s="124"/>
      <c r="P12" s="124"/>
      <c r="Q12" s="137">
        <f t="shared" si="5"/>
        <v>24</v>
      </c>
      <c r="R12" s="137">
        <f t="shared" si="6"/>
        <v>3</v>
      </c>
      <c r="S12" s="142"/>
      <c r="T12" s="124"/>
      <c r="U12" s="124"/>
      <c r="V12" s="124">
        <v>3</v>
      </c>
      <c r="W12" s="124"/>
      <c r="X12" s="124"/>
      <c r="Y12" s="124"/>
      <c r="Z12" s="124"/>
      <c r="AA12" s="124"/>
      <c r="AB12" s="124"/>
      <c r="AC12" s="124"/>
      <c r="AD12" s="137">
        <f t="shared" si="3"/>
        <v>3</v>
      </c>
      <c r="AE12" s="124">
        <v>1</v>
      </c>
      <c r="AF12" s="124">
        <v>2</v>
      </c>
      <c r="AG12" s="124"/>
      <c r="AH12" s="137">
        <f t="shared" si="7"/>
        <v>3</v>
      </c>
      <c r="AI12" s="124">
        <v>3</v>
      </c>
      <c r="AJ12" s="124"/>
      <c r="AK12" s="124"/>
      <c r="AL12" s="124"/>
      <c r="AM12" s="124"/>
      <c r="AN12" s="108"/>
      <c r="AO12" s="114"/>
      <c r="AP12" s="109" t="s">
        <v>4</v>
      </c>
      <c r="AQ12" s="114"/>
      <c r="AS12" s="114"/>
      <c r="AT12" s="125"/>
      <c r="AU12" s="125"/>
      <c r="AV12" s="125"/>
      <c r="AW12" s="125"/>
      <c r="AX12" s="125"/>
      <c r="AY12" s="125"/>
      <c r="AZ12" s="125"/>
      <c r="BA12" s="125"/>
      <c r="BB12" s="125"/>
      <c r="BC12" s="125"/>
      <c r="BD12" s="125"/>
    </row>
    <row r="13" spans="1:68" s="110" customFormat="1" ht="12.75" x14ac:dyDescent="0.25">
      <c r="A13" s="120">
        <v>5</v>
      </c>
      <c r="B13" s="121"/>
      <c r="C13" s="116" t="s">
        <v>200</v>
      </c>
      <c r="D13" s="135" t="s">
        <v>127</v>
      </c>
      <c r="E13" s="139">
        <v>43508</v>
      </c>
      <c r="F13" s="139">
        <v>43508</v>
      </c>
      <c r="G13" s="123" t="s">
        <v>4</v>
      </c>
      <c r="H13" s="124">
        <v>4</v>
      </c>
      <c r="I13" s="124"/>
      <c r="J13" s="124"/>
      <c r="K13" s="137">
        <f t="shared" si="4"/>
        <v>4</v>
      </c>
      <c r="L13" s="124">
        <v>4</v>
      </c>
      <c r="M13" s="124"/>
      <c r="N13" s="124"/>
      <c r="O13" s="124"/>
      <c r="P13" s="124"/>
      <c r="Q13" s="137">
        <f t="shared" si="5"/>
        <v>4</v>
      </c>
      <c r="R13" s="137">
        <f t="shared" si="6"/>
        <v>1</v>
      </c>
      <c r="S13" s="142"/>
      <c r="T13" s="124"/>
      <c r="U13" s="124"/>
      <c r="V13" s="124">
        <v>1</v>
      </c>
      <c r="W13" s="124"/>
      <c r="X13" s="124"/>
      <c r="Y13" s="124"/>
      <c r="Z13" s="124"/>
      <c r="AA13" s="124"/>
      <c r="AB13" s="124"/>
      <c r="AC13" s="124"/>
      <c r="AD13" s="137">
        <f t="shared" si="3"/>
        <v>1</v>
      </c>
      <c r="AE13" s="124"/>
      <c r="AF13" s="124">
        <v>1</v>
      </c>
      <c r="AG13" s="124"/>
      <c r="AH13" s="137">
        <f t="shared" si="7"/>
        <v>1</v>
      </c>
      <c r="AI13" s="124">
        <v>1</v>
      </c>
      <c r="AJ13" s="124"/>
      <c r="AK13" s="124"/>
      <c r="AL13" s="124"/>
      <c r="AM13" s="124"/>
      <c r="AN13" s="108"/>
      <c r="AO13" s="114"/>
      <c r="AP13" s="109"/>
      <c r="AQ13" s="114"/>
      <c r="AS13" s="114"/>
      <c r="AT13" s="125"/>
      <c r="AU13" s="125"/>
      <c r="AV13" s="125"/>
      <c r="AW13" s="125"/>
      <c r="AX13" s="125"/>
      <c r="AY13" s="125"/>
      <c r="AZ13" s="125"/>
      <c r="BA13" s="125"/>
      <c r="BB13" s="125"/>
      <c r="BC13" s="125"/>
      <c r="BD13" s="125"/>
    </row>
    <row r="14" spans="1:68" s="110" customFormat="1" ht="12.75" x14ac:dyDescent="0.25">
      <c r="A14" s="120">
        <v>6</v>
      </c>
      <c r="B14" s="121"/>
      <c r="C14" s="116" t="s">
        <v>290</v>
      </c>
      <c r="D14" s="135" t="s">
        <v>127</v>
      </c>
      <c r="E14" s="139">
        <v>43515</v>
      </c>
      <c r="F14" s="139">
        <v>43515</v>
      </c>
      <c r="G14" s="123" t="s">
        <v>4</v>
      </c>
      <c r="H14" s="124">
        <v>8</v>
      </c>
      <c r="I14" s="124"/>
      <c r="J14" s="124"/>
      <c r="K14" s="137">
        <f t="shared" si="4"/>
        <v>8</v>
      </c>
      <c r="L14" s="124">
        <v>8</v>
      </c>
      <c r="M14" s="124"/>
      <c r="N14" s="124"/>
      <c r="O14" s="124"/>
      <c r="P14" s="124"/>
      <c r="Q14" s="137">
        <f t="shared" si="5"/>
        <v>8</v>
      </c>
      <c r="R14" s="137">
        <f t="shared" si="6"/>
        <v>6</v>
      </c>
      <c r="S14" s="142"/>
      <c r="T14" s="124">
        <v>1</v>
      </c>
      <c r="U14" s="124"/>
      <c r="V14" s="124">
        <v>5</v>
      </c>
      <c r="W14" s="124"/>
      <c r="X14" s="124"/>
      <c r="Y14" s="124"/>
      <c r="Z14" s="124"/>
      <c r="AA14" s="124"/>
      <c r="AB14" s="124"/>
      <c r="AC14" s="124"/>
      <c r="AD14" s="137">
        <f t="shared" si="3"/>
        <v>6</v>
      </c>
      <c r="AE14" s="124">
        <v>1</v>
      </c>
      <c r="AF14" s="124">
        <v>5</v>
      </c>
      <c r="AG14" s="124"/>
      <c r="AH14" s="137">
        <f t="shared" si="7"/>
        <v>6</v>
      </c>
      <c r="AI14" s="124">
        <v>6</v>
      </c>
      <c r="AJ14" s="124"/>
      <c r="AK14" s="124"/>
      <c r="AL14" s="124"/>
      <c r="AM14" s="124"/>
      <c r="AN14" s="108"/>
      <c r="AO14" s="114"/>
      <c r="AP14" s="109"/>
      <c r="AQ14" s="114"/>
      <c r="AS14" s="114"/>
      <c r="AT14" s="125"/>
      <c r="AU14" s="125"/>
      <c r="AV14" s="125"/>
      <c r="AW14" s="125"/>
      <c r="AX14" s="125"/>
      <c r="AY14" s="125"/>
      <c r="AZ14" s="125"/>
      <c r="BA14" s="125"/>
      <c r="BB14" s="125"/>
      <c r="BC14" s="125"/>
      <c r="BD14" s="125"/>
    </row>
    <row r="15" spans="1:68" s="110" customFormat="1" ht="12.75" x14ac:dyDescent="0.25">
      <c r="A15" s="120">
        <v>7</v>
      </c>
      <c r="B15" s="121"/>
      <c r="C15" s="116" t="s">
        <v>203</v>
      </c>
      <c r="D15" s="135" t="s">
        <v>127</v>
      </c>
      <c r="E15" s="139">
        <v>43523</v>
      </c>
      <c r="F15" s="139">
        <v>43523</v>
      </c>
      <c r="G15" s="123" t="s">
        <v>4</v>
      </c>
      <c r="H15" s="124">
        <v>4</v>
      </c>
      <c r="I15" s="124"/>
      <c r="J15" s="124"/>
      <c r="K15" s="137">
        <f t="shared" si="4"/>
        <v>4</v>
      </c>
      <c r="L15" s="124">
        <v>4</v>
      </c>
      <c r="M15" s="124"/>
      <c r="N15" s="124"/>
      <c r="O15" s="124"/>
      <c r="P15" s="124"/>
      <c r="Q15" s="137">
        <f t="shared" si="5"/>
        <v>4</v>
      </c>
      <c r="R15" s="137">
        <f t="shared" si="6"/>
        <v>3</v>
      </c>
      <c r="S15" s="142"/>
      <c r="T15" s="124"/>
      <c r="U15" s="124"/>
      <c r="V15" s="124">
        <v>3</v>
      </c>
      <c r="W15" s="124"/>
      <c r="X15" s="124"/>
      <c r="Y15" s="124"/>
      <c r="Z15" s="124"/>
      <c r="AA15" s="124"/>
      <c r="AB15" s="124"/>
      <c r="AC15" s="124"/>
      <c r="AD15" s="137">
        <f t="shared" si="3"/>
        <v>3</v>
      </c>
      <c r="AE15" s="124">
        <v>1</v>
      </c>
      <c r="AF15" s="124">
        <v>2</v>
      </c>
      <c r="AG15" s="124"/>
      <c r="AH15" s="137">
        <f t="shared" si="7"/>
        <v>3</v>
      </c>
      <c r="AI15" s="124">
        <v>3</v>
      </c>
      <c r="AJ15" s="124"/>
      <c r="AK15" s="124"/>
      <c r="AL15" s="124"/>
      <c r="AM15" s="124"/>
      <c r="AN15" s="108"/>
      <c r="AO15" s="114"/>
      <c r="AP15" s="109"/>
      <c r="AQ15" s="114"/>
      <c r="AS15" s="114"/>
      <c r="AT15" s="125"/>
      <c r="AU15" s="125"/>
      <c r="AV15" s="125"/>
      <c r="AW15" s="125"/>
      <c r="AX15" s="125"/>
      <c r="AY15" s="125"/>
      <c r="AZ15" s="125"/>
      <c r="BA15" s="125"/>
      <c r="BB15" s="125"/>
      <c r="BC15" s="125"/>
      <c r="BD15" s="125"/>
    </row>
    <row r="16" spans="1:68" s="110" customFormat="1" ht="12.75" x14ac:dyDescent="0.25">
      <c r="A16" s="120">
        <v>8</v>
      </c>
      <c r="B16" s="121"/>
      <c r="C16" s="116" t="s">
        <v>208</v>
      </c>
      <c r="D16" s="135" t="s">
        <v>127</v>
      </c>
      <c r="E16" s="139">
        <v>43529</v>
      </c>
      <c r="F16" s="139">
        <v>43529</v>
      </c>
      <c r="G16" s="123" t="s">
        <v>4</v>
      </c>
      <c r="H16" s="124">
        <v>3</v>
      </c>
      <c r="I16" s="124"/>
      <c r="J16" s="124"/>
      <c r="K16" s="137">
        <f t="shared" si="4"/>
        <v>3</v>
      </c>
      <c r="L16" s="124">
        <v>3</v>
      </c>
      <c r="M16" s="124"/>
      <c r="N16" s="124"/>
      <c r="O16" s="124"/>
      <c r="P16" s="124"/>
      <c r="Q16" s="137">
        <f t="shared" si="5"/>
        <v>3</v>
      </c>
      <c r="R16" s="137">
        <f t="shared" si="6"/>
        <v>5</v>
      </c>
      <c r="S16" s="142"/>
      <c r="T16" s="124"/>
      <c r="U16" s="124"/>
      <c r="V16" s="124">
        <v>5</v>
      </c>
      <c r="W16" s="124"/>
      <c r="X16" s="124"/>
      <c r="Y16" s="124"/>
      <c r="Z16" s="124"/>
      <c r="AA16" s="124"/>
      <c r="AB16" s="124"/>
      <c r="AC16" s="124"/>
      <c r="AD16" s="137">
        <f t="shared" si="3"/>
        <v>5</v>
      </c>
      <c r="AE16" s="124"/>
      <c r="AF16" s="124">
        <v>5</v>
      </c>
      <c r="AG16" s="124"/>
      <c r="AH16" s="137">
        <f t="shared" si="7"/>
        <v>5</v>
      </c>
      <c r="AI16" s="124">
        <v>5</v>
      </c>
      <c r="AJ16" s="124"/>
      <c r="AK16" s="124"/>
      <c r="AL16" s="124"/>
      <c r="AM16" s="124"/>
      <c r="AN16" s="108"/>
      <c r="AO16" s="114"/>
      <c r="AP16" s="109" t="s">
        <v>25</v>
      </c>
      <c r="AQ16" s="114"/>
      <c r="AS16" s="114"/>
      <c r="AT16" s="125"/>
      <c r="AU16" s="125"/>
      <c r="AV16" s="125"/>
      <c r="AW16" s="125"/>
      <c r="AX16" s="125"/>
      <c r="AY16" s="125"/>
      <c r="AZ16" s="125"/>
      <c r="BA16" s="125"/>
      <c r="BB16" s="125"/>
      <c r="BC16" s="125"/>
      <c r="BD16" s="125"/>
    </row>
    <row r="17" spans="1:56" s="110" customFormat="1" ht="12.75" x14ac:dyDescent="0.25">
      <c r="A17" s="120">
        <v>9</v>
      </c>
      <c r="B17" s="121"/>
      <c r="C17" s="116" t="s">
        <v>252</v>
      </c>
      <c r="D17" s="135" t="s">
        <v>127</v>
      </c>
      <c r="E17" s="139">
        <v>43530</v>
      </c>
      <c r="F17" s="139">
        <v>43551</v>
      </c>
      <c r="G17" s="123" t="s">
        <v>4</v>
      </c>
      <c r="H17" s="124"/>
      <c r="I17" s="124"/>
      <c r="J17" s="124">
        <v>32</v>
      </c>
      <c r="K17" s="137">
        <f t="shared" si="4"/>
        <v>32</v>
      </c>
      <c r="L17" s="124">
        <v>32</v>
      </c>
      <c r="M17" s="124"/>
      <c r="N17" s="124"/>
      <c r="O17" s="124"/>
      <c r="P17" s="124"/>
      <c r="Q17" s="137">
        <f t="shared" si="5"/>
        <v>32</v>
      </c>
      <c r="R17" s="137">
        <f t="shared" si="6"/>
        <v>8</v>
      </c>
      <c r="S17" s="142"/>
      <c r="T17" s="124"/>
      <c r="U17" s="124">
        <v>2</v>
      </c>
      <c r="V17" s="124">
        <v>6</v>
      </c>
      <c r="W17" s="124"/>
      <c r="X17" s="124"/>
      <c r="Y17" s="124"/>
      <c r="Z17" s="124"/>
      <c r="AA17" s="124"/>
      <c r="AB17" s="124"/>
      <c r="AC17" s="124"/>
      <c r="AD17" s="137">
        <f t="shared" si="3"/>
        <v>8</v>
      </c>
      <c r="AE17" s="124">
        <v>7</v>
      </c>
      <c r="AF17" s="124">
        <v>1</v>
      </c>
      <c r="AG17" s="124"/>
      <c r="AH17" s="137">
        <f t="shared" si="7"/>
        <v>8</v>
      </c>
      <c r="AI17" s="124">
        <v>8</v>
      </c>
      <c r="AJ17" s="124"/>
      <c r="AK17" s="124"/>
      <c r="AL17" s="124"/>
      <c r="AM17" s="124"/>
      <c r="AN17" s="108"/>
      <c r="AO17" s="114"/>
      <c r="AP17" s="109"/>
      <c r="AQ17" s="114"/>
      <c r="AS17" s="114"/>
      <c r="AT17" s="125"/>
      <c r="AU17" s="125"/>
      <c r="AV17" s="125"/>
      <c r="AW17" s="125"/>
      <c r="AX17" s="125"/>
      <c r="AY17" s="125"/>
      <c r="AZ17" s="125"/>
      <c r="BA17" s="125"/>
      <c r="BB17" s="125"/>
      <c r="BC17" s="125"/>
      <c r="BD17" s="125"/>
    </row>
    <row r="18" spans="1:56" s="110" customFormat="1" ht="15" customHeight="1" x14ac:dyDescent="0.25">
      <c r="A18" s="120">
        <v>10</v>
      </c>
      <c r="B18" s="121"/>
      <c r="C18" s="116" t="s">
        <v>292</v>
      </c>
      <c r="D18" s="135" t="s">
        <v>128</v>
      </c>
      <c r="E18" s="236">
        <v>43535</v>
      </c>
      <c r="F18" s="236">
        <v>43536</v>
      </c>
      <c r="G18" s="123" t="s">
        <v>4</v>
      </c>
      <c r="H18" s="124"/>
      <c r="I18" s="124"/>
      <c r="J18" s="124">
        <v>16</v>
      </c>
      <c r="K18" s="137">
        <f t="shared" si="4"/>
        <v>16</v>
      </c>
      <c r="L18" s="124">
        <v>16</v>
      </c>
      <c r="M18" s="124"/>
      <c r="N18" s="124"/>
      <c r="O18" s="124"/>
      <c r="P18" s="124"/>
      <c r="Q18" s="137">
        <f t="shared" si="5"/>
        <v>16</v>
      </c>
      <c r="R18" s="137">
        <f t="shared" si="6"/>
        <v>1</v>
      </c>
      <c r="S18" s="142"/>
      <c r="T18" s="124"/>
      <c r="U18" s="124"/>
      <c r="V18" s="124">
        <v>1</v>
      </c>
      <c r="W18" s="124"/>
      <c r="X18" s="124"/>
      <c r="Y18" s="124"/>
      <c r="Z18" s="124"/>
      <c r="AA18" s="124"/>
      <c r="AB18" s="124"/>
      <c r="AC18" s="124"/>
      <c r="AD18" s="137">
        <f t="shared" si="3"/>
        <v>1</v>
      </c>
      <c r="AE18" s="124"/>
      <c r="AF18" s="124">
        <v>1</v>
      </c>
      <c r="AG18" s="124"/>
      <c r="AH18" s="137" t="str">
        <f t="shared" si="7"/>
        <v>verifique datos erroneos</v>
      </c>
      <c r="AI18" s="124"/>
      <c r="AJ18" s="124"/>
      <c r="AK18" s="124"/>
      <c r="AL18" s="124"/>
      <c r="AM18" s="124"/>
      <c r="AN18" s="108"/>
      <c r="AO18" s="114"/>
      <c r="AP18" s="109" t="s">
        <v>25</v>
      </c>
      <c r="AQ18" s="114"/>
      <c r="AS18" s="114"/>
      <c r="AT18" s="125"/>
      <c r="AU18" s="125"/>
      <c r="AV18" s="125"/>
      <c r="AW18" s="125"/>
      <c r="AX18" s="125"/>
      <c r="AY18" s="125"/>
      <c r="AZ18" s="125"/>
      <c r="BA18" s="125"/>
      <c r="BB18" s="125"/>
      <c r="BC18" s="125"/>
      <c r="BD18" s="125"/>
    </row>
    <row r="19" spans="1:56" s="110" customFormat="1" ht="12.75" x14ac:dyDescent="0.25">
      <c r="A19" s="120">
        <v>11</v>
      </c>
      <c r="B19" s="121"/>
      <c r="C19" s="116" t="s">
        <v>209</v>
      </c>
      <c r="D19" s="135" t="s">
        <v>127</v>
      </c>
      <c r="E19" s="139">
        <v>43538</v>
      </c>
      <c r="F19" s="139">
        <v>43538</v>
      </c>
      <c r="G19" s="123" t="s">
        <v>4</v>
      </c>
      <c r="H19" s="124">
        <v>4</v>
      </c>
      <c r="I19" s="124"/>
      <c r="J19" s="124"/>
      <c r="K19" s="137">
        <f t="shared" si="4"/>
        <v>4</v>
      </c>
      <c r="L19" s="124">
        <v>4</v>
      </c>
      <c r="M19" s="124"/>
      <c r="N19" s="124"/>
      <c r="O19" s="124"/>
      <c r="P19" s="124"/>
      <c r="Q19" s="137">
        <f t="shared" si="5"/>
        <v>4</v>
      </c>
      <c r="R19" s="137">
        <f t="shared" si="6"/>
        <v>4</v>
      </c>
      <c r="S19" s="142"/>
      <c r="T19" s="124">
        <v>3</v>
      </c>
      <c r="U19" s="124"/>
      <c r="V19" s="124">
        <v>1</v>
      </c>
      <c r="W19" s="124"/>
      <c r="X19" s="124"/>
      <c r="Y19" s="124"/>
      <c r="Z19" s="124"/>
      <c r="AA19" s="124"/>
      <c r="AB19" s="124"/>
      <c r="AC19" s="124"/>
      <c r="AD19" s="137">
        <f t="shared" si="3"/>
        <v>4</v>
      </c>
      <c r="AE19" s="124">
        <v>2</v>
      </c>
      <c r="AF19" s="124">
        <v>2</v>
      </c>
      <c r="AG19" s="124"/>
      <c r="AH19" s="137">
        <f t="shared" si="7"/>
        <v>4</v>
      </c>
      <c r="AI19" s="124">
        <v>4</v>
      </c>
      <c r="AJ19" s="124"/>
      <c r="AK19" s="124"/>
      <c r="AL19" s="124"/>
      <c r="AM19" s="124"/>
      <c r="AN19" s="108"/>
      <c r="AO19" s="114"/>
      <c r="AP19" s="109" t="s">
        <v>26</v>
      </c>
      <c r="AQ19" s="114"/>
      <c r="AR19" s="114"/>
      <c r="AS19" s="114"/>
      <c r="AT19" s="125"/>
      <c r="AU19" s="125"/>
      <c r="AV19" s="125"/>
      <c r="AW19" s="125"/>
      <c r="AX19" s="125"/>
      <c r="AY19" s="125"/>
      <c r="AZ19" s="125"/>
      <c r="BA19" s="125"/>
      <c r="BB19" s="125"/>
      <c r="BC19" s="125"/>
      <c r="BD19" s="125"/>
    </row>
    <row r="20" spans="1:56" s="110" customFormat="1" ht="12.75" x14ac:dyDescent="0.25">
      <c r="A20" s="120">
        <v>12</v>
      </c>
      <c r="B20" s="121"/>
      <c r="C20" s="116" t="s">
        <v>204</v>
      </c>
      <c r="D20" s="135" t="s">
        <v>127</v>
      </c>
      <c r="E20" s="139">
        <v>43542</v>
      </c>
      <c r="F20" s="139">
        <v>43542</v>
      </c>
      <c r="G20" s="123" t="s">
        <v>4</v>
      </c>
      <c r="H20" s="124">
        <v>3</v>
      </c>
      <c r="I20" s="124"/>
      <c r="J20" s="124"/>
      <c r="K20" s="137">
        <f t="shared" si="4"/>
        <v>3</v>
      </c>
      <c r="L20" s="124">
        <v>3</v>
      </c>
      <c r="M20" s="124"/>
      <c r="N20" s="124"/>
      <c r="O20" s="124"/>
      <c r="P20" s="124"/>
      <c r="Q20" s="137">
        <f t="shared" si="5"/>
        <v>3</v>
      </c>
      <c r="R20" s="137">
        <f t="shared" si="6"/>
        <v>62</v>
      </c>
      <c r="S20" s="142">
        <v>2</v>
      </c>
      <c r="T20" s="124">
        <v>6</v>
      </c>
      <c r="U20" s="124">
        <v>3</v>
      </c>
      <c r="V20" s="124">
        <v>51</v>
      </c>
      <c r="W20" s="124"/>
      <c r="X20" s="124"/>
      <c r="Y20" s="124"/>
      <c r="Z20" s="124"/>
      <c r="AA20" s="124"/>
      <c r="AB20" s="124"/>
      <c r="AC20" s="124"/>
      <c r="AD20" s="137">
        <f t="shared" si="3"/>
        <v>62</v>
      </c>
      <c r="AE20" s="124">
        <v>19</v>
      </c>
      <c r="AF20" s="124">
        <v>43</v>
      </c>
      <c r="AG20" s="124"/>
      <c r="AH20" s="137">
        <f t="shared" si="7"/>
        <v>62</v>
      </c>
      <c r="AI20" s="124">
        <v>62</v>
      </c>
      <c r="AJ20" s="124"/>
      <c r="AK20" s="124"/>
      <c r="AL20" s="124"/>
      <c r="AM20" s="124"/>
      <c r="AN20" s="108"/>
      <c r="AO20" s="114"/>
      <c r="AP20" s="109"/>
      <c r="AQ20" s="114"/>
      <c r="AR20" s="114"/>
      <c r="AS20" s="114"/>
      <c r="AT20" s="125"/>
      <c r="AU20" s="125"/>
      <c r="AV20" s="125"/>
      <c r="AW20" s="125"/>
      <c r="AX20" s="125"/>
      <c r="AY20" s="125"/>
      <c r="AZ20" s="125"/>
      <c r="BA20" s="125"/>
      <c r="BB20" s="125"/>
      <c r="BC20" s="125"/>
      <c r="BD20" s="125"/>
    </row>
    <row r="21" spans="1:56" s="110" customFormat="1" ht="12.75" x14ac:dyDescent="0.25">
      <c r="A21" s="120">
        <v>13</v>
      </c>
      <c r="B21" s="121"/>
      <c r="C21" s="116" t="s">
        <v>291</v>
      </c>
      <c r="D21" s="135" t="s">
        <v>128</v>
      </c>
      <c r="E21" s="236">
        <v>43545</v>
      </c>
      <c r="F21" s="236">
        <v>43550</v>
      </c>
      <c r="G21" s="123" t="s">
        <v>4</v>
      </c>
      <c r="H21" s="124"/>
      <c r="I21" s="124"/>
      <c r="J21" s="124">
        <v>16</v>
      </c>
      <c r="K21" s="137">
        <f t="shared" si="4"/>
        <v>16</v>
      </c>
      <c r="L21" s="124">
        <v>16</v>
      </c>
      <c r="M21" s="124"/>
      <c r="N21" s="124"/>
      <c r="O21" s="124"/>
      <c r="P21" s="124"/>
      <c r="Q21" s="137">
        <f t="shared" si="5"/>
        <v>16</v>
      </c>
      <c r="R21" s="137">
        <f t="shared" si="6"/>
        <v>1</v>
      </c>
      <c r="S21" s="142"/>
      <c r="T21" s="124"/>
      <c r="U21" s="124"/>
      <c r="V21" s="124">
        <v>1</v>
      </c>
      <c r="W21" s="124"/>
      <c r="X21" s="124"/>
      <c r="Y21" s="124"/>
      <c r="Z21" s="124"/>
      <c r="AA21" s="124"/>
      <c r="AB21" s="124"/>
      <c r="AC21" s="124"/>
      <c r="AD21" s="137">
        <f t="shared" si="3"/>
        <v>1</v>
      </c>
      <c r="AE21" s="124">
        <v>1</v>
      </c>
      <c r="AF21" s="124"/>
      <c r="AG21" s="124"/>
      <c r="AH21" s="137">
        <f t="shared" si="7"/>
        <v>1</v>
      </c>
      <c r="AI21" s="124">
        <v>1</v>
      </c>
      <c r="AJ21" s="124"/>
      <c r="AK21" s="124"/>
      <c r="AL21" s="124"/>
      <c r="AM21" s="124"/>
      <c r="AN21" s="108"/>
      <c r="AO21" s="108"/>
      <c r="AP21" s="114"/>
      <c r="AQ21" s="108"/>
      <c r="AR21" s="108"/>
      <c r="AS21" s="108"/>
    </row>
    <row r="22" spans="1:56" s="110" customFormat="1" ht="12.75" x14ac:dyDescent="0.25">
      <c r="A22" s="120">
        <v>14</v>
      </c>
      <c r="B22" s="121"/>
      <c r="C22" s="116" t="s">
        <v>258</v>
      </c>
      <c r="D22" s="135" t="s">
        <v>127</v>
      </c>
      <c r="E22" s="139">
        <v>43549</v>
      </c>
      <c r="F22" s="139">
        <v>43549</v>
      </c>
      <c r="G22" s="123" t="s">
        <v>4</v>
      </c>
      <c r="H22" s="124">
        <v>1</v>
      </c>
      <c r="I22" s="124"/>
      <c r="J22" s="124"/>
      <c r="K22" s="137">
        <f t="shared" si="4"/>
        <v>1</v>
      </c>
      <c r="L22" s="124">
        <v>1</v>
      </c>
      <c r="M22" s="124"/>
      <c r="N22" s="124"/>
      <c r="O22" s="124"/>
      <c r="P22" s="124"/>
      <c r="Q22" s="137">
        <f t="shared" si="5"/>
        <v>1</v>
      </c>
      <c r="R22" s="137">
        <f t="shared" si="6"/>
        <v>10</v>
      </c>
      <c r="S22" s="142">
        <v>4</v>
      </c>
      <c r="T22" s="124">
        <v>2</v>
      </c>
      <c r="U22" s="124"/>
      <c r="V22" s="124">
        <v>4</v>
      </c>
      <c r="W22" s="124"/>
      <c r="X22" s="124"/>
      <c r="Y22" s="124"/>
      <c r="Z22" s="124"/>
      <c r="AA22" s="124"/>
      <c r="AB22" s="124"/>
      <c r="AC22" s="124"/>
      <c r="AD22" s="137">
        <f t="shared" si="3"/>
        <v>10</v>
      </c>
      <c r="AE22" s="124">
        <v>8</v>
      </c>
      <c r="AF22" s="124">
        <v>2</v>
      </c>
      <c r="AG22" s="124"/>
      <c r="AH22" s="137">
        <f t="shared" si="7"/>
        <v>10</v>
      </c>
      <c r="AI22" s="124">
        <v>10</v>
      </c>
      <c r="AJ22" s="124"/>
      <c r="AK22" s="124"/>
      <c r="AL22" s="124"/>
      <c r="AM22" s="124"/>
      <c r="AN22" s="108"/>
      <c r="AO22" s="114"/>
      <c r="AP22" s="109"/>
      <c r="AQ22" s="114"/>
      <c r="AR22" s="114"/>
      <c r="AS22" s="114"/>
      <c r="AT22" s="125"/>
      <c r="AU22" s="125"/>
      <c r="AV22" s="125"/>
      <c r="AW22" s="125"/>
      <c r="AX22" s="125"/>
      <c r="AY22" s="125"/>
      <c r="AZ22" s="125"/>
      <c r="BA22" s="125"/>
      <c r="BB22" s="125"/>
      <c r="BC22" s="125"/>
      <c r="BD22" s="125"/>
    </row>
    <row r="23" spans="1:56" s="110" customFormat="1" ht="12.75" x14ac:dyDescent="0.25">
      <c r="A23" s="120">
        <v>15</v>
      </c>
      <c r="B23" s="121"/>
      <c r="C23" s="116" t="s">
        <v>206</v>
      </c>
      <c r="D23" s="135" t="s">
        <v>127</v>
      </c>
      <c r="E23" s="139">
        <v>43552</v>
      </c>
      <c r="F23" s="139">
        <v>43552</v>
      </c>
      <c r="G23" s="123" t="s">
        <v>4</v>
      </c>
      <c r="H23" s="124">
        <v>8</v>
      </c>
      <c r="I23" s="124"/>
      <c r="J23" s="124"/>
      <c r="K23" s="137">
        <f t="shared" si="4"/>
        <v>8</v>
      </c>
      <c r="L23" s="124">
        <v>8</v>
      </c>
      <c r="M23" s="124"/>
      <c r="N23" s="124"/>
      <c r="O23" s="124"/>
      <c r="P23" s="124"/>
      <c r="Q23" s="137">
        <f t="shared" si="5"/>
        <v>8</v>
      </c>
      <c r="R23" s="137">
        <f t="shared" si="6"/>
        <v>2</v>
      </c>
      <c r="S23" s="142"/>
      <c r="T23" s="124"/>
      <c r="U23" s="124"/>
      <c r="V23" s="124">
        <v>2</v>
      </c>
      <c r="W23" s="124"/>
      <c r="X23" s="124"/>
      <c r="Y23" s="124"/>
      <c r="Z23" s="124"/>
      <c r="AA23" s="124"/>
      <c r="AB23" s="124"/>
      <c r="AC23" s="124"/>
      <c r="AD23" s="137">
        <f t="shared" si="3"/>
        <v>2</v>
      </c>
      <c r="AE23" s="124"/>
      <c r="AF23" s="124">
        <v>2</v>
      </c>
      <c r="AG23" s="124"/>
      <c r="AH23" s="137">
        <f t="shared" si="7"/>
        <v>2</v>
      </c>
      <c r="AI23" s="124">
        <v>2</v>
      </c>
      <c r="AJ23" s="124"/>
      <c r="AK23" s="124"/>
      <c r="AL23" s="124"/>
      <c r="AM23" s="124"/>
      <c r="AN23" s="108"/>
      <c r="AO23" s="114"/>
      <c r="AP23" s="109" t="s">
        <v>27</v>
      </c>
      <c r="AQ23" s="114"/>
      <c r="AR23" s="114"/>
      <c r="AS23" s="114"/>
      <c r="AT23" s="125"/>
      <c r="AU23" s="125"/>
      <c r="AV23" s="125"/>
      <c r="AW23" s="125"/>
      <c r="AX23" s="125"/>
      <c r="AY23" s="125"/>
      <c r="AZ23" s="125"/>
      <c r="BA23" s="125"/>
      <c r="BB23" s="125"/>
      <c r="BC23" s="125"/>
      <c r="BD23" s="125"/>
    </row>
    <row r="24" spans="1:56" s="110" customFormat="1" ht="12.75" x14ac:dyDescent="0.25">
      <c r="A24" s="120">
        <v>16</v>
      </c>
      <c r="B24" s="121"/>
      <c r="C24" s="141" t="s">
        <v>325</v>
      </c>
      <c r="D24" s="135" t="s">
        <v>127</v>
      </c>
      <c r="E24" s="140">
        <v>43529</v>
      </c>
      <c r="F24" s="140">
        <v>43563</v>
      </c>
      <c r="G24" s="123" t="s">
        <v>25</v>
      </c>
      <c r="H24" s="124"/>
      <c r="I24" s="124">
        <v>50</v>
      </c>
      <c r="J24" s="124"/>
      <c r="K24" s="137">
        <f t="shared" si="4"/>
        <v>50</v>
      </c>
      <c r="L24" s="124"/>
      <c r="M24" s="124">
        <v>50</v>
      </c>
      <c r="N24" s="124"/>
      <c r="O24" s="124"/>
      <c r="P24" s="124"/>
      <c r="Q24" s="137">
        <f t="shared" si="5"/>
        <v>50</v>
      </c>
      <c r="R24" s="137">
        <f t="shared" si="6"/>
        <v>3</v>
      </c>
      <c r="S24" s="142"/>
      <c r="T24" s="124"/>
      <c r="U24" s="124"/>
      <c r="V24" s="124">
        <v>3</v>
      </c>
      <c r="W24" s="124"/>
      <c r="X24" s="124"/>
      <c r="Y24" s="124"/>
      <c r="Z24" s="124"/>
      <c r="AA24" s="124"/>
      <c r="AB24" s="124"/>
      <c r="AC24" s="124"/>
      <c r="AD24" s="137">
        <f t="shared" si="3"/>
        <v>3</v>
      </c>
      <c r="AE24" s="124"/>
      <c r="AF24" s="124">
        <v>3</v>
      </c>
      <c r="AG24" s="124"/>
      <c r="AH24" s="137" t="str">
        <f t="shared" si="7"/>
        <v>verifique datos erroneos</v>
      </c>
      <c r="AI24" s="124">
        <v>2</v>
      </c>
      <c r="AJ24" s="124"/>
      <c r="AK24" s="124"/>
      <c r="AL24" s="124"/>
      <c r="AM24" s="124"/>
      <c r="AN24" s="108"/>
      <c r="AO24" s="114"/>
      <c r="AP24" s="109"/>
      <c r="AQ24" s="114"/>
      <c r="AR24" s="114"/>
      <c r="AS24" s="114"/>
      <c r="AT24" s="125"/>
      <c r="AU24" s="125"/>
      <c r="AV24" s="125"/>
      <c r="AW24" s="125"/>
      <c r="AX24" s="125"/>
      <c r="AY24" s="125"/>
      <c r="AZ24" s="125"/>
      <c r="BA24" s="125"/>
      <c r="BB24" s="125"/>
      <c r="BC24" s="125"/>
      <c r="BD24" s="125"/>
    </row>
    <row r="25" spans="1:56" s="110" customFormat="1" ht="12.75" x14ac:dyDescent="0.25">
      <c r="A25" s="120">
        <v>17</v>
      </c>
      <c r="B25" s="121"/>
      <c r="C25" s="141" t="s">
        <v>318</v>
      </c>
      <c r="D25" s="135" t="s">
        <v>127</v>
      </c>
      <c r="E25" s="140">
        <v>43558</v>
      </c>
      <c r="F25" s="140">
        <v>43558</v>
      </c>
      <c r="G25" s="123" t="s">
        <v>25</v>
      </c>
      <c r="H25" s="124">
        <v>8</v>
      </c>
      <c r="I25" s="124"/>
      <c r="J25" s="124"/>
      <c r="K25" s="137">
        <f t="shared" si="4"/>
        <v>8</v>
      </c>
      <c r="L25" s="124">
        <v>8</v>
      </c>
      <c r="M25" s="124"/>
      <c r="N25" s="124"/>
      <c r="O25" s="124"/>
      <c r="P25" s="124"/>
      <c r="Q25" s="137">
        <f t="shared" si="5"/>
        <v>8</v>
      </c>
      <c r="R25" s="137">
        <f t="shared" si="6"/>
        <v>4</v>
      </c>
      <c r="S25" s="142"/>
      <c r="T25" s="124"/>
      <c r="U25" s="124"/>
      <c r="V25" s="124">
        <v>4</v>
      </c>
      <c r="W25" s="124"/>
      <c r="X25" s="124"/>
      <c r="Y25" s="124"/>
      <c r="Z25" s="124"/>
      <c r="AA25" s="124"/>
      <c r="AB25" s="124"/>
      <c r="AC25" s="124"/>
      <c r="AD25" s="137">
        <f t="shared" si="3"/>
        <v>4</v>
      </c>
      <c r="AE25" s="124">
        <v>3</v>
      </c>
      <c r="AF25" s="124">
        <v>1</v>
      </c>
      <c r="AG25" s="124"/>
      <c r="AH25" s="137">
        <f t="shared" si="7"/>
        <v>4</v>
      </c>
      <c r="AI25" s="124">
        <v>4</v>
      </c>
      <c r="AJ25" s="124"/>
      <c r="AK25" s="124"/>
      <c r="AL25" s="124"/>
      <c r="AM25" s="124"/>
      <c r="AN25" s="108"/>
      <c r="AO25" s="108"/>
      <c r="AP25" s="114"/>
      <c r="AQ25" s="108"/>
      <c r="AR25" s="108"/>
      <c r="AS25" s="108"/>
    </row>
    <row r="26" spans="1:56" s="110" customFormat="1" ht="12.75" x14ac:dyDescent="0.25">
      <c r="A26" s="120">
        <v>18</v>
      </c>
      <c r="B26" s="121"/>
      <c r="C26" s="141" t="s">
        <v>323</v>
      </c>
      <c r="D26" s="135" t="s">
        <v>127</v>
      </c>
      <c r="E26" s="140">
        <v>43608</v>
      </c>
      <c r="F26" s="140">
        <v>43608</v>
      </c>
      <c r="G26" s="123" t="s">
        <v>25</v>
      </c>
      <c r="H26" s="124">
        <v>2</v>
      </c>
      <c r="I26" s="124"/>
      <c r="J26" s="124"/>
      <c r="K26" s="137">
        <f t="shared" si="4"/>
        <v>2</v>
      </c>
      <c r="L26" s="124">
        <v>2</v>
      </c>
      <c r="M26" s="124"/>
      <c r="N26" s="124"/>
      <c r="O26" s="124"/>
      <c r="P26" s="124"/>
      <c r="Q26" s="137">
        <f t="shared" si="5"/>
        <v>2</v>
      </c>
      <c r="R26" s="137">
        <f t="shared" si="6"/>
        <v>3</v>
      </c>
      <c r="S26" s="142"/>
      <c r="T26" s="124">
        <v>1</v>
      </c>
      <c r="U26" s="124"/>
      <c r="V26" s="124">
        <v>2</v>
      </c>
      <c r="W26" s="124"/>
      <c r="X26" s="124"/>
      <c r="Y26" s="124"/>
      <c r="Z26" s="124"/>
      <c r="AA26" s="124"/>
      <c r="AB26" s="124"/>
      <c r="AC26" s="124"/>
      <c r="AD26" s="137">
        <f t="shared" si="3"/>
        <v>3</v>
      </c>
      <c r="AE26" s="124">
        <v>1</v>
      </c>
      <c r="AF26" s="124">
        <v>2</v>
      </c>
      <c r="AG26" s="124"/>
      <c r="AH26" s="137">
        <f t="shared" si="7"/>
        <v>3</v>
      </c>
      <c r="AI26" s="124">
        <v>3</v>
      </c>
      <c r="AJ26" s="124"/>
      <c r="AK26" s="124"/>
      <c r="AL26" s="124"/>
      <c r="AM26" s="124"/>
      <c r="AN26" s="108"/>
      <c r="AO26" s="108"/>
      <c r="AP26" s="114"/>
      <c r="AQ26" s="108"/>
      <c r="AR26" s="108"/>
      <c r="AS26" s="108"/>
    </row>
    <row r="27" spans="1:56" s="110" customFormat="1" ht="12.75" x14ac:dyDescent="0.25">
      <c r="A27" s="120">
        <v>19</v>
      </c>
      <c r="B27" s="121"/>
      <c r="C27" s="141" t="s">
        <v>326</v>
      </c>
      <c r="D27" s="135" t="s">
        <v>127</v>
      </c>
      <c r="E27" s="140">
        <v>43606</v>
      </c>
      <c r="F27" s="140">
        <v>43609</v>
      </c>
      <c r="G27" s="123" t="s">
        <v>25</v>
      </c>
      <c r="H27" s="124"/>
      <c r="I27" s="124"/>
      <c r="J27" s="124">
        <v>31</v>
      </c>
      <c r="K27" s="137">
        <f t="shared" si="4"/>
        <v>31</v>
      </c>
      <c r="L27" s="124">
        <v>31</v>
      </c>
      <c r="M27" s="124"/>
      <c r="N27" s="124"/>
      <c r="O27" s="124"/>
      <c r="P27" s="124"/>
      <c r="Q27" s="137">
        <f t="shared" si="5"/>
        <v>31</v>
      </c>
      <c r="R27" s="137">
        <f t="shared" si="6"/>
        <v>10</v>
      </c>
      <c r="S27" s="142"/>
      <c r="T27" s="124"/>
      <c r="U27" s="124">
        <v>2</v>
      </c>
      <c r="V27" s="124">
        <v>8</v>
      </c>
      <c r="W27" s="124"/>
      <c r="X27" s="124"/>
      <c r="Y27" s="124"/>
      <c r="Z27" s="124"/>
      <c r="AA27" s="124"/>
      <c r="AB27" s="124"/>
      <c r="AC27" s="124"/>
      <c r="AD27" s="137">
        <f t="shared" si="3"/>
        <v>10</v>
      </c>
      <c r="AE27" s="124">
        <v>8</v>
      </c>
      <c r="AF27" s="124">
        <v>2</v>
      </c>
      <c r="AG27" s="124"/>
      <c r="AH27" s="137">
        <f t="shared" si="7"/>
        <v>10</v>
      </c>
      <c r="AI27" s="124">
        <v>10</v>
      </c>
      <c r="AJ27" s="124"/>
      <c r="AK27" s="124" t="s">
        <v>440</v>
      </c>
      <c r="AL27" s="124"/>
      <c r="AM27" s="124"/>
      <c r="AN27" s="108"/>
      <c r="AO27" s="108"/>
      <c r="AP27" s="114"/>
      <c r="AQ27" s="108"/>
      <c r="AR27" s="108"/>
      <c r="AS27" s="108"/>
    </row>
    <row r="28" spans="1:56" s="110" customFormat="1" ht="12.75" x14ac:dyDescent="0.25">
      <c r="A28" s="120">
        <v>20</v>
      </c>
      <c r="B28" s="121"/>
      <c r="C28" s="141" t="s">
        <v>326</v>
      </c>
      <c r="D28" s="135" t="s">
        <v>127</v>
      </c>
      <c r="E28" s="140">
        <v>43627</v>
      </c>
      <c r="F28" s="140">
        <v>43630</v>
      </c>
      <c r="G28" s="123" t="s">
        <v>25</v>
      </c>
      <c r="H28" s="124"/>
      <c r="I28" s="124"/>
      <c r="J28" s="124">
        <v>31</v>
      </c>
      <c r="K28" s="137">
        <f t="shared" si="4"/>
        <v>31</v>
      </c>
      <c r="L28" s="124">
        <v>31</v>
      </c>
      <c r="M28" s="124"/>
      <c r="N28" s="124"/>
      <c r="O28" s="124"/>
      <c r="P28" s="124"/>
      <c r="Q28" s="137">
        <f t="shared" si="5"/>
        <v>31</v>
      </c>
      <c r="R28" s="137">
        <f t="shared" si="6"/>
        <v>8</v>
      </c>
      <c r="S28" s="142"/>
      <c r="T28" s="124"/>
      <c r="U28" s="124"/>
      <c r="V28" s="124">
        <v>8</v>
      </c>
      <c r="W28" s="124"/>
      <c r="X28" s="124"/>
      <c r="Y28" s="124"/>
      <c r="Z28" s="124"/>
      <c r="AA28" s="124"/>
      <c r="AB28" s="124"/>
      <c r="AC28" s="124"/>
      <c r="AD28" s="137">
        <f t="shared" si="3"/>
        <v>8</v>
      </c>
      <c r="AE28" s="124">
        <v>6</v>
      </c>
      <c r="AF28" s="124">
        <v>2</v>
      </c>
      <c r="AG28" s="124"/>
      <c r="AH28" s="137">
        <f t="shared" si="7"/>
        <v>8</v>
      </c>
      <c r="AI28" s="124">
        <v>8</v>
      </c>
      <c r="AJ28" s="124"/>
      <c r="AK28" s="124" t="s">
        <v>440</v>
      </c>
      <c r="AL28" s="124"/>
      <c r="AM28" s="124"/>
      <c r="AN28" s="108"/>
      <c r="AO28" s="108"/>
      <c r="AP28" s="114"/>
      <c r="AQ28" s="108"/>
      <c r="AR28" s="108"/>
      <c r="AS28" s="108"/>
    </row>
    <row r="29" spans="1:56" s="110" customFormat="1" ht="12.75" x14ac:dyDescent="0.25">
      <c r="A29" s="120">
        <v>21</v>
      </c>
      <c r="B29" s="121"/>
      <c r="C29" s="141" t="s">
        <v>324</v>
      </c>
      <c r="D29" s="135" t="s">
        <v>127</v>
      </c>
      <c r="E29" s="140">
        <v>43633</v>
      </c>
      <c r="F29" s="140">
        <v>43634</v>
      </c>
      <c r="G29" s="123" t="s">
        <v>25</v>
      </c>
      <c r="H29" s="124">
        <v>11</v>
      </c>
      <c r="I29" s="124"/>
      <c r="J29" s="124"/>
      <c r="K29" s="137">
        <f t="shared" si="4"/>
        <v>11</v>
      </c>
      <c r="L29" s="124">
        <v>11</v>
      </c>
      <c r="M29" s="124"/>
      <c r="N29" s="124"/>
      <c r="O29" s="124"/>
      <c r="P29" s="124"/>
      <c r="Q29" s="137">
        <f t="shared" si="5"/>
        <v>11</v>
      </c>
      <c r="R29" s="137">
        <f t="shared" si="6"/>
        <v>28</v>
      </c>
      <c r="S29" s="142"/>
      <c r="T29" s="124">
        <v>7</v>
      </c>
      <c r="U29" s="124">
        <v>3</v>
      </c>
      <c r="V29" s="124">
        <v>18</v>
      </c>
      <c r="W29" s="124"/>
      <c r="X29" s="124"/>
      <c r="Y29" s="124"/>
      <c r="Z29" s="124"/>
      <c r="AA29" s="124"/>
      <c r="AB29" s="124"/>
      <c r="AC29" s="124"/>
      <c r="AD29" s="137">
        <f t="shared" si="3"/>
        <v>28</v>
      </c>
      <c r="AE29" s="124">
        <v>12</v>
      </c>
      <c r="AF29" s="124">
        <v>16</v>
      </c>
      <c r="AG29" s="124"/>
      <c r="AH29" s="137">
        <f t="shared" si="7"/>
        <v>28</v>
      </c>
      <c r="AI29" s="124">
        <v>28</v>
      </c>
      <c r="AJ29" s="124"/>
      <c r="AK29" s="124"/>
      <c r="AL29" s="124"/>
      <c r="AM29" s="124"/>
      <c r="AN29" s="108"/>
      <c r="AO29" s="108"/>
      <c r="AP29" s="108"/>
      <c r="AQ29" s="108"/>
      <c r="AR29" s="108"/>
      <c r="AS29" s="108"/>
    </row>
    <row r="30" spans="1:56" s="110" customFormat="1" ht="12.75" x14ac:dyDescent="0.25">
      <c r="A30" s="120">
        <v>22</v>
      </c>
      <c r="B30" s="121"/>
      <c r="C30" s="141" t="s">
        <v>324</v>
      </c>
      <c r="D30" s="135" t="s">
        <v>127</v>
      </c>
      <c r="E30" s="140">
        <v>43635</v>
      </c>
      <c r="F30" s="140">
        <v>43636</v>
      </c>
      <c r="G30" s="123" t="s">
        <v>25</v>
      </c>
      <c r="H30" s="124">
        <v>11</v>
      </c>
      <c r="I30" s="124"/>
      <c r="J30" s="124"/>
      <c r="K30" s="137">
        <f t="shared" si="4"/>
        <v>11</v>
      </c>
      <c r="L30" s="124">
        <v>11</v>
      </c>
      <c r="M30" s="124"/>
      <c r="N30" s="124"/>
      <c r="O30" s="124"/>
      <c r="P30" s="124"/>
      <c r="Q30" s="137">
        <f t="shared" si="5"/>
        <v>11</v>
      </c>
      <c r="R30" s="137">
        <f t="shared" si="6"/>
        <v>20</v>
      </c>
      <c r="S30" s="142">
        <v>1</v>
      </c>
      <c r="T30" s="124">
        <v>9</v>
      </c>
      <c r="U30" s="124">
        <v>4</v>
      </c>
      <c r="V30" s="124">
        <v>6</v>
      </c>
      <c r="W30" s="124"/>
      <c r="X30" s="124"/>
      <c r="Y30" s="124"/>
      <c r="Z30" s="124"/>
      <c r="AA30" s="124"/>
      <c r="AB30" s="124"/>
      <c r="AC30" s="124"/>
      <c r="AD30" s="137">
        <f t="shared" si="3"/>
        <v>20</v>
      </c>
      <c r="AE30" s="124">
        <v>9</v>
      </c>
      <c r="AF30" s="124">
        <v>11</v>
      </c>
      <c r="AG30" s="124"/>
      <c r="AH30" s="137">
        <f t="shared" si="7"/>
        <v>20</v>
      </c>
      <c r="AI30" s="124">
        <v>20</v>
      </c>
      <c r="AJ30" s="124"/>
      <c r="AK30" s="124"/>
      <c r="AL30" s="124"/>
      <c r="AM30" s="124"/>
      <c r="AN30" s="108"/>
      <c r="AO30" s="108"/>
      <c r="AP30" s="108"/>
      <c r="AQ30" s="108"/>
      <c r="AR30" s="108"/>
      <c r="AS30" s="108"/>
    </row>
    <row r="31" spans="1:56" s="110" customFormat="1" ht="12.75" x14ac:dyDescent="0.25">
      <c r="A31" s="120">
        <v>23</v>
      </c>
      <c r="B31" s="121"/>
      <c r="C31" s="141" t="s">
        <v>327</v>
      </c>
      <c r="D31" s="135" t="s">
        <v>129</v>
      </c>
      <c r="E31" s="140">
        <v>43642</v>
      </c>
      <c r="F31" s="140">
        <v>43642</v>
      </c>
      <c r="G31" s="123" t="s">
        <v>25</v>
      </c>
      <c r="H31" s="124">
        <v>4</v>
      </c>
      <c r="I31" s="124"/>
      <c r="J31" s="124"/>
      <c r="K31" s="137">
        <f t="shared" si="4"/>
        <v>4</v>
      </c>
      <c r="L31" s="124">
        <v>4</v>
      </c>
      <c r="M31" s="124"/>
      <c r="N31" s="124"/>
      <c r="O31" s="124"/>
      <c r="P31" s="124"/>
      <c r="Q31" s="137">
        <f t="shared" si="5"/>
        <v>4</v>
      </c>
      <c r="R31" s="137">
        <f t="shared" si="6"/>
        <v>4</v>
      </c>
      <c r="S31" s="142"/>
      <c r="T31" s="124">
        <v>1</v>
      </c>
      <c r="U31" s="124"/>
      <c r="V31" s="124">
        <v>3</v>
      </c>
      <c r="W31" s="124"/>
      <c r="X31" s="124"/>
      <c r="Y31" s="124"/>
      <c r="Z31" s="124"/>
      <c r="AA31" s="124"/>
      <c r="AB31" s="124"/>
      <c r="AC31" s="124"/>
      <c r="AD31" s="137">
        <f t="shared" si="3"/>
        <v>4</v>
      </c>
      <c r="AE31" s="124">
        <v>1</v>
      </c>
      <c r="AF31" s="124">
        <v>3</v>
      </c>
      <c r="AG31" s="124"/>
      <c r="AH31" s="137">
        <f t="shared" si="7"/>
        <v>4</v>
      </c>
      <c r="AI31" s="124">
        <v>4</v>
      </c>
      <c r="AJ31" s="124"/>
      <c r="AK31" s="124"/>
      <c r="AL31" s="124"/>
      <c r="AM31" s="124"/>
      <c r="AN31" s="108"/>
      <c r="AO31" s="108"/>
      <c r="AP31" s="108"/>
      <c r="AQ31" s="108"/>
      <c r="AR31" s="108"/>
      <c r="AS31" s="108"/>
    </row>
    <row r="32" spans="1:56" s="110" customFormat="1" ht="12.75" x14ac:dyDescent="0.25">
      <c r="A32" s="120">
        <v>24</v>
      </c>
      <c r="B32" s="121"/>
      <c r="C32" s="116" t="s">
        <v>410</v>
      </c>
      <c r="D32" s="135" t="s">
        <v>127</v>
      </c>
      <c r="E32" s="236">
        <v>43616</v>
      </c>
      <c r="F32" s="236">
        <v>43616</v>
      </c>
      <c r="G32" s="123" t="s">
        <v>25</v>
      </c>
      <c r="H32" s="124">
        <v>3</v>
      </c>
      <c r="I32" s="124"/>
      <c r="J32" s="124"/>
      <c r="K32" s="137">
        <f t="shared" si="4"/>
        <v>3</v>
      </c>
      <c r="L32" s="124">
        <v>3</v>
      </c>
      <c r="M32" s="124"/>
      <c r="N32" s="124"/>
      <c r="O32" s="124"/>
      <c r="P32" s="124"/>
      <c r="Q32" s="137">
        <f t="shared" si="5"/>
        <v>3</v>
      </c>
      <c r="R32" s="137">
        <f t="shared" si="6"/>
        <v>1</v>
      </c>
      <c r="S32" s="142"/>
      <c r="T32" s="124"/>
      <c r="U32" s="124"/>
      <c r="V32" s="124">
        <v>1</v>
      </c>
      <c r="W32" s="124"/>
      <c r="X32" s="124"/>
      <c r="Y32" s="124"/>
      <c r="Z32" s="124"/>
      <c r="AA32" s="124"/>
      <c r="AB32" s="124"/>
      <c r="AC32" s="124"/>
      <c r="AD32" s="137">
        <f t="shared" si="3"/>
        <v>1</v>
      </c>
      <c r="AE32" s="124"/>
      <c r="AF32" s="124">
        <v>1</v>
      </c>
      <c r="AG32" s="124"/>
      <c r="AH32" s="137">
        <f t="shared" si="7"/>
        <v>1</v>
      </c>
      <c r="AI32" s="124">
        <v>1</v>
      </c>
      <c r="AJ32" s="124"/>
      <c r="AK32" s="124"/>
      <c r="AL32" s="124"/>
      <c r="AM32" s="124"/>
      <c r="AN32" s="108"/>
      <c r="AO32" s="108"/>
      <c r="AP32" s="108"/>
      <c r="AQ32" s="108"/>
      <c r="AR32" s="108"/>
      <c r="AS32" s="108"/>
    </row>
    <row r="33" spans="1:56" s="110" customFormat="1" ht="12.75" x14ac:dyDescent="0.25">
      <c r="A33" s="120">
        <v>25</v>
      </c>
      <c r="B33" s="121"/>
      <c r="C33" s="116" t="s">
        <v>411</v>
      </c>
      <c r="D33" s="135" t="s">
        <v>127</v>
      </c>
      <c r="E33" s="236">
        <v>43563</v>
      </c>
      <c r="F33" s="236">
        <v>43563</v>
      </c>
      <c r="G33" s="123" t="s">
        <v>25</v>
      </c>
      <c r="H33" s="124">
        <v>2</v>
      </c>
      <c r="I33" s="124"/>
      <c r="J33" s="124"/>
      <c r="K33" s="137">
        <f t="shared" si="4"/>
        <v>2</v>
      </c>
      <c r="L33" s="124">
        <v>2</v>
      </c>
      <c r="M33" s="124"/>
      <c r="N33" s="124"/>
      <c r="O33" s="124"/>
      <c r="P33" s="124"/>
      <c r="Q33" s="137">
        <f t="shared" si="5"/>
        <v>2</v>
      </c>
      <c r="R33" s="137">
        <f t="shared" si="6"/>
        <v>11</v>
      </c>
      <c r="S33" s="142">
        <v>2</v>
      </c>
      <c r="T33" s="124">
        <v>1</v>
      </c>
      <c r="U33" s="124">
        <v>1</v>
      </c>
      <c r="V33" s="124">
        <v>7</v>
      </c>
      <c r="W33" s="124"/>
      <c r="X33" s="124"/>
      <c r="Y33" s="124"/>
      <c r="Z33" s="124"/>
      <c r="AA33" s="124"/>
      <c r="AB33" s="124"/>
      <c r="AC33" s="124"/>
      <c r="AD33" s="137">
        <f t="shared" si="3"/>
        <v>11</v>
      </c>
      <c r="AE33" s="124">
        <v>5</v>
      </c>
      <c r="AF33" s="124">
        <v>6</v>
      </c>
      <c r="AG33" s="124"/>
      <c r="AH33" s="137">
        <f t="shared" si="7"/>
        <v>11</v>
      </c>
      <c r="AI33" s="124">
        <v>11</v>
      </c>
      <c r="AJ33" s="124"/>
      <c r="AK33" s="124"/>
      <c r="AL33" s="124"/>
      <c r="AM33" s="124"/>
      <c r="AN33" s="108"/>
      <c r="AO33" s="108"/>
      <c r="AP33" s="108"/>
      <c r="AQ33" s="108"/>
      <c r="AR33" s="108"/>
      <c r="AS33" s="108"/>
    </row>
    <row r="34" spans="1:56" s="110" customFormat="1" ht="12.75" x14ac:dyDescent="0.25">
      <c r="A34" s="120">
        <v>26</v>
      </c>
      <c r="B34" s="121"/>
      <c r="C34" s="116" t="s">
        <v>252</v>
      </c>
      <c r="D34" s="135" t="s">
        <v>127</v>
      </c>
      <c r="E34" s="139">
        <v>43559</v>
      </c>
      <c r="F34" s="139">
        <v>43585</v>
      </c>
      <c r="G34" s="123" t="s">
        <v>25</v>
      </c>
      <c r="H34" s="124"/>
      <c r="I34" s="124"/>
      <c r="J34" s="124">
        <v>32</v>
      </c>
      <c r="K34" s="137">
        <f t="shared" si="4"/>
        <v>32</v>
      </c>
      <c r="L34" s="124">
        <v>32</v>
      </c>
      <c r="M34" s="124"/>
      <c r="N34" s="124"/>
      <c r="O34" s="124"/>
      <c r="P34" s="124"/>
      <c r="Q34" s="137">
        <f t="shared" si="5"/>
        <v>32</v>
      </c>
      <c r="R34" s="137">
        <f t="shared" si="6"/>
        <v>3</v>
      </c>
      <c r="S34" s="142"/>
      <c r="T34" s="124"/>
      <c r="U34" s="124"/>
      <c r="V34" s="124">
        <v>3</v>
      </c>
      <c r="W34" s="124"/>
      <c r="X34" s="124"/>
      <c r="Y34" s="124"/>
      <c r="Z34" s="124"/>
      <c r="AA34" s="124"/>
      <c r="AB34" s="124"/>
      <c r="AC34" s="124"/>
      <c r="AD34" s="137">
        <f t="shared" si="3"/>
        <v>3</v>
      </c>
      <c r="AE34" s="124">
        <v>2</v>
      </c>
      <c r="AF34" s="124">
        <v>1</v>
      </c>
      <c r="AG34" s="124"/>
      <c r="AH34" s="137" t="str">
        <f t="shared" si="7"/>
        <v>verifique datos erroneos</v>
      </c>
      <c r="AI34" s="124">
        <v>2</v>
      </c>
      <c r="AJ34" s="124"/>
      <c r="AK34" s="124"/>
      <c r="AL34" s="124"/>
      <c r="AM34" s="124"/>
      <c r="AN34" s="108"/>
      <c r="AO34" s="114"/>
      <c r="AP34" s="109"/>
      <c r="AQ34" s="114"/>
      <c r="AS34" s="114"/>
      <c r="AT34" s="125"/>
      <c r="AU34" s="125"/>
      <c r="AV34" s="125"/>
      <c r="AW34" s="125"/>
      <c r="AX34" s="125"/>
      <c r="AY34" s="125"/>
      <c r="AZ34" s="125"/>
      <c r="BA34" s="125"/>
      <c r="BB34" s="125"/>
      <c r="BC34" s="125"/>
      <c r="BD34" s="125"/>
    </row>
    <row r="35" spans="1:56" s="110" customFormat="1" ht="12.75" x14ac:dyDescent="0.25">
      <c r="A35" s="120">
        <v>27</v>
      </c>
      <c r="B35" s="121"/>
      <c r="C35" s="116" t="s">
        <v>413</v>
      </c>
      <c r="D35" s="135" t="s">
        <v>127</v>
      </c>
      <c r="E35" s="236">
        <v>43601</v>
      </c>
      <c r="F35" s="236">
        <v>43601</v>
      </c>
      <c r="G35" s="123" t="s">
        <v>25</v>
      </c>
      <c r="H35" s="124">
        <v>2</v>
      </c>
      <c r="I35" s="124"/>
      <c r="J35" s="124"/>
      <c r="K35" s="137">
        <f t="shared" si="4"/>
        <v>2</v>
      </c>
      <c r="L35" s="124">
        <v>2</v>
      </c>
      <c r="M35" s="124"/>
      <c r="N35" s="124"/>
      <c r="O35" s="124"/>
      <c r="P35" s="124"/>
      <c r="Q35" s="137">
        <f t="shared" si="5"/>
        <v>2</v>
      </c>
      <c r="R35" s="137">
        <f t="shared" si="6"/>
        <v>2</v>
      </c>
      <c r="S35" s="142"/>
      <c r="T35" s="124"/>
      <c r="U35" s="124"/>
      <c r="V35" s="124">
        <v>2</v>
      </c>
      <c r="W35" s="124"/>
      <c r="X35" s="124"/>
      <c r="Y35" s="124"/>
      <c r="Z35" s="124"/>
      <c r="AA35" s="124"/>
      <c r="AB35" s="124"/>
      <c r="AC35" s="124"/>
      <c r="AD35" s="137">
        <f t="shared" si="3"/>
        <v>2</v>
      </c>
      <c r="AE35" s="124"/>
      <c r="AF35" s="124">
        <v>2</v>
      </c>
      <c r="AG35" s="124"/>
      <c r="AH35" s="137">
        <f t="shared" si="7"/>
        <v>2</v>
      </c>
      <c r="AI35" s="124">
        <v>2</v>
      </c>
      <c r="AJ35" s="124"/>
      <c r="AK35" s="124"/>
      <c r="AL35" s="124"/>
      <c r="AM35" s="124"/>
      <c r="AN35" s="108"/>
      <c r="AO35" s="108"/>
      <c r="AP35" s="108"/>
      <c r="AQ35" s="108"/>
      <c r="AR35" s="108"/>
      <c r="AS35" s="108"/>
    </row>
    <row r="36" spans="1:56" s="110" customFormat="1" ht="12.75" x14ac:dyDescent="0.25">
      <c r="A36" s="120">
        <v>28</v>
      </c>
      <c r="B36" s="121"/>
      <c r="C36" s="116" t="s">
        <v>414</v>
      </c>
      <c r="D36" s="135" t="s">
        <v>128</v>
      </c>
      <c r="E36" s="236">
        <v>43614</v>
      </c>
      <c r="F36" s="236">
        <v>43616</v>
      </c>
      <c r="G36" s="123" t="s">
        <v>25</v>
      </c>
      <c r="H36" s="124"/>
      <c r="I36" s="124"/>
      <c r="J36" s="124">
        <v>24</v>
      </c>
      <c r="K36" s="137">
        <f t="shared" si="4"/>
        <v>24</v>
      </c>
      <c r="L36" s="124">
        <v>24</v>
      </c>
      <c r="M36" s="124"/>
      <c r="N36" s="124"/>
      <c r="O36" s="124"/>
      <c r="P36" s="124"/>
      <c r="Q36" s="137">
        <f t="shared" si="5"/>
        <v>24</v>
      </c>
      <c r="R36" s="137">
        <f t="shared" si="6"/>
        <v>8</v>
      </c>
      <c r="S36" s="142"/>
      <c r="T36" s="124"/>
      <c r="U36" s="124"/>
      <c r="V36" s="124">
        <v>8</v>
      </c>
      <c r="W36" s="124"/>
      <c r="X36" s="124"/>
      <c r="Y36" s="124"/>
      <c r="Z36" s="124"/>
      <c r="AA36" s="124"/>
      <c r="AB36" s="124"/>
      <c r="AC36" s="124"/>
      <c r="AD36" s="137">
        <f t="shared" si="3"/>
        <v>8</v>
      </c>
      <c r="AE36" s="124">
        <v>2</v>
      </c>
      <c r="AF36" s="124">
        <v>6</v>
      </c>
      <c r="AG36" s="124"/>
      <c r="AH36" s="137" t="str">
        <f t="shared" si="7"/>
        <v>verifique datos erroneos</v>
      </c>
      <c r="AI36" s="124"/>
      <c r="AJ36" s="124"/>
      <c r="AK36" s="124"/>
      <c r="AL36" s="124"/>
      <c r="AM36" s="124"/>
      <c r="AN36" s="108"/>
      <c r="AO36" s="108"/>
      <c r="AP36" s="108"/>
      <c r="AQ36" s="108"/>
      <c r="AR36" s="108"/>
      <c r="AS36" s="108"/>
    </row>
    <row r="37" spans="1:56" s="110" customFormat="1" ht="12.75" x14ac:dyDescent="0.25">
      <c r="A37" s="120">
        <v>29</v>
      </c>
      <c r="B37" s="121"/>
      <c r="C37" s="116" t="s">
        <v>209</v>
      </c>
      <c r="D37" s="135" t="s">
        <v>127</v>
      </c>
      <c r="E37" s="139">
        <v>43559</v>
      </c>
      <c r="F37" s="139">
        <v>43559</v>
      </c>
      <c r="G37" s="123" t="s">
        <v>25</v>
      </c>
      <c r="H37" s="124">
        <v>4</v>
      </c>
      <c r="I37" s="124"/>
      <c r="J37" s="124"/>
      <c r="K37" s="137">
        <f t="shared" si="4"/>
        <v>4</v>
      </c>
      <c r="L37" s="124">
        <v>4</v>
      </c>
      <c r="M37" s="124"/>
      <c r="N37" s="124"/>
      <c r="O37" s="124"/>
      <c r="P37" s="124"/>
      <c r="Q37" s="137">
        <f t="shared" si="5"/>
        <v>4</v>
      </c>
      <c r="R37" s="137">
        <f t="shared" si="6"/>
        <v>4</v>
      </c>
      <c r="S37" s="142"/>
      <c r="T37" s="124"/>
      <c r="U37" s="124"/>
      <c r="V37" s="124">
        <v>4</v>
      </c>
      <c r="W37" s="124"/>
      <c r="X37" s="124"/>
      <c r="Y37" s="124"/>
      <c r="Z37" s="124"/>
      <c r="AA37" s="124"/>
      <c r="AB37" s="124"/>
      <c r="AC37" s="124"/>
      <c r="AD37" s="137">
        <f t="shared" si="3"/>
        <v>4</v>
      </c>
      <c r="AE37" s="124">
        <v>3</v>
      </c>
      <c r="AF37" s="124">
        <v>1</v>
      </c>
      <c r="AG37" s="124"/>
      <c r="AH37" s="137">
        <f t="shared" si="7"/>
        <v>4</v>
      </c>
      <c r="AI37" s="124">
        <v>4</v>
      </c>
      <c r="AJ37" s="124"/>
      <c r="AK37" s="124"/>
      <c r="AL37" s="124"/>
      <c r="AM37" s="124"/>
      <c r="AN37" s="108"/>
      <c r="AO37" s="114"/>
      <c r="AP37" s="109" t="s">
        <v>26</v>
      </c>
      <c r="AQ37" s="114"/>
      <c r="AR37" s="114"/>
      <c r="AS37" s="114"/>
      <c r="AT37" s="125"/>
      <c r="AU37" s="125"/>
      <c r="AV37" s="125"/>
      <c r="AW37" s="125"/>
      <c r="AX37" s="125"/>
      <c r="AY37" s="125"/>
      <c r="AZ37" s="125"/>
      <c r="BA37" s="125"/>
      <c r="BB37" s="125"/>
      <c r="BC37" s="125"/>
      <c r="BD37" s="125"/>
    </row>
    <row r="38" spans="1:56" s="136" customFormat="1" ht="12.75" x14ac:dyDescent="0.2">
      <c r="A38" s="120">
        <v>30</v>
      </c>
      <c r="B38" s="121"/>
      <c r="C38" s="116" t="s">
        <v>420</v>
      </c>
      <c r="D38" s="135" t="s">
        <v>128</v>
      </c>
      <c r="E38" s="236">
        <v>43594</v>
      </c>
      <c r="F38" s="236">
        <v>43608</v>
      </c>
      <c r="G38" s="236" t="s">
        <v>25</v>
      </c>
      <c r="H38" s="124"/>
      <c r="I38" s="124"/>
      <c r="J38" s="124">
        <v>16</v>
      </c>
      <c r="K38" s="137">
        <f t="shared" si="4"/>
        <v>16</v>
      </c>
      <c r="L38" s="124">
        <v>16</v>
      </c>
      <c r="M38" s="124"/>
      <c r="N38" s="124"/>
      <c r="O38" s="124"/>
      <c r="P38" s="124"/>
      <c r="Q38" s="137">
        <f t="shared" si="5"/>
        <v>16</v>
      </c>
      <c r="R38" s="137">
        <f t="shared" si="6"/>
        <v>1</v>
      </c>
      <c r="S38" s="138"/>
      <c r="T38" s="138"/>
      <c r="U38" s="138"/>
      <c r="V38" s="138">
        <v>1</v>
      </c>
      <c r="W38" s="138"/>
      <c r="X38" s="138"/>
      <c r="Y38" s="138"/>
      <c r="Z38" s="138"/>
      <c r="AA38" s="138"/>
      <c r="AB38" s="138"/>
      <c r="AC38" s="138"/>
      <c r="AD38" s="137">
        <f t="shared" si="3"/>
        <v>1</v>
      </c>
      <c r="AE38" s="124"/>
      <c r="AF38" s="124">
        <v>1</v>
      </c>
      <c r="AG38" s="124"/>
      <c r="AH38" s="137">
        <f t="shared" si="7"/>
        <v>1</v>
      </c>
      <c r="AI38" s="124">
        <v>1</v>
      </c>
      <c r="AJ38" s="124"/>
      <c r="AK38" s="124" t="s">
        <v>421</v>
      </c>
      <c r="AL38" s="124"/>
      <c r="AM38" s="124"/>
    </row>
    <row r="39" spans="1:56" s="110" customFormat="1" ht="12.75" x14ac:dyDescent="0.25">
      <c r="A39" s="120">
        <v>31</v>
      </c>
      <c r="B39" s="121"/>
      <c r="C39" s="116" t="s">
        <v>422</v>
      </c>
      <c r="D39" s="135" t="s">
        <v>129</v>
      </c>
      <c r="E39" s="236">
        <v>43616</v>
      </c>
      <c r="F39" s="236">
        <v>43616</v>
      </c>
      <c r="G39" s="123" t="s">
        <v>25</v>
      </c>
      <c r="H39" s="124">
        <v>4</v>
      </c>
      <c r="I39" s="124"/>
      <c r="J39" s="124"/>
      <c r="K39" s="137">
        <f t="shared" si="4"/>
        <v>4</v>
      </c>
      <c r="L39" s="124">
        <v>4</v>
      </c>
      <c r="M39" s="124"/>
      <c r="N39" s="124"/>
      <c r="O39" s="124"/>
      <c r="P39" s="124"/>
      <c r="Q39" s="137">
        <f t="shared" si="5"/>
        <v>4</v>
      </c>
      <c r="R39" s="137">
        <f t="shared" si="6"/>
        <v>2</v>
      </c>
      <c r="S39" s="142"/>
      <c r="T39" s="124"/>
      <c r="U39" s="124"/>
      <c r="V39" s="124">
        <v>2</v>
      </c>
      <c r="W39" s="124"/>
      <c r="X39" s="124"/>
      <c r="Y39" s="124"/>
      <c r="Z39" s="124"/>
      <c r="AA39" s="124"/>
      <c r="AB39" s="124"/>
      <c r="AC39" s="124"/>
      <c r="AD39" s="137">
        <f t="shared" si="3"/>
        <v>2</v>
      </c>
      <c r="AE39" s="124">
        <v>1</v>
      </c>
      <c r="AF39" s="124">
        <v>1</v>
      </c>
      <c r="AG39" s="124"/>
      <c r="AH39" s="137">
        <f t="shared" si="7"/>
        <v>2</v>
      </c>
      <c r="AI39" s="124">
        <v>2</v>
      </c>
      <c r="AJ39" s="124"/>
      <c r="AK39" s="124"/>
      <c r="AL39" s="124"/>
      <c r="AM39" s="124"/>
      <c r="AN39" s="108"/>
      <c r="AO39" s="108"/>
      <c r="AP39" s="108"/>
      <c r="AQ39" s="108"/>
      <c r="AR39" s="108"/>
      <c r="AS39" s="108"/>
    </row>
    <row r="40" spans="1:56" s="110" customFormat="1" ht="12.75" x14ac:dyDescent="0.25">
      <c r="A40" s="120">
        <v>32</v>
      </c>
      <c r="B40" s="121"/>
      <c r="C40" s="141" t="s">
        <v>318</v>
      </c>
      <c r="D40" s="135" t="s">
        <v>127</v>
      </c>
      <c r="E40" s="140">
        <v>43600</v>
      </c>
      <c r="F40" s="140">
        <v>43600</v>
      </c>
      <c r="G40" s="123" t="s">
        <v>25</v>
      </c>
      <c r="H40" s="124">
        <v>8</v>
      </c>
      <c r="I40" s="124"/>
      <c r="J40" s="124"/>
      <c r="K40" s="137">
        <f t="shared" si="4"/>
        <v>8</v>
      </c>
      <c r="L40" s="124">
        <v>8</v>
      </c>
      <c r="M40" s="124"/>
      <c r="N40" s="124"/>
      <c r="O40" s="124"/>
      <c r="P40" s="124"/>
      <c r="Q40" s="137">
        <f t="shared" si="5"/>
        <v>8</v>
      </c>
      <c r="R40" s="137">
        <f t="shared" si="6"/>
        <v>1</v>
      </c>
      <c r="S40" s="142"/>
      <c r="T40" s="124"/>
      <c r="U40" s="124"/>
      <c r="V40" s="124">
        <v>1</v>
      </c>
      <c r="W40" s="124"/>
      <c r="X40" s="124"/>
      <c r="Y40" s="124"/>
      <c r="Z40" s="124"/>
      <c r="AA40" s="124"/>
      <c r="AB40" s="124"/>
      <c r="AC40" s="124"/>
      <c r="AD40" s="137">
        <f t="shared" si="3"/>
        <v>1</v>
      </c>
      <c r="AE40" s="124"/>
      <c r="AF40" s="124">
        <v>1</v>
      </c>
      <c r="AG40" s="124"/>
      <c r="AH40" s="137">
        <f t="shared" si="7"/>
        <v>1</v>
      </c>
      <c r="AI40" s="124">
        <v>1</v>
      </c>
      <c r="AJ40" s="124"/>
      <c r="AK40" s="124"/>
      <c r="AL40" s="124"/>
      <c r="AM40" s="124"/>
      <c r="AN40" s="108"/>
      <c r="AO40" s="108"/>
      <c r="AP40" s="114"/>
      <c r="AQ40" s="108"/>
      <c r="AR40" s="108"/>
      <c r="AS40" s="108"/>
    </row>
    <row r="41" spans="1:56" s="110" customFormat="1" ht="12.75" x14ac:dyDescent="0.25">
      <c r="A41" s="120">
        <v>33</v>
      </c>
      <c r="B41" s="121"/>
      <c r="C41" s="116" t="s">
        <v>437</v>
      </c>
      <c r="D41" s="135" t="s">
        <v>127</v>
      </c>
      <c r="E41" s="236">
        <v>43556</v>
      </c>
      <c r="F41" s="236">
        <v>43563</v>
      </c>
      <c r="G41" s="123" t="s">
        <v>25</v>
      </c>
      <c r="H41" s="124"/>
      <c r="I41" s="124"/>
      <c r="J41" s="124">
        <v>32</v>
      </c>
      <c r="K41" s="137">
        <f t="shared" si="4"/>
        <v>32</v>
      </c>
      <c r="L41" s="124">
        <v>32</v>
      </c>
      <c r="M41" s="124"/>
      <c r="N41" s="124"/>
      <c r="O41" s="124"/>
      <c r="P41" s="124"/>
      <c r="Q41" s="137">
        <f t="shared" si="5"/>
        <v>32</v>
      </c>
      <c r="R41" s="137">
        <f t="shared" si="6"/>
        <v>1</v>
      </c>
      <c r="S41" s="142"/>
      <c r="T41" s="124"/>
      <c r="U41" s="124"/>
      <c r="V41" s="124">
        <v>1</v>
      </c>
      <c r="W41" s="124"/>
      <c r="X41" s="124"/>
      <c r="Y41" s="124"/>
      <c r="Z41" s="124"/>
      <c r="AA41" s="124"/>
      <c r="AB41" s="124"/>
      <c r="AC41" s="124"/>
      <c r="AD41" s="137">
        <f t="shared" si="3"/>
        <v>1</v>
      </c>
      <c r="AE41" s="124"/>
      <c r="AF41" s="124">
        <v>1</v>
      </c>
      <c r="AG41" s="124"/>
      <c r="AH41" s="137">
        <f t="shared" si="7"/>
        <v>1</v>
      </c>
      <c r="AI41" s="124">
        <v>1</v>
      </c>
      <c r="AJ41" s="124"/>
      <c r="AK41" s="124"/>
      <c r="AL41" s="124"/>
      <c r="AM41" s="124"/>
      <c r="AN41" s="108"/>
      <c r="AO41" s="108"/>
      <c r="AP41" s="108"/>
      <c r="AQ41" s="108"/>
      <c r="AR41" s="108"/>
      <c r="AS41" s="108"/>
    </row>
    <row r="42" spans="1:56" s="110" customFormat="1" ht="12.75" x14ac:dyDescent="0.25">
      <c r="A42" s="120">
        <v>34</v>
      </c>
      <c r="B42" s="121"/>
      <c r="C42" s="116" t="s">
        <v>200</v>
      </c>
      <c r="D42" s="135" t="s">
        <v>127</v>
      </c>
      <c r="E42" s="236">
        <v>43578</v>
      </c>
      <c r="F42" s="236">
        <v>43578</v>
      </c>
      <c r="G42" s="123" t="s">
        <v>25</v>
      </c>
      <c r="H42" s="124">
        <v>4</v>
      </c>
      <c r="I42" s="124"/>
      <c r="J42" s="124"/>
      <c r="K42" s="137">
        <f t="shared" si="4"/>
        <v>4</v>
      </c>
      <c r="L42" s="124">
        <v>4</v>
      </c>
      <c r="M42" s="124"/>
      <c r="N42" s="124"/>
      <c r="O42" s="124"/>
      <c r="P42" s="124"/>
      <c r="Q42" s="137">
        <f t="shared" si="5"/>
        <v>4</v>
      </c>
      <c r="R42" s="137">
        <f t="shared" si="6"/>
        <v>1</v>
      </c>
      <c r="S42" s="142"/>
      <c r="T42" s="124"/>
      <c r="U42" s="124"/>
      <c r="V42" s="124">
        <v>1</v>
      </c>
      <c r="W42" s="124"/>
      <c r="X42" s="124"/>
      <c r="Y42" s="124"/>
      <c r="Z42" s="124"/>
      <c r="AA42" s="124"/>
      <c r="AB42" s="124"/>
      <c r="AC42" s="124"/>
      <c r="AD42" s="137">
        <f t="shared" si="3"/>
        <v>1</v>
      </c>
      <c r="AE42" s="124"/>
      <c r="AF42" s="124">
        <v>1</v>
      </c>
      <c r="AG42" s="124"/>
      <c r="AH42" s="137">
        <f t="shared" si="7"/>
        <v>1</v>
      </c>
      <c r="AI42" s="124">
        <v>1</v>
      </c>
      <c r="AJ42" s="124"/>
      <c r="AK42" s="124"/>
      <c r="AL42" s="124"/>
      <c r="AM42" s="124"/>
      <c r="AN42" s="108"/>
      <c r="AO42" s="108"/>
      <c r="AP42" s="108"/>
      <c r="AQ42" s="108"/>
      <c r="AR42" s="108"/>
      <c r="AS42" s="108"/>
    </row>
    <row r="43" spans="1:56" s="110" customFormat="1" ht="12.75" x14ac:dyDescent="0.25">
      <c r="A43" s="120">
        <v>35</v>
      </c>
      <c r="B43" s="121"/>
      <c r="C43" s="116" t="s">
        <v>438</v>
      </c>
      <c r="D43" s="135" t="s">
        <v>129</v>
      </c>
      <c r="E43" s="236">
        <v>43579</v>
      </c>
      <c r="F43" s="236">
        <v>43581</v>
      </c>
      <c r="G43" s="123" t="s">
        <v>25</v>
      </c>
      <c r="H43" s="124"/>
      <c r="I43" s="124"/>
      <c r="J43" s="124">
        <v>24</v>
      </c>
      <c r="K43" s="137">
        <f t="shared" si="4"/>
        <v>24</v>
      </c>
      <c r="L43" s="124">
        <v>24</v>
      </c>
      <c r="M43" s="124"/>
      <c r="N43" s="124"/>
      <c r="O43" s="124"/>
      <c r="P43" s="124"/>
      <c r="Q43" s="137">
        <f t="shared" si="5"/>
        <v>24</v>
      </c>
      <c r="R43" s="137">
        <f t="shared" si="6"/>
        <v>2</v>
      </c>
      <c r="S43" s="142"/>
      <c r="T43" s="124"/>
      <c r="U43" s="124"/>
      <c r="V43" s="124">
        <v>2</v>
      </c>
      <c r="W43" s="124"/>
      <c r="X43" s="124"/>
      <c r="Y43" s="124"/>
      <c r="Z43" s="124"/>
      <c r="AA43" s="124"/>
      <c r="AB43" s="124"/>
      <c r="AC43" s="124"/>
      <c r="AD43" s="137">
        <f t="shared" si="3"/>
        <v>2</v>
      </c>
      <c r="AE43" s="124">
        <v>1</v>
      </c>
      <c r="AF43" s="124">
        <v>1</v>
      </c>
      <c r="AG43" s="124"/>
      <c r="AH43" s="137" t="str">
        <f t="shared" si="7"/>
        <v>verifique datos erroneos</v>
      </c>
      <c r="AI43" s="124"/>
      <c r="AJ43" s="124"/>
      <c r="AK43" s="124"/>
      <c r="AL43" s="124"/>
      <c r="AM43" s="124"/>
      <c r="AN43" s="108"/>
      <c r="AO43" s="108"/>
      <c r="AP43" s="108"/>
      <c r="AQ43" s="108"/>
      <c r="AR43" s="108"/>
      <c r="AS43" s="108"/>
    </row>
    <row r="44" spans="1:56" s="110" customFormat="1" ht="12.75" x14ac:dyDescent="0.25">
      <c r="A44" s="120">
        <v>36</v>
      </c>
      <c r="B44" s="121"/>
      <c r="C44" s="116" t="s">
        <v>439</v>
      </c>
      <c r="D44" s="135" t="s">
        <v>127</v>
      </c>
      <c r="E44" s="236">
        <v>43580</v>
      </c>
      <c r="F44" s="236">
        <v>43581</v>
      </c>
      <c r="G44" s="123" t="s">
        <v>25</v>
      </c>
      <c r="H44" s="124"/>
      <c r="I44" s="124"/>
      <c r="J44" s="124">
        <v>16</v>
      </c>
      <c r="K44" s="137">
        <f t="shared" si="4"/>
        <v>16</v>
      </c>
      <c r="L44" s="124">
        <v>16</v>
      </c>
      <c r="M44" s="124"/>
      <c r="N44" s="124"/>
      <c r="O44" s="124"/>
      <c r="P44" s="124"/>
      <c r="Q44" s="137">
        <f t="shared" si="5"/>
        <v>16</v>
      </c>
      <c r="R44" s="137">
        <f t="shared" si="6"/>
        <v>15</v>
      </c>
      <c r="S44" s="142"/>
      <c r="T44" s="124"/>
      <c r="U44" s="124">
        <v>2</v>
      </c>
      <c r="V44" s="124">
        <v>13</v>
      </c>
      <c r="W44" s="124"/>
      <c r="X44" s="124"/>
      <c r="Y44" s="124"/>
      <c r="Z44" s="124"/>
      <c r="AA44" s="124"/>
      <c r="AB44" s="124"/>
      <c r="AC44" s="124"/>
      <c r="AD44" s="137">
        <f t="shared" si="3"/>
        <v>15</v>
      </c>
      <c r="AE44" s="124">
        <v>13</v>
      </c>
      <c r="AF44" s="124">
        <v>2</v>
      </c>
      <c r="AG44" s="124"/>
      <c r="AH44" s="137" t="str">
        <f t="shared" si="7"/>
        <v>verifique datos erroneos</v>
      </c>
      <c r="AI44" s="124"/>
      <c r="AJ44" s="124"/>
      <c r="AK44" s="124"/>
      <c r="AL44" s="124"/>
      <c r="AM44" s="124"/>
      <c r="AN44" s="108"/>
      <c r="AO44" s="108"/>
      <c r="AP44" s="108"/>
      <c r="AQ44" s="108"/>
      <c r="AR44" s="108"/>
      <c r="AS44" s="108"/>
    </row>
    <row r="45" spans="1:56" s="110" customFormat="1" ht="12.75" x14ac:dyDescent="0.25">
      <c r="A45" s="120">
        <v>37</v>
      </c>
      <c r="B45" s="121"/>
      <c r="C45" s="116" t="s">
        <v>441</v>
      </c>
      <c r="D45" s="135" t="s">
        <v>127</v>
      </c>
      <c r="E45" s="236">
        <v>43613</v>
      </c>
      <c r="F45" s="236">
        <v>43640</v>
      </c>
      <c r="G45" s="123" t="s">
        <v>25</v>
      </c>
      <c r="H45" s="124"/>
      <c r="I45" s="124">
        <v>35</v>
      </c>
      <c r="J45" s="124"/>
      <c r="K45" s="137">
        <f t="shared" si="4"/>
        <v>35</v>
      </c>
      <c r="L45" s="124"/>
      <c r="M45" s="124">
        <v>35</v>
      </c>
      <c r="N45" s="124"/>
      <c r="O45" s="124"/>
      <c r="P45" s="124"/>
      <c r="Q45" s="137">
        <f t="shared" si="5"/>
        <v>35</v>
      </c>
      <c r="R45" s="137">
        <f t="shared" si="6"/>
        <v>21</v>
      </c>
      <c r="S45" s="142">
        <v>1</v>
      </c>
      <c r="T45" s="124">
        <v>5</v>
      </c>
      <c r="U45" s="124">
        <v>3</v>
      </c>
      <c r="V45" s="124">
        <v>12</v>
      </c>
      <c r="W45" s="124"/>
      <c r="X45" s="124"/>
      <c r="Y45" s="124"/>
      <c r="Z45" s="124"/>
      <c r="AA45" s="124"/>
      <c r="AB45" s="124"/>
      <c r="AC45" s="124"/>
      <c r="AD45" s="137">
        <f t="shared" si="3"/>
        <v>21</v>
      </c>
      <c r="AE45" s="124">
        <v>9</v>
      </c>
      <c r="AF45" s="124">
        <v>12</v>
      </c>
      <c r="AG45" s="124"/>
      <c r="AH45" s="137">
        <f t="shared" si="7"/>
        <v>21</v>
      </c>
      <c r="AI45" s="124">
        <v>21</v>
      </c>
      <c r="AJ45" s="124"/>
      <c r="AK45" s="124" t="s">
        <v>440</v>
      </c>
      <c r="AL45" s="124"/>
      <c r="AM45" s="124">
        <v>1</v>
      </c>
      <c r="AN45" s="108"/>
      <c r="AO45" s="108"/>
      <c r="AP45" s="108"/>
      <c r="AQ45" s="108"/>
      <c r="AR45" s="108"/>
      <c r="AS45" s="108"/>
    </row>
    <row r="46" spans="1:56" s="110" customFormat="1" ht="12.75" x14ac:dyDescent="0.25">
      <c r="A46" s="120">
        <v>38</v>
      </c>
      <c r="B46" s="121"/>
      <c r="C46" s="116" t="s">
        <v>442</v>
      </c>
      <c r="D46" s="135" t="s">
        <v>129</v>
      </c>
      <c r="E46" s="236">
        <v>43599</v>
      </c>
      <c r="F46" s="236">
        <v>43601</v>
      </c>
      <c r="G46" s="123" t="s">
        <v>25</v>
      </c>
      <c r="H46" s="124"/>
      <c r="I46" s="124"/>
      <c r="J46" s="124">
        <v>20</v>
      </c>
      <c r="K46" s="137">
        <f t="shared" si="4"/>
        <v>20</v>
      </c>
      <c r="L46" s="124">
        <v>20</v>
      </c>
      <c r="M46" s="124"/>
      <c r="N46" s="124"/>
      <c r="O46" s="124"/>
      <c r="P46" s="124"/>
      <c r="Q46" s="137">
        <f t="shared" si="5"/>
        <v>20</v>
      </c>
      <c r="R46" s="137">
        <f t="shared" si="6"/>
        <v>13</v>
      </c>
      <c r="S46" s="142"/>
      <c r="T46" s="124"/>
      <c r="U46" s="124">
        <v>8</v>
      </c>
      <c r="V46" s="124">
        <v>5</v>
      </c>
      <c r="W46" s="124"/>
      <c r="X46" s="124"/>
      <c r="Y46" s="124"/>
      <c r="Z46" s="124"/>
      <c r="AA46" s="124"/>
      <c r="AB46" s="124"/>
      <c r="AC46" s="124"/>
      <c r="AD46" s="137">
        <f t="shared" si="3"/>
        <v>13</v>
      </c>
      <c r="AE46" s="124">
        <v>11</v>
      </c>
      <c r="AF46" s="124">
        <v>2</v>
      </c>
      <c r="AG46" s="124"/>
      <c r="AH46" s="137" t="str">
        <f t="shared" si="7"/>
        <v>verifique datos erroneos</v>
      </c>
      <c r="AI46" s="124"/>
      <c r="AJ46" s="124"/>
      <c r="AK46" s="124"/>
      <c r="AL46" s="124"/>
      <c r="AM46" s="124"/>
      <c r="AN46" s="108"/>
      <c r="AO46" s="108"/>
      <c r="AP46" s="108"/>
      <c r="AQ46" s="108"/>
      <c r="AR46" s="108"/>
      <c r="AS46" s="108"/>
    </row>
    <row r="47" spans="1:56" s="110" customFormat="1" ht="12.75" x14ac:dyDescent="0.25">
      <c r="A47" s="120">
        <v>39</v>
      </c>
      <c r="B47" s="121"/>
      <c r="C47" s="116" t="s">
        <v>442</v>
      </c>
      <c r="D47" s="135" t="s">
        <v>129</v>
      </c>
      <c r="E47" s="236">
        <v>43641</v>
      </c>
      <c r="F47" s="236">
        <v>43643</v>
      </c>
      <c r="G47" s="123" t="s">
        <v>25</v>
      </c>
      <c r="H47" s="124"/>
      <c r="I47" s="124"/>
      <c r="J47" s="124">
        <v>20</v>
      </c>
      <c r="K47" s="137">
        <f t="shared" si="4"/>
        <v>20</v>
      </c>
      <c r="L47" s="124">
        <v>20</v>
      </c>
      <c r="M47" s="124"/>
      <c r="N47" s="124"/>
      <c r="O47" s="124"/>
      <c r="P47" s="124"/>
      <c r="Q47" s="137">
        <f t="shared" si="5"/>
        <v>20</v>
      </c>
      <c r="R47" s="137">
        <f t="shared" si="6"/>
        <v>16</v>
      </c>
      <c r="S47" s="142"/>
      <c r="T47" s="124"/>
      <c r="U47" s="124">
        <v>9</v>
      </c>
      <c r="V47" s="124">
        <v>7</v>
      </c>
      <c r="W47" s="124"/>
      <c r="X47" s="124"/>
      <c r="Y47" s="124"/>
      <c r="Z47" s="124"/>
      <c r="AA47" s="124"/>
      <c r="AB47" s="124"/>
      <c r="AC47" s="124"/>
      <c r="AD47" s="137">
        <f t="shared" si="3"/>
        <v>16</v>
      </c>
      <c r="AE47" s="124">
        <v>10</v>
      </c>
      <c r="AF47" s="124">
        <v>6</v>
      </c>
      <c r="AG47" s="124"/>
      <c r="AH47" s="137" t="str">
        <f t="shared" si="7"/>
        <v>verifique datos erroneos</v>
      </c>
      <c r="AI47" s="124"/>
      <c r="AJ47" s="124"/>
      <c r="AK47" s="124"/>
      <c r="AL47" s="124"/>
      <c r="AM47" s="124"/>
      <c r="AN47" s="108"/>
      <c r="AO47" s="108"/>
      <c r="AP47" s="108"/>
      <c r="AQ47" s="108"/>
      <c r="AR47" s="108"/>
      <c r="AS47" s="108"/>
    </row>
    <row r="48" spans="1:56" s="110" customFormat="1" ht="12.75" x14ac:dyDescent="0.25">
      <c r="A48" s="120">
        <v>40</v>
      </c>
      <c r="B48" s="121"/>
      <c r="C48" s="116" t="s">
        <v>457</v>
      </c>
      <c r="D48" s="135" t="s">
        <v>127</v>
      </c>
      <c r="E48" s="236">
        <v>43642</v>
      </c>
      <c r="F48" s="236">
        <v>43644</v>
      </c>
      <c r="G48" s="123" t="s">
        <v>25</v>
      </c>
      <c r="H48" s="124"/>
      <c r="I48" s="124"/>
      <c r="J48" s="124">
        <v>18</v>
      </c>
      <c r="K48" s="137">
        <f t="shared" si="4"/>
        <v>18</v>
      </c>
      <c r="L48" s="124">
        <v>18</v>
      </c>
      <c r="M48" s="124"/>
      <c r="N48" s="124"/>
      <c r="O48" s="124"/>
      <c r="P48" s="124"/>
      <c r="Q48" s="137">
        <f t="shared" si="5"/>
        <v>18</v>
      </c>
      <c r="R48" s="137">
        <f t="shared" si="6"/>
        <v>9</v>
      </c>
      <c r="S48" s="142"/>
      <c r="T48" s="124"/>
      <c r="U48" s="124">
        <v>3</v>
      </c>
      <c r="V48" s="124">
        <v>6</v>
      </c>
      <c r="W48" s="124"/>
      <c r="X48" s="124"/>
      <c r="Y48" s="124"/>
      <c r="Z48" s="124"/>
      <c r="AA48" s="124"/>
      <c r="AB48" s="124"/>
      <c r="AC48" s="124"/>
      <c r="AD48" s="137">
        <f t="shared" si="3"/>
        <v>9</v>
      </c>
      <c r="AE48" s="124">
        <v>8</v>
      </c>
      <c r="AF48" s="124">
        <v>1</v>
      </c>
      <c r="AG48" s="124"/>
      <c r="AH48" s="137">
        <f t="shared" si="7"/>
        <v>9</v>
      </c>
      <c r="AI48" s="124">
        <v>9</v>
      </c>
      <c r="AJ48" s="124"/>
      <c r="AK48" s="124"/>
      <c r="AL48" s="124"/>
      <c r="AM48" s="124"/>
      <c r="AN48" s="108"/>
      <c r="AO48" s="108"/>
      <c r="AP48" s="108"/>
      <c r="AQ48" s="108"/>
      <c r="AR48" s="108"/>
      <c r="AS48" s="108"/>
    </row>
    <row r="49" spans="1:45" s="136" customFormat="1" ht="12.75" x14ac:dyDescent="0.2">
      <c r="A49" s="120">
        <v>41</v>
      </c>
      <c r="B49" s="121"/>
      <c r="C49" s="116" t="s">
        <v>458</v>
      </c>
      <c r="D49" s="135" t="s">
        <v>129</v>
      </c>
      <c r="E49" s="236">
        <v>43579</v>
      </c>
      <c r="F49" s="236">
        <v>43581</v>
      </c>
      <c r="G49" s="236" t="s">
        <v>25</v>
      </c>
      <c r="H49" s="124" t="s">
        <v>421</v>
      </c>
      <c r="I49" s="124"/>
      <c r="J49" s="124">
        <v>25</v>
      </c>
      <c r="K49" s="137">
        <f t="shared" si="4"/>
        <v>25</v>
      </c>
      <c r="L49" s="124">
        <v>25</v>
      </c>
      <c r="M49" s="124"/>
      <c r="N49" s="124"/>
      <c r="O49" s="124"/>
      <c r="P49" s="124"/>
      <c r="Q49" s="137">
        <f t="shared" si="5"/>
        <v>25</v>
      </c>
      <c r="R49" s="137">
        <f t="shared" si="6"/>
        <v>1</v>
      </c>
      <c r="S49" s="138" t="s">
        <v>421</v>
      </c>
      <c r="T49" s="138"/>
      <c r="U49" s="138"/>
      <c r="V49" s="138">
        <v>1</v>
      </c>
      <c r="W49" s="138"/>
      <c r="X49" s="124"/>
      <c r="Y49" s="124"/>
      <c r="Z49" s="124"/>
      <c r="AA49" s="124"/>
      <c r="AB49" s="124"/>
      <c r="AC49" s="124"/>
      <c r="AD49" s="137">
        <f t="shared" si="3"/>
        <v>1</v>
      </c>
      <c r="AE49" s="124">
        <v>1</v>
      </c>
      <c r="AF49" s="124" t="s">
        <v>421</v>
      </c>
      <c r="AG49" s="124"/>
      <c r="AH49" s="137">
        <f t="shared" si="7"/>
        <v>1</v>
      </c>
      <c r="AI49" s="124">
        <v>1</v>
      </c>
      <c r="AJ49" s="124"/>
      <c r="AK49" s="124" t="s">
        <v>421</v>
      </c>
      <c r="AL49" s="124"/>
      <c r="AM49" s="124"/>
    </row>
    <row r="50" spans="1:45" s="110" customFormat="1" ht="12.75" x14ac:dyDescent="0.25">
      <c r="A50" s="120">
        <v>42</v>
      </c>
      <c r="B50" s="121"/>
      <c r="C50" s="116" t="s">
        <v>200</v>
      </c>
      <c r="D50" s="135" t="s">
        <v>127</v>
      </c>
      <c r="E50" s="236">
        <v>43641</v>
      </c>
      <c r="F50" s="236">
        <v>43641</v>
      </c>
      <c r="G50" s="123" t="s">
        <v>25</v>
      </c>
      <c r="H50" s="124">
        <v>4</v>
      </c>
      <c r="I50" s="124"/>
      <c r="J50" s="124"/>
      <c r="K50" s="137">
        <f t="shared" si="4"/>
        <v>4</v>
      </c>
      <c r="L50" s="124">
        <v>4</v>
      </c>
      <c r="M50" s="124"/>
      <c r="N50" s="124"/>
      <c r="O50" s="124"/>
      <c r="P50" s="124"/>
      <c r="Q50" s="137">
        <f t="shared" si="5"/>
        <v>4</v>
      </c>
      <c r="R50" s="137">
        <f t="shared" si="6"/>
        <v>1</v>
      </c>
      <c r="S50" s="142"/>
      <c r="T50" s="124"/>
      <c r="U50" s="124"/>
      <c r="V50" s="124">
        <v>1</v>
      </c>
      <c r="W50" s="124"/>
      <c r="X50" s="124"/>
      <c r="Y50" s="124"/>
      <c r="Z50" s="124"/>
      <c r="AA50" s="124"/>
      <c r="AB50" s="124"/>
      <c r="AC50" s="124"/>
      <c r="AD50" s="137">
        <f t="shared" si="3"/>
        <v>1</v>
      </c>
      <c r="AE50" s="124"/>
      <c r="AF50" s="124">
        <v>1</v>
      </c>
      <c r="AG50" s="124"/>
      <c r="AH50" s="137">
        <f t="shared" si="7"/>
        <v>1</v>
      </c>
      <c r="AI50" s="124">
        <v>1</v>
      </c>
      <c r="AJ50" s="124"/>
      <c r="AK50" s="124"/>
      <c r="AL50" s="124"/>
      <c r="AM50" s="124"/>
      <c r="AN50" s="108"/>
      <c r="AO50" s="108"/>
      <c r="AP50" s="108"/>
      <c r="AQ50" s="108"/>
      <c r="AR50" s="108"/>
      <c r="AS50" s="108"/>
    </row>
    <row r="51" spans="1:45" s="110" customFormat="1" ht="12.75" x14ac:dyDescent="0.2">
      <c r="A51" s="120">
        <v>43</v>
      </c>
      <c r="B51" s="121"/>
      <c r="C51" s="195" t="s">
        <v>551</v>
      </c>
      <c r="D51" s="135" t="s">
        <v>127</v>
      </c>
      <c r="E51" s="139">
        <v>43641</v>
      </c>
      <c r="F51" s="139">
        <v>43684</v>
      </c>
      <c r="G51" s="123" t="s">
        <v>26</v>
      </c>
      <c r="H51" s="124"/>
      <c r="I51" s="124">
        <v>56</v>
      </c>
      <c r="J51" s="124"/>
      <c r="K51" s="137">
        <f t="shared" si="4"/>
        <v>56</v>
      </c>
      <c r="L51" s="124">
        <v>56</v>
      </c>
      <c r="M51" s="124"/>
      <c r="N51" s="124"/>
      <c r="O51" s="124"/>
      <c r="P51" s="124"/>
      <c r="Q51" s="137">
        <f t="shared" si="5"/>
        <v>56</v>
      </c>
      <c r="R51" s="137">
        <f t="shared" si="6"/>
        <v>14</v>
      </c>
      <c r="S51" s="142"/>
      <c r="T51" s="124"/>
      <c r="U51" s="124">
        <v>1</v>
      </c>
      <c r="V51" s="124">
        <v>13</v>
      </c>
      <c r="W51" s="124"/>
      <c r="X51" s="124"/>
      <c r="Y51" s="124"/>
      <c r="Z51" s="124"/>
      <c r="AA51" s="124"/>
      <c r="AB51" s="124"/>
      <c r="AC51" s="124"/>
      <c r="AD51" s="137">
        <f t="shared" si="3"/>
        <v>14</v>
      </c>
      <c r="AE51" s="124">
        <v>3</v>
      </c>
      <c r="AF51" s="124">
        <v>11</v>
      </c>
      <c r="AG51" s="124"/>
      <c r="AH51" s="137" t="str">
        <f t="shared" si="7"/>
        <v>verifique datos erroneos</v>
      </c>
      <c r="AI51" s="124"/>
      <c r="AJ51" s="124"/>
      <c r="AK51" s="124"/>
      <c r="AL51" s="180"/>
      <c r="AM51" s="180"/>
      <c r="AN51" s="108"/>
      <c r="AO51" s="108"/>
      <c r="AP51" s="108"/>
      <c r="AQ51" s="108"/>
      <c r="AR51" s="108"/>
      <c r="AS51" s="108"/>
    </row>
    <row r="52" spans="1:45" s="110" customFormat="1" ht="12.75" x14ac:dyDescent="0.2">
      <c r="A52" s="120">
        <v>44</v>
      </c>
      <c r="B52" s="121"/>
      <c r="C52" s="195" t="s">
        <v>542</v>
      </c>
      <c r="D52" s="135" t="s">
        <v>127</v>
      </c>
      <c r="E52" s="139">
        <v>43662</v>
      </c>
      <c r="F52" s="139">
        <v>43662</v>
      </c>
      <c r="G52" s="123" t="s">
        <v>26</v>
      </c>
      <c r="H52" s="124">
        <v>3</v>
      </c>
      <c r="I52" s="124"/>
      <c r="J52" s="124"/>
      <c r="K52" s="137">
        <f t="shared" si="4"/>
        <v>3</v>
      </c>
      <c r="L52" s="124">
        <v>3</v>
      </c>
      <c r="M52" s="124"/>
      <c r="N52" s="124"/>
      <c r="O52" s="124"/>
      <c r="P52" s="124"/>
      <c r="Q52" s="137">
        <f t="shared" si="5"/>
        <v>3</v>
      </c>
      <c r="R52" s="137">
        <f t="shared" si="6"/>
        <v>6</v>
      </c>
      <c r="S52" s="142"/>
      <c r="T52" s="124"/>
      <c r="U52" s="124">
        <v>3</v>
      </c>
      <c r="V52" s="124">
        <v>3</v>
      </c>
      <c r="W52" s="124"/>
      <c r="X52" s="124"/>
      <c r="Y52" s="124"/>
      <c r="Z52" s="124"/>
      <c r="AA52" s="124"/>
      <c r="AB52" s="124"/>
      <c r="AC52" s="124"/>
      <c r="AD52" s="137">
        <f t="shared" si="3"/>
        <v>6</v>
      </c>
      <c r="AE52" s="124">
        <v>6</v>
      </c>
      <c r="AF52" s="124"/>
      <c r="AG52" s="124"/>
      <c r="AH52" s="137">
        <f t="shared" si="7"/>
        <v>6</v>
      </c>
      <c r="AI52" s="124">
        <v>6</v>
      </c>
      <c r="AJ52" s="124"/>
      <c r="AK52" s="124"/>
      <c r="AL52" s="180"/>
      <c r="AM52" s="180"/>
      <c r="AN52" s="108"/>
      <c r="AO52" s="108"/>
      <c r="AP52" s="108"/>
      <c r="AQ52" s="108"/>
      <c r="AR52" s="108"/>
      <c r="AS52" s="108"/>
    </row>
    <row r="53" spans="1:45" s="110" customFormat="1" ht="12.75" x14ac:dyDescent="0.2">
      <c r="A53" s="120">
        <v>45</v>
      </c>
      <c r="B53" s="121"/>
      <c r="C53" s="195" t="s">
        <v>542</v>
      </c>
      <c r="D53" s="135" t="s">
        <v>127</v>
      </c>
      <c r="E53" s="139">
        <v>43663</v>
      </c>
      <c r="F53" s="139">
        <v>43663</v>
      </c>
      <c r="G53" s="123" t="s">
        <v>26</v>
      </c>
      <c r="H53" s="124">
        <v>3</v>
      </c>
      <c r="I53" s="124"/>
      <c r="J53" s="124"/>
      <c r="K53" s="137">
        <f t="shared" si="4"/>
        <v>3</v>
      </c>
      <c r="L53" s="124">
        <v>3</v>
      </c>
      <c r="M53" s="124"/>
      <c r="N53" s="124"/>
      <c r="O53" s="124"/>
      <c r="P53" s="124"/>
      <c r="Q53" s="137">
        <f t="shared" si="5"/>
        <v>3</v>
      </c>
      <c r="R53" s="137">
        <f t="shared" si="6"/>
        <v>6</v>
      </c>
      <c r="S53" s="142"/>
      <c r="T53" s="124"/>
      <c r="U53" s="124">
        <v>4</v>
      </c>
      <c r="V53" s="124">
        <v>2</v>
      </c>
      <c r="W53" s="124"/>
      <c r="X53" s="124"/>
      <c r="Y53" s="124"/>
      <c r="Z53" s="124"/>
      <c r="AA53" s="124"/>
      <c r="AB53" s="124"/>
      <c r="AC53" s="124"/>
      <c r="AD53" s="137">
        <f t="shared" si="3"/>
        <v>6</v>
      </c>
      <c r="AE53" s="124">
        <v>6</v>
      </c>
      <c r="AF53" s="124"/>
      <c r="AG53" s="124"/>
      <c r="AH53" s="137">
        <f t="shared" si="7"/>
        <v>6</v>
      </c>
      <c r="AI53" s="124">
        <v>6</v>
      </c>
      <c r="AJ53" s="124"/>
      <c r="AK53" s="124"/>
      <c r="AL53" s="180"/>
      <c r="AM53" s="180"/>
      <c r="AN53" s="108"/>
      <c r="AO53" s="108"/>
      <c r="AP53" s="108"/>
      <c r="AQ53" s="108"/>
      <c r="AR53" s="108"/>
      <c r="AS53" s="108"/>
    </row>
    <row r="54" spans="1:45" s="110" customFormat="1" ht="12.75" x14ac:dyDescent="0.2">
      <c r="A54" s="120">
        <v>46</v>
      </c>
      <c r="B54" s="121"/>
      <c r="C54" s="195" t="s">
        <v>542</v>
      </c>
      <c r="D54" s="135" t="s">
        <v>127</v>
      </c>
      <c r="E54" s="139">
        <v>43655</v>
      </c>
      <c r="F54" s="139">
        <v>43655</v>
      </c>
      <c r="G54" s="123" t="s">
        <v>26</v>
      </c>
      <c r="H54" s="124">
        <v>3</v>
      </c>
      <c r="I54" s="124"/>
      <c r="J54" s="124"/>
      <c r="K54" s="137">
        <f t="shared" si="4"/>
        <v>3</v>
      </c>
      <c r="L54" s="124">
        <v>3</v>
      </c>
      <c r="M54" s="124"/>
      <c r="N54" s="124"/>
      <c r="O54" s="124"/>
      <c r="P54" s="124"/>
      <c r="Q54" s="137">
        <f t="shared" si="5"/>
        <v>3</v>
      </c>
      <c r="R54" s="137">
        <f t="shared" si="6"/>
        <v>5</v>
      </c>
      <c r="S54" s="142"/>
      <c r="T54" s="124"/>
      <c r="U54" s="124">
        <v>3</v>
      </c>
      <c r="V54" s="124">
        <v>2</v>
      </c>
      <c r="W54" s="124"/>
      <c r="X54" s="124"/>
      <c r="Y54" s="124"/>
      <c r="Z54" s="124"/>
      <c r="AA54" s="124"/>
      <c r="AB54" s="124"/>
      <c r="AC54" s="124"/>
      <c r="AD54" s="137">
        <f t="shared" si="3"/>
        <v>5</v>
      </c>
      <c r="AE54" s="124">
        <v>5</v>
      </c>
      <c r="AF54" s="124"/>
      <c r="AG54" s="124"/>
      <c r="AH54" s="137">
        <f t="shared" si="7"/>
        <v>5</v>
      </c>
      <c r="AI54" s="124">
        <v>5</v>
      </c>
      <c r="AJ54" s="124"/>
      <c r="AK54" s="124"/>
      <c r="AL54" s="180"/>
      <c r="AM54" s="180"/>
      <c r="AN54" s="108"/>
      <c r="AO54" s="108"/>
      <c r="AP54" s="108"/>
      <c r="AQ54" s="108"/>
      <c r="AR54" s="108"/>
      <c r="AS54" s="108"/>
    </row>
    <row r="55" spans="1:45" s="110" customFormat="1" ht="12.75" x14ac:dyDescent="0.2">
      <c r="A55" s="120">
        <v>47</v>
      </c>
      <c r="B55" s="121"/>
      <c r="C55" s="195" t="s">
        <v>542</v>
      </c>
      <c r="D55" s="135" t="s">
        <v>127</v>
      </c>
      <c r="E55" s="139">
        <v>43656</v>
      </c>
      <c r="F55" s="139">
        <v>43656</v>
      </c>
      <c r="G55" s="123" t="s">
        <v>26</v>
      </c>
      <c r="H55" s="124">
        <v>3</v>
      </c>
      <c r="I55" s="124"/>
      <c r="J55" s="124"/>
      <c r="K55" s="137">
        <f t="shared" si="4"/>
        <v>3</v>
      </c>
      <c r="L55" s="124">
        <v>3</v>
      </c>
      <c r="M55" s="124"/>
      <c r="N55" s="124"/>
      <c r="O55" s="124"/>
      <c r="P55" s="124"/>
      <c r="Q55" s="137">
        <f t="shared" si="5"/>
        <v>3</v>
      </c>
      <c r="R55" s="137">
        <f t="shared" si="6"/>
        <v>5</v>
      </c>
      <c r="S55" s="142"/>
      <c r="T55" s="124"/>
      <c r="U55" s="124">
        <v>4</v>
      </c>
      <c r="V55" s="124">
        <v>1</v>
      </c>
      <c r="W55" s="124"/>
      <c r="X55" s="124"/>
      <c r="Y55" s="124"/>
      <c r="Z55" s="124"/>
      <c r="AA55" s="124"/>
      <c r="AB55" s="124"/>
      <c r="AC55" s="124"/>
      <c r="AD55" s="137">
        <f t="shared" si="3"/>
        <v>5</v>
      </c>
      <c r="AE55" s="124">
        <v>4</v>
      </c>
      <c r="AF55" s="124">
        <v>1</v>
      </c>
      <c r="AG55" s="124"/>
      <c r="AH55" s="137">
        <f t="shared" si="7"/>
        <v>5</v>
      </c>
      <c r="AI55" s="124">
        <v>5</v>
      </c>
      <c r="AJ55" s="124"/>
      <c r="AK55" s="124"/>
      <c r="AL55" s="180"/>
      <c r="AM55" s="180"/>
      <c r="AN55" s="108"/>
      <c r="AO55" s="108"/>
      <c r="AP55" s="108"/>
      <c r="AQ55" s="108"/>
      <c r="AR55" s="108"/>
      <c r="AS55" s="108"/>
    </row>
    <row r="56" spans="1:45" s="110" customFormat="1" ht="12.75" x14ac:dyDescent="0.2">
      <c r="A56" s="120">
        <v>48</v>
      </c>
      <c r="B56" s="121"/>
      <c r="C56" s="195" t="s">
        <v>542</v>
      </c>
      <c r="D56" s="135" t="s">
        <v>127</v>
      </c>
      <c r="E56" s="139">
        <v>43677</v>
      </c>
      <c r="F56" s="139">
        <v>43677</v>
      </c>
      <c r="G56" s="123" t="s">
        <v>26</v>
      </c>
      <c r="H56" s="124">
        <v>2</v>
      </c>
      <c r="I56" s="124"/>
      <c r="J56" s="124"/>
      <c r="K56" s="137">
        <f t="shared" si="4"/>
        <v>2</v>
      </c>
      <c r="L56" s="124">
        <v>2</v>
      </c>
      <c r="M56" s="124"/>
      <c r="N56" s="124"/>
      <c r="O56" s="124"/>
      <c r="P56" s="124"/>
      <c r="Q56" s="137">
        <f t="shared" si="5"/>
        <v>2</v>
      </c>
      <c r="R56" s="137">
        <f t="shared" si="6"/>
        <v>10</v>
      </c>
      <c r="S56" s="142"/>
      <c r="T56" s="124"/>
      <c r="U56" s="124">
        <v>8</v>
      </c>
      <c r="V56" s="124">
        <v>2</v>
      </c>
      <c r="W56" s="124"/>
      <c r="X56" s="124"/>
      <c r="Y56" s="124"/>
      <c r="Z56" s="124"/>
      <c r="AA56" s="124"/>
      <c r="AB56" s="124"/>
      <c r="AC56" s="124"/>
      <c r="AD56" s="137">
        <f t="shared" si="3"/>
        <v>10</v>
      </c>
      <c r="AE56" s="124">
        <v>8</v>
      </c>
      <c r="AF56" s="124">
        <v>2</v>
      </c>
      <c r="AG56" s="124"/>
      <c r="AH56" s="137">
        <f t="shared" si="7"/>
        <v>10</v>
      </c>
      <c r="AI56" s="124">
        <v>10</v>
      </c>
      <c r="AJ56" s="124"/>
      <c r="AK56" s="124"/>
      <c r="AL56" s="180"/>
      <c r="AM56" s="180"/>
      <c r="AN56" s="108"/>
      <c r="AO56" s="108"/>
      <c r="AP56" s="108"/>
      <c r="AQ56" s="108"/>
      <c r="AR56" s="108"/>
      <c r="AS56" s="108"/>
    </row>
    <row r="57" spans="1:45" s="110" customFormat="1" ht="12.75" x14ac:dyDescent="0.2">
      <c r="A57" s="120">
        <v>49</v>
      </c>
      <c r="B57" s="121"/>
      <c r="C57" s="209" t="s">
        <v>543</v>
      </c>
      <c r="D57" s="135" t="s">
        <v>127</v>
      </c>
      <c r="E57" s="139">
        <v>43661</v>
      </c>
      <c r="F57" s="139">
        <v>43665</v>
      </c>
      <c r="G57" s="123" t="s">
        <v>26</v>
      </c>
      <c r="H57" s="124"/>
      <c r="I57" s="124"/>
      <c r="J57" s="124">
        <v>40</v>
      </c>
      <c r="K57" s="137">
        <f t="shared" si="4"/>
        <v>40</v>
      </c>
      <c r="L57" s="124">
        <v>40</v>
      </c>
      <c r="M57" s="124"/>
      <c r="N57" s="124"/>
      <c r="O57" s="124"/>
      <c r="P57" s="124"/>
      <c r="Q57" s="137">
        <f t="shared" si="5"/>
        <v>40</v>
      </c>
      <c r="R57" s="137">
        <f t="shared" si="6"/>
        <v>5</v>
      </c>
      <c r="S57" s="142"/>
      <c r="T57" s="124"/>
      <c r="U57" s="124">
        <v>1</v>
      </c>
      <c r="V57" s="124">
        <v>4</v>
      </c>
      <c r="W57" s="124"/>
      <c r="X57" s="124"/>
      <c r="Y57" s="124"/>
      <c r="Z57" s="124"/>
      <c r="AA57" s="124"/>
      <c r="AB57" s="124"/>
      <c r="AC57" s="124"/>
      <c r="AD57" s="137">
        <f t="shared" si="3"/>
        <v>5</v>
      </c>
      <c r="AE57" s="124">
        <v>3</v>
      </c>
      <c r="AF57" s="124">
        <v>2</v>
      </c>
      <c r="AG57" s="124"/>
      <c r="AH57" s="137" t="str">
        <f t="shared" si="7"/>
        <v>verifique datos erroneos</v>
      </c>
      <c r="AI57" s="124"/>
      <c r="AJ57" s="124"/>
      <c r="AK57" s="124"/>
      <c r="AL57" s="180"/>
      <c r="AM57" s="180"/>
      <c r="AN57" s="108"/>
      <c r="AO57" s="108"/>
      <c r="AP57" s="108"/>
      <c r="AQ57" s="108"/>
      <c r="AR57" s="108"/>
      <c r="AS57" s="108"/>
    </row>
    <row r="58" spans="1:45" s="110" customFormat="1" ht="12.75" x14ac:dyDescent="0.2">
      <c r="A58" s="120">
        <v>50</v>
      </c>
      <c r="B58" s="121"/>
      <c r="C58" s="195" t="s">
        <v>547</v>
      </c>
      <c r="D58" s="135" t="s">
        <v>127</v>
      </c>
      <c r="E58" s="139">
        <v>43682</v>
      </c>
      <c r="F58" s="139">
        <v>43682</v>
      </c>
      <c r="G58" s="123" t="s">
        <v>26</v>
      </c>
      <c r="H58" s="124">
        <v>7</v>
      </c>
      <c r="I58" s="124"/>
      <c r="J58" s="124"/>
      <c r="K58" s="137">
        <f t="shared" si="4"/>
        <v>7</v>
      </c>
      <c r="L58" s="124">
        <v>7</v>
      </c>
      <c r="M58" s="124"/>
      <c r="N58" s="124"/>
      <c r="O58" s="124"/>
      <c r="P58" s="124"/>
      <c r="Q58" s="137">
        <f t="shared" si="5"/>
        <v>7</v>
      </c>
      <c r="R58" s="137">
        <f t="shared" si="6"/>
        <v>3</v>
      </c>
      <c r="S58" s="142"/>
      <c r="T58" s="124"/>
      <c r="U58" s="124"/>
      <c r="V58" s="124">
        <v>3</v>
      </c>
      <c r="W58" s="124"/>
      <c r="X58" s="124"/>
      <c r="Y58" s="124"/>
      <c r="Z58" s="124"/>
      <c r="AA58" s="124"/>
      <c r="AB58" s="124"/>
      <c r="AC58" s="124"/>
      <c r="AD58" s="137">
        <f t="shared" si="3"/>
        <v>3</v>
      </c>
      <c r="AE58" s="124">
        <v>2</v>
      </c>
      <c r="AF58" s="124">
        <v>1</v>
      </c>
      <c r="AG58" s="124"/>
      <c r="AH58" s="137">
        <f t="shared" si="7"/>
        <v>3</v>
      </c>
      <c r="AI58" s="124">
        <v>3</v>
      </c>
      <c r="AJ58" s="124"/>
      <c r="AK58" s="124"/>
      <c r="AL58" s="180"/>
      <c r="AM58" s="180"/>
      <c r="AN58" s="108"/>
      <c r="AO58" s="108"/>
      <c r="AP58" s="108"/>
      <c r="AQ58" s="108"/>
      <c r="AR58" s="108"/>
      <c r="AS58" s="108"/>
    </row>
    <row r="59" spans="1:45" s="110" customFormat="1" ht="12.75" x14ac:dyDescent="0.2">
      <c r="A59" s="120">
        <v>51</v>
      </c>
      <c r="B59" s="121"/>
      <c r="C59" s="195" t="s">
        <v>552</v>
      </c>
      <c r="D59" s="135" t="s">
        <v>127</v>
      </c>
      <c r="E59" s="139">
        <v>43670</v>
      </c>
      <c r="F59" s="139">
        <v>43670</v>
      </c>
      <c r="G59" s="123" t="s">
        <v>26</v>
      </c>
      <c r="H59" s="124">
        <v>4</v>
      </c>
      <c r="I59" s="124"/>
      <c r="J59" s="124"/>
      <c r="K59" s="137">
        <f t="shared" si="4"/>
        <v>4</v>
      </c>
      <c r="L59" s="124">
        <v>4</v>
      </c>
      <c r="M59" s="124"/>
      <c r="N59" s="124"/>
      <c r="O59" s="124"/>
      <c r="P59" s="124"/>
      <c r="Q59" s="137">
        <f t="shared" si="5"/>
        <v>4</v>
      </c>
      <c r="R59" s="137">
        <f t="shared" si="6"/>
        <v>2</v>
      </c>
      <c r="S59" s="142">
        <v>1</v>
      </c>
      <c r="T59" s="124"/>
      <c r="U59" s="124"/>
      <c r="V59" s="124">
        <v>1</v>
      </c>
      <c r="W59" s="124"/>
      <c r="X59" s="124"/>
      <c r="Y59" s="124"/>
      <c r="Z59" s="124"/>
      <c r="AA59" s="124"/>
      <c r="AB59" s="124"/>
      <c r="AC59" s="124"/>
      <c r="AD59" s="137">
        <f t="shared" si="3"/>
        <v>2</v>
      </c>
      <c r="AE59" s="124">
        <v>1</v>
      </c>
      <c r="AF59" s="124">
        <v>1</v>
      </c>
      <c r="AG59" s="124"/>
      <c r="AH59" s="137">
        <f t="shared" si="7"/>
        <v>2</v>
      </c>
      <c r="AI59" s="124">
        <v>2</v>
      </c>
      <c r="AJ59" s="124"/>
      <c r="AK59" s="124"/>
      <c r="AL59" s="180"/>
      <c r="AM59" s="180"/>
      <c r="AN59" s="108"/>
      <c r="AO59" s="108"/>
      <c r="AP59" s="108"/>
      <c r="AQ59" s="108"/>
      <c r="AR59" s="108"/>
      <c r="AS59" s="108"/>
    </row>
    <row r="60" spans="1:45" s="110" customFormat="1" ht="12.75" x14ac:dyDescent="0.2">
      <c r="A60" s="120">
        <v>52</v>
      </c>
      <c r="B60" s="121"/>
      <c r="C60" s="195" t="s">
        <v>542</v>
      </c>
      <c r="D60" s="135" t="s">
        <v>127</v>
      </c>
      <c r="E60" s="139">
        <v>43689</v>
      </c>
      <c r="F60" s="139">
        <v>43689</v>
      </c>
      <c r="G60" s="123" t="s">
        <v>26</v>
      </c>
      <c r="H60" s="124">
        <v>3</v>
      </c>
      <c r="I60" s="124"/>
      <c r="J60" s="124"/>
      <c r="K60" s="137">
        <f t="shared" si="4"/>
        <v>3</v>
      </c>
      <c r="L60" s="124">
        <v>3</v>
      </c>
      <c r="M60" s="124"/>
      <c r="N60" s="124"/>
      <c r="O60" s="124"/>
      <c r="P60" s="124"/>
      <c r="Q60" s="137">
        <f t="shared" si="5"/>
        <v>3</v>
      </c>
      <c r="R60" s="137">
        <f t="shared" si="6"/>
        <v>5</v>
      </c>
      <c r="S60" s="142"/>
      <c r="T60" s="124"/>
      <c r="U60" s="124">
        <v>2</v>
      </c>
      <c r="V60" s="124">
        <v>3</v>
      </c>
      <c r="W60" s="124"/>
      <c r="X60" s="124"/>
      <c r="Y60" s="124"/>
      <c r="Z60" s="124"/>
      <c r="AA60" s="124"/>
      <c r="AB60" s="124"/>
      <c r="AC60" s="124"/>
      <c r="AD60" s="137">
        <f t="shared" si="3"/>
        <v>5</v>
      </c>
      <c r="AE60" s="124">
        <v>4</v>
      </c>
      <c r="AF60" s="124">
        <v>1</v>
      </c>
      <c r="AG60" s="124"/>
      <c r="AH60" s="137">
        <f t="shared" si="7"/>
        <v>5</v>
      </c>
      <c r="AI60" s="124">
        <v>5</v>
      </c>
      <c r="AJ60" s="124"/>
      <c r="AK60" s="124"/>
      <c r="AL60" s="180"/>
      <c r="AM60" s="180"/>
      <c r="AN60" s="108"/>
      <c r="AO60" s="108"/>
      <c r="AP60" s="108"/>
      <c r="AQ60" s="108"/>
      <c r="AR60" s="108"/>
      <c r="AS60" s="108"/>
    </row>
    <row r="61" spans="1:45" s="110" customFormat="1" ht="12.75" x14ac:dyDescent="0.2">
      <c r="A61" s="120">
        <v>53</v>
      </c>
      <c r="B61" s="121"/>
      <c r="C61" s="195" t="s">
        <v>542</v>
      </c>
      <c r="D61" s="135" t="s">
        <v>127</v>
      </c>
      <c r="E61" s="139">
        <v>43690</v>
      </c>
      <c r="F61" s="139">
        <v>43690</v>
      </c>
      <c r="G61" s="123" t="s">
        <v>26</v>
      </c>
      <c r="H61" s="124">
        <v>3</v>
      </c>
      <c r="I61" s="124"/>
      <c r="J61" s="124"/>
      <c r="K61" s="137">
        <f t="shared" si="4"/>
        <v>3</v>
      </c>
      <c r="L61" s="124">
        <v>3</v>
      </c>
      <c r="M61" s="124"/>
      <c r="N61" s="124"/>
      <c r="O61" s="124"/>
      <c r="P61" s="124"/>
      <c r="Q61" s="137">
        <f t="shared" si="5"/>
        <v>3</v>
      </c>
      <c r="R61" s="137">
        <f t="shared" si="6"/>
        <v>3</v>
      </c>
      <c r="S61" s="142"/>
      <c r="T61" s="124"/>
      <c r="U61" s="124">
        <v>1</v>
      </c>
      <c r="V61" s="124">
        <v>2</v>
      </c>
      <c r="W61" s="124"/>
      <c r="X61" s="124"/>
      <c r="Y61" s="124"/>
      <c r="Z61" s="124"/>
      <c r="AA61" s="124"/>
      <c r="AB61" s="124"/>
      <c r="AC61" s="124"/>
      <c r="AD61" s="137">
        <f t="shared" si="3"/>
        <v>3</v>
      </c>
      <c r="AE61" s="124">
        <v>2</v>
      </c>
      <c r="AF61" s="124">
        <v>1</v>
      </c>
      <c r="AG61" s="124"/>
      <c r="AH61" s="137">
        <f t="shared" si="7"/>
        <v>3</v>
      </c>
      <c r="AI61" s="124">
        <v>3</v>
      </c>
      <c r="AJ61" s="124"/>
      <c r="AK61" s="124"/>
      <c r="AL61" s="180"/>
      <c r="AM61" s="180"/>
      <c r="AN61" s="108"/>
      <c r="AO61" s="108"/>
      <c r="AP61" s="108"/>
      <c r="AQ61" s="108"/>
      <c r="AR61" s="108"/>
      <c r="AS61" s="108"/>
    </row>
    <row r="62" spans="1:45" s="110" customFormat="1" ht="12.75" x14ac:dyDescent="0.2">
      <c r="A62" s="120">
        <v>54</v>
      </c>
      <c r="B62" s="121"/>
      <c r="C62" s="195" t="s">
        <v>542</v>
      </c>
      <c r="D62" s="135" t="s">
        <v>127</v>
      </c>
      <c r="E62" s="139">
        <v>43711</v>
      </c>
      <c r="F62" s="139">
        <v>43711</v>
      </c>
      <c r="G62" s="123" t="s">
        <v>26</v>
      </c>
      <c r="H62" s="124">
        <v>2</v>
      </c>
      <c r="I62" s="124"/>
      <c r="J62" s="124"/>
      <c r="K62" s="137">
        <f t="shared" si="4"/>
        <v>2</v>
      </c>
      <c r="L62" s="124">
        <v>2</v>
      </c>
      <c r="M62" s="124"/>
      <c r="N62" s="124"/>
      <c r="O62" s="124"/>
      <c r="P62" s="124"/>
      <c r="Q62" s="137">
        <f t="shared" si="5"/>
        <v>2</v>
      </c>
      <c r="R62" s="137">
        <f t="shared" si="6"/>
        <v>3</v>
      </c>
      <c r="S62" s="142"/>
      <c r="T62" s="124"/>
      <c r="U62" s="124">
        <v>2</v>
      </c>
      <c r="V62" s="124">
        <v>1</v>
      </c>
      <c r="W62" s="124"/>
      <c r="X62" s="124"/>
      <c r="Y62" s="124"/>
      <c r="Z62" s="124"/>
      <c r="AA62" s="124"/>
      <c r="AB62" s="124"/>
      <c r="AC62" s="124"/>
      <c r="AD62" s="137">
        <f t="shared" si="3"/>
        <v>3</v>
      </c>
      <c r="AE62" s="124">
        <v>3</v>
      </c>
      <c r="AF62" s="124"/>
      <c r="AG62" s="124"/>
      <c r="AH62" s="137">
        <f t="shared" si="7"/>
        <v>3</v>
      </c>
      <c r="AI62" s="124">
        <v>3</v>
      </c>
      <c r="AJ62" s="124"/>
      <c r="AK62" s="124"/>
      <c r="AL62" s="180"/>
      <c r="AM62" s="180"/>
      <c r="AN62" s="108"/>
      <c r="AO62" s="108"/>
      <c r="AP62" s="108"/>
      <c r="AQ62" s="108"/>
      <c r="AR62" s="108"/>
      <c r="AS62" s="108"/>
    </row>
    <row r="63" spans="1:45" s="110" customFormat="1" ht="12.75" x14ac:dyDescent="0.2">
      <c r="A63" s="120">
        <v>55</v>
      </c>
      <c r="B63" s="121"/>
      <c r="C63" s="195" t="s">
        <v>542</v>
      </c>
      <c r="D63" s="135" t="s">
        <v>127</v>
      </c>
      <c r="E63" s="139">
        <v>43712</v>
      </c>
      <c r="F63" s="139">
        <v>43712</v>
      </c>
      <c r="G63" s="123" t="s">
        <v>26</v>
      </c>
      <c r="H63" s="124">
        <v>2</v>
      </c>
      <c r="I63" s="124"/>
      <c r="J63" s="124"/>
      <c r="K63" s="137">
        <f t="shared" si="4"/>
        <v>2</v>
      </c>
      <c r="L63" s="124">
        <v>2</v>
      </c>
      <c r="M63" s="124"/>
      <c r="N63" s="124"/>
      <c r="O63" s="124"/>
      <c r="P63" s="124"/>
      <c r="Q63" s="137">
        <f t="shared" si="5"/>
        <v>2</v>
      </c>
      <c r="R63" s="137">
        <f t="shared" si="6"/>
        <v>2</v>
      </c>
      <c r="S63" s="142"/>
      <c r="T63" s="124"/>
      <c r="U63" s="124"/>
      <c r="V63" s="124">
        <v>2</v>
      </c>
      <c r="W63" s="124"/>
      <c r="X63" s="124"/>
      <c r="Y63" s="124"/>
      <c r="Z63" s="124"/>
      <c r="AA63" s="124"/>
      <c r="AB63" s="124"/>
      <c r="AC63" s="124"/>
      <c r="AD63" s="137">
        <f t="shared" si="3"/>
        <v>2</v>
      </c>
      <c r="AE63" s="124">
        <v>2</v>
      </c>
      <c r="AF63" s="124"/>
      <c r="AG63" s="124"/>
      <c r="AH63" s="137">
        <f t="shared" si="7"/>
        <v>2</v>
      </c>
      <c r="AI63" s="124">
        <v>2</v>
      </c>
      <c r="AJ63" s="124"/>
      <c r="AK63" s="124"/>
      <c r="AL63" s="180"/>
      <c r="AM63" s="180"/>
      <c r="AN63" s="108"/>
      <c r="AO63" s="108"/>
      <c r="AP63" s="108"/>
      <c r="AQ63" s="108"/>
      <c r="AR63" s="108"/>
      <c r="AS63" s="108"/>
    </row>
    <row r="64" spans="1:45" s="110" customFormat="1" ht="12.75" x14ac:dyDescent="0.2">
      <c r="A64" s="120">
        <v>56</v>
      </c>
      <c r="B64" s="121"/>
      <c r="C64" s="195" t="s">
        <v>542</v>
      </c>
      <c r="D64" s="135" t="s">
        <v>127</v>
      </c>
      <c r="E64" s="139">
        <v>43717</v>
      </c>
      <c r="F64" s="139">
        <v>43717</v>
      </c>
      <c r="G64" s="123" t="s">
        <v>26</v>
      </c>
      <c r="H64" s="124">
        <v>3</v>
      </c>
      <c r="I64" s="124"/>
      <c r="J64" s="124"/>
      <c r="K64" s="137">
        <f t="shared" si="4"/>
        <v>3</v>
      </c>
      <c r="L64" s="124">
        <v>3</v>
      </c>
      <c r="M64" s="124"/>
      <c r="N64" s="124"/>
      <c r="O64" s="124"/>
      <c r="P64" s="124"/>
      <c r="Q64" s="137">
        <f t="shared" si="5"/>
        <v>3</v>
      </c>
      <c r="R64" s="137">
        <f t="shared" si="6"/>
        <v>7</v>
      </c>
      <c r="S64" s="142"/>
      <c r="T64" s="124"/>
      <c r="U64" s="124">
        <v>1</v>
      </c>
      <c r="V64" s="124">
        <v>6</v>
      </c>
      <c r="W64" s="124"/>
      <c r="X64" s="124"/>
      <c r="Y64" s="124"/>
      <c r="Z64" s="124"/>
      <c r="AA64" s="124"/>
      <c r="AB64" s="124"/>
      <c r="AC64" s="124"/>
      <c r="AD64" s="137">
        <f t="shared" si="3"/>
        <v>7</v>
      </c>
      <c r="AE64" s="124">
        <v>5</v>
      </c>
      <c r="AF64" s="124">
        <v>2</v>
      </c>
      <c r="AG64" s="124"/>
      <c r="AH64" s="137">
        <f t="shared" si="7"/>
        <v>7</v>
      </c>
      <c r="AI64" s="124">
        <v>7</v>
      </c>
      <c r="AJ64" s="124"/>
      <c r="AK64" s="124"/>
      <c r="AL64" s="180"/>
      <c r="AM64" s="180"/>
      <c r="AN64" s="108"/>
      <c r="AO64" s="108"/>
      <c r="AP64" s="108"/>
      <c r="AQ64" s="108"/>
      <c r="AR64" s="108"/>
      <c r="AS64" s="108"/>
    </row>
    <row r="65" spans="1:45" s="110" customFormat="1" ht="12.75" x14ac:dyDescent="0.2">
      <c r="A65" s="120">
        <v>57</v>
      </c>
      <c r="B65" s="121"/>
      <c r="C65" s="195" t="s">
        <v>542</v>
      </c>
      <c r="D65" s="135" t="s">
        <v>127</v>
      </c>
      <c r="E65" s="139">
        <v>43718</v>
      </c>
      <c r="F65" s="139">
        <v>43718</v>
      </c>
      <c r="G65" s="123" t="s">
        <v>26</v>
      </c>
      <c r="H65" s="124">
        <v>3</v>
      </c>
      <c r="I65" s="124"/>
      <c r="J65" s="124"/>
      <c r="K65" s="137">
        <f t="shared" si="4"/>
        <v>3</v>
      </c>
      <c r="L65" s="124">
        <v>3</v>
      </c>
      <c r="M65" s="124"/>
      <c r="N65" s="124"/>
      <c r="O65" s="124"/>
      <c r="P65" s="124"/>
      <c r="Q65" s="137">
        <f t="shared" si="5"/>
        <v>3</v>
      </c>
      <c r="R65" s="137">
        <f t="shared" si="6"/>
        <v>7</v>
      </c>
      <c r="S65" s="142"/>
      <c r="T65" s="124"/>
      <c r="U65" s="124">
        <v>2</v>
      </c>
      <c r="V65" s="124">
        <v>5</v>
      </c>
      <c r="W65" s="124"/>
      <c r="X65" s="124"/>
      <c r="Y65" s="124"/>
      <c r="Z65" s="124"/>
      <c r="AA65" s="124"/>
      <c r="AB65" s="124"/>
      <c r="AC65" s="124"/>
      <c r="AD65" s="137">
        <f t="shared" si="3"/>
        <v>7</v>
      </c>
      <c r="AE65" s="124">
        <v>5</v>
      </c>
      <c r="AF65" s="124">
        <v>2</v>
      </c>
      <c r="AG65" s="124"/>
      <c r="AH65" s="137">
        <f t="shared" si="7"/>
        <v>7</v>
      </c>
      <c r="AI65" s="124">
        <v>7</v>
      </c>
      <c r="AJ65" s="124"/>
      <c r="AK65" s="124"/>
      <c r="AL65" s="180"/>
      <c r="AM65" s="180"/>
      <c r="AN65" s="108"/>
      <c r="AO65" s="108"/>
      <c r="AP65" s="108"/>
      <c r="AQ65" s="108"/>
      <c r="AR65" s="108"/>
      <c r="AS65" s="108"/>
    </row>
    <row r="66" spans="1:45" s="110" customFormat="1" ht="12.75" x14ac:dyDescent="0.2">
      <c r="A66" s="120">
        <v>58</v>
      </c>
      <c r="B66" s="121"/>
      <c r="C66" s="195" t="s">
        <v>542</v>
      </c>
      <c r="D66" s="135" t="s">
        <v>127</v>
      </c>
      <c r="E66" s="139">
        <v>43719</v>
      </c>
      <c r="F66" s="139">
        <v>43719</v>
      </c>
      <c r="G66" s="123" t="s">
        <v>26</v>
      </c>
      <c r="H66" s="124">
        <v>3</v>
      </c>
      <c r="I66" s="124"/>
      <c r="J66" s="124"/>
      <c r="K66" s="137">
        <f t="shared" si="4"/>
        <v>3</v>
      </c>
      <c r="L66" s="124">
        <v>3</v>
      </c>
      <c r="M66" s="124"/>
      <c r="N66" s="124"/>
      <c r="O66" s="124"/>
      <c r="P66" s="124"/>
      <c r="Q66" s="137">
        <f t="shared" si="5"/>
        <v>3</v>
      </c>
      <c r="R66" s="137">
        <f t="shared" si="6"/>
        <v>7</v>
      </c>
      <c r="S66" s="142"/>
      <c r="T66" s="124"/>
      <c r="U66" s="124">
        <v>3</v>
      </c>
      <c r="V66" s="124">
        <v>4</v>
      </c>
      <c r="W66" s="124"/>
      <c r="X66" s="124"/>
      <c r="Y66" s="124"/>
      <c r="Z66" s="124"/>
      <c r="AA66" s="124"/>
      <c r="AB66" s="124"/>
      <c r="AC66" s="124"/>
      <c r="AD66" s="137">
        <f t="shared" si="3"/>
        <v>7</v>
      </c>
      <c r="AE66" s="124">
        <v>5</v>
      </c>
      <c r="AF66" s="124">
        <v>2</v>
      </c>
      <c r="AG66" s="124"/>
      <c r="AH66" s="137">
        <f t="shared" si="7"/>
        <v>7</v>
      </c>
      <c r="AI66" s="124">
        <v>7</v>
      </c>
      <c r="AJ66" s="124"/>
      <c r="AK66" s="124"/>
      <c r="AL66" s="180"/>
      <c r="AM66" s="180"/>
      <c r="AN66" s="108"/>
      <c r="AO66" s="108"/>
      <c r="AP66" s="108"/>
      <c r="AQ66" s="108"/>
      <c r="AR66" s="108"/>
      <c r="AS66" s="108"/>
    </row>
    <row r="67" spans="1:45" s="110" customFormat="1" ht="12.75" x14ac:dyDescent="0.2">
      <c r="A67" s="120">
        <v>59</v>
      </c>
      <c r="B67" s="121"/>
      <c r="C67" s="195" t="s">
        <v>553</v>
      </c>
      <c r="D67" s="135" t="s">
        <v>127</v>
      </c>
      <c r="E67" s="139">
        <v>43700</v>
      </c>
      <c r="F67" s="139">
        <v>43700</v>
      </c>
      <c r="G67" s="123" t="s">
        <v>26</v>
      </c>
      <c r="H67" s="124">
        <v>4</v>
      </c>
      <c r="I67" s="124"/>
      <c r="J67" s="124"/>
      <c r="K67" s="137">
        <f t="shared" si="4"/>
        <v>4</v>
      </c>
      <c r="L67" s="124">
        <v>4</v>
      </c>
      <c r="M67" s="124"/>
      <c r="N67" s="124"/>
      <c r="O67" s="124"/>
      <c r="P67" s="124"/>
      <c r="Q67" s="137">
        <f t="shared" si="5"/>
        <v>4</v>
      </c>
      <c r="R67" s="137">
        <f t="shared" si="6"/>
        <v>13</v>
      </c>
      <c r="S67" s="142">
        <v>2</v>
      </c>
      <c r="T67" s="124">
        <v>1</v>
      </c>
      <c r="U67" s="124">
        <v>1</v>
      </c>
      <c r="V67" s="124">
        <v>9</v>
      </c>
      <c r="W67" s="124"/>
      <c r="X67" s="124"/>
      <c r="Y67" s="124"/>
      <c r="Z67" s="124"/>
      <c r="AA67" s="124"/>
      <c r="AB67" s="124"/>
      <c r="AC67" s="124"/>
      <c r="AD67" s="137">
        <f t="shared" si="3"/>
        <v>13</v>
      </c>
      <c r="AE67" s="124">
        <v>4</v>
      </c>
      <c r="AF67" s="124">
        <v>9</v>
      </c>
      <c r="AG67" s="124"/>
      <c r="AH67" s="137">
        <f t="shared" si="7"/>
        <v>13</v>
      </c>
      <c r="AI67" s="124">
        <v>13</v>
      </c>
      <c r="AJ67" s="124"/>
      <c r="AK67" s="124"/>
      <c r="AL67" s="180"/>
      <c r="AM67" s="180"/>
      <c r="AN67" s="108"/>
      <c r="AO67" s="108"/>
      <c r="AP67" s="108"/>
      <c r="AQ67" s="108"/>
      <c r="AR67" s="108"/>
      <c r="AS67" s="108"/>
    </row>
    <row r="68" spans="1:45" s="110" customFormat="1" ht="12.75" x14ac:dyDescent="0.2">
      <c r="A68" s="120">
        <v>60</v>
      </c>
      <c r="B68" s="121"/>
      <c r="C68" s="195" t="s">
        <v>554</v>
      </c>
      <c r="D68" s="135" t="s">
        <v>127</v>
      </c>
      <c r="E68" s="139">
        <v>43710</v>
      </c>
      <c r="F68" s="139">
        <v>43710</v>
      </c>
      <c r="G68" s="123" t="s">
        <v>26</v>
      </c>
      <c r="H68" s="124">
        <v>7</v>
      </c>
      <c r="I68" s="124"/>
      <c r="J68" s="124"/>
      <c r="K68" s="137">
        <f t="shared" si="4"/>
        <v>7</v>
      </c>
      <c r="L68" s="124">
        <v>7</v>
      </c>
      <c r="M68" s="124"/>
      <c r="N68" s="124"/>
      <c r="O68" s="124"/>
      <c r="P68" s="124"/>
      <c r="Q68" s="137">
        <f t="shared" si="5"/>
        <v>7</v>
      </c>
      <c r="R68" s="137">
        <f t="shared" si="6"/>
        <v>13</v>
      </c>
      <c r="S68" s="142">
        <v>4</v>
      </c>
      <c r="T68" s="124">
        <v>9</v>
      </c>
      <c r="U68" s="124"/>
      <c r="V68" s="124"/>
      <c r="W68" s="124"/>
      <c r="X68" s="124"/>
      <c r="Y68" s="124"/>
      <c r="Z68" s="124"/>
      <c r="AA68" s="124"/>
      <c r="AB68" s="124"/>
      <c r="AC68" s="124"/>
      <c r="AD68" s="137">
        <f t="shared" si="3"/>
        <v>13</v>
      </c>
      <c r="AE68" s="124">
        <v>4</v>
      </c>
      <c r="AF68" s="124">
        <v>9</v>
      </c>
      <c r="AG68" s="124"/>
      <c r="AH68" s="137">
        <f t="shared" si="7"/>
        <v>13</v>
      </c>
      <c r="AI68" s="124">
        <v>13</v>
      </c>
      <c r="AJ68" s="124"/>
      <c r="AK68" s="124"/>
      <c r="AL68" s="180"/>
      <c r="AM68" s="180"/>
      <c r="AN68" s="108"/>
      <c r="AO68" s="108"/>
      <c r="AP68" s="108"/>
      <c r="AQ68" s="108"/>
      <c r="AR68" s="108"/>
      <c r="AS68" s="108"/>
    </row>
    <row r="69" spans="1:45" s="110" customFormat="1" ht="12.75" x14ac:dyDescent="0.2">
      <c r="A69" s="120">
        <v>61</v>
      </c>
      <c r="B69" s="121"/>
      <c r="C69" s="195" t="s">
        <v>554</v>
      </c>
      <c r="D69" s="135" t="s">
        <v>127</v>
      </c>
      <c r="E69" s="139">
        <v>43712</v>
      </c>
      <c r="F69" s="139">
        <v>43712</v>
      </c>
      <c r="G69" s="123" t="s">
        <v>26</v>
      </c>
      <c r="H69" s="124">
        <v>7</v>
      </c>
      <c r="I69" s="124"/>
      <c r="J69" s="124"/>
      <c r="K69" s="137">
        <f t="shared" si="4"/>
        <v>7</v>
      </c>
      <c r="L69" s="124">
        <v>7</v>
      </c>
      <c r="M69" s="124"/>
      <c r="N69" s="124"/>
      <c r="O69" s="124"/>
      <c r="P69" s="124"/>
      <c r="Q69" s="137">
        <f t="shared" si="5"/>
        <v>7</v>
      </c>
      <c r="R69" s="137">
        <f t="shared" si="6"/>
        <v>14</v>
      </c>
      <c r="S69" s="142">
        <v>5</v>
      </c>
      <c r="T69" s="124">
        <v>9</v>
      </c>
      <c r="U69" s="124"/>
      <c r="V69" s="124"/>
      <c r="W69" s="124"/>
      <c r="X69" s="124"/>
      <c r="Y69" s="124"/>
      <c r="Z69" s="124"/>
      <c r="AA69" s="124"/>
      <c r="AB69" s="124"/>
      <c r="AC69" s="124"/>
      <c r="AD69" s="137">
        <f t="shared" si="3"/>
        <v>14</v>
      </c>
      <c r="AE69" s="124">
        <v>8</v>
      </c>
      <c r="AF69" s="124">
        <v>6</v>
      </c>
      <c r="AG69" s="124"/>
      <c r="AH69" s="137">
        <f t="shared" si="7"/>
        <v>14</v>
      </c>
      <c r="AI69" s="124">
        <v>14</v>
      </c>
      <c r="AJ69" s="124"/>
      <c r="AK69" s="124"/>
      <c r="AL69" s="180"/>
      <c r="AM69" s="180"/>
      <c r="AN69" s="108"/>
      <c r="AO69" s="108"/>
      <c r="AP69" s="108"/>
      <c r="AQ69" s="108"/>
      <c r="AR69" s="108"/>
      <c r="AS69" s="108"/>
    </row>
    <row r="70" spans="1:45" s="110" customFormat="1" ht="12.75" x14ac:dyDescent="0.2">
      <c r="A70" s="120">
        <v>62</v>
      </c>
      <c r="B70" s="121"/>
      <c r="C70" s="195" t="s">
        <v>555</v>
      </c>
      <c r="D70" s="135" t="s">
        <v>127</v>
      </c>
      <c r="E70" s="139">
        <v>43713</v>
      </c>
      <c r="F70" s="139">
        <v>43713</v>
      </c>
      <c r="G70" s="123" t="s">
        <v>26</v>
      </c>
      <c r="H70" s="124">
        <v>7</v>
      </c>
      <c r="I70" s="124"/>
      <c r="J70" s="124"/>
      <c r="K70" s="137">
        <f t="shared" si="4"/>
        <v>7</v>
      </c>
      <c r="L70" s="124">
        <v>7</v>
      </c>
      <c r="M70" s="124"/>
      <c r="N70" s="124"/>
      <c r="O70" s="124"/>
      <c r="P70" s="124"/>
      <c r="Q70" s="137">
        <f t="shared" si="5"/>
        <v>7</v>
      </c>
      <c r="R70" s="137">
        <f t="shared" si="6"/>
        <v>7</v>
      </c>
      <c r="S70" s="142"/>
      <c r="T70" s="124">
        <v>7</v>
      </c>
      <c r="U70" s="124"/>
      <c r="V70" s="124"/>
      <c r="W70" s="124"/>
      <c r="X70" s="124"/>
      <c r="Y70" s="124"/>
      <c r="Z70" s="124"/>
      <c r="AA70" s="124"/>
      <c r="AB70" s="124"/>
      <c r="AC70" s="124"/>
      <c r="AD70" s="137">
        <f t="shared" si="3"/>
        <v>7</v>
      </c>
      <c r="AE70" s="124">
        <v>2</v>
      </c>
      <c r="AF70" s="124">
        <v>5</v>
      </c>
      <c r="AG70" s="124"/>
      <c r="AH70" s="137">
        <f t="shared" si="7"/>
        <v>7</v>
      </c>
      <c r="AI70" s="124">
        <v>7</v>
      </c>
      <c r="AJ70" s="124"/>
      <c r="AK70" s="124"/>
      <c r="AL70" s="180"/>
      <c r="AM70" s="180"/>
      <c r="AN70" s="108"/>
      <c r="AO70" s="108"/>
      <c r="AP70" s="108"/>
      <c r="AQ70" s="108"/>
      <c r="AR70" s="108"/>
      <c r="AS70" s="108"/>
    </row>
    <row r="71" spans="1:45" s="110" customFormat="1" ht="12.75" x14ac:dyDescent="0.2">
      <c r="A71" s="120">
        <v>63</v>
      </c>
      <c r="B71" s="121"/>
      <c r="C71" s="195" t="s">
        <v>555</v>
      </c>
      <c r="D71" s="135" t="s">
        <v>127</v>
      </c>
      <c r="E71" s="139">
        <v>43711</v>
      </c>
      <c r="F71" s="139">
        <v>43711</v>
      </c>
      <c r="G71" s="123" t="s">
        <v>26</v>
      </c>
      <c r="H71" s="124">
        <v>7</v>
      </c>
      <c r="I71" s="124"/>
      <c r="J71" s="124"/>
      <c r="K71" s="137">
        <f t="shared" si="4"/>
        <v>7</v>
      </c>
      <c r="L71" s="124">
        <v>7</v>
      </c>
      <c r="M71" s="124"/>
      <c r="N71" s="124"/>
      <c r="O71" s="124"/>
      <c r="P71" s="124"/>
      <c r="Q71" s="137">
        <f t="shared" si="5"/>
        <v>7</v>
      </c>
      <c r="R71" s="137">
        <f t="shared" si="6"/>
        <v>12</v>
      </c>
      <c r="S71" s="142">
        <v>3</v>
      </c>
      <c r="T71" s="124">
        <v>9</v>
      </c>
      <c r="U71" s="124"/>
      <c r="V71" s="124"/>
      <c r="W71" s="124"/>
      <c r="X71" s="124"/>
      <c r="Y71" s="124"/>
      <c r="Z71" s="124"/>
      <c r="AA71" s="124"/>
      <c r="AB71" s="124"/>
      <c r="AC71" s="124"/>
      <c r="AD71" s="137">
        <f t="shared" si="3"/>
        <v>12</v>
      </c>
      <c r="AE71" s="124">
        <v>3</v>
      </c>
      <c r="AF71" s="124">
        <v>9</v>
      </c>
      <c r="AG71" s="124"/>
      <c r="AH71" s="137">
        <f t="shared" si="7"/>
        <v>12</v>
      </c>
      <c r="AI71" s="124">
        <v>12</v>
      </c>
      <c r="AJ71" s="124"/>
      <c r="AK71" s="124"/>
      <c r="AL71" s="180"/>
      <c r="AM71" s="180"/>
      <c r="AN71" s="108"/>
      <c r="AO71" s="108"/>
      <c r="AP71" s="108"/>
      <c r="AQ71" s="108"/>
      <c r="AR71" s="108"/>
      <c r="AS71" s="108"/>
    </row>
    <row r="72" spans="1:45" s="110" customFormat="1" ht="12.75" x14ac:dyDescent="0.25">
      <c r="A72" s="120">
        <v>64</v>
      </c>
      <c r="B72" s="121"/>
      <c r="C72" s="116" t="s">
        <v>646</v>
      </c>
      <c r="D72" s="135" t="s">
        <v>127</v>
      </c>
      <c r="E72" s="236">
        <v>43706</v>
      </c>
      <c r="F72" s="236">
        <v>43706</v>
      </c>
      <c r="G72" s="123" t="s">
        <v>26</v>
      </c>
      <c r="H72" s="124">
        <v>8</v>
      </c>
      <c r="I72" s="124"/>
      <c r="J72" s="124"/>
      <c r="K72" s="137">
        <f t="shared" ref="K72:K87" si="8">SUM(H72:J72)</f>
        <v>8</v>
      </c>
      <c r="L72" s="124">
        <v>8</v>
      </c>
      <c r="M72" s="124"/>
      <c r="N72" s="124"/>
      <c r="O72" s="124"/>
      <c r="P72" s="124"/>
      <c r="Q72" s="137">
        <f t="shared" si="5"/>
        <v>8</v>
      </c>
      <c r="R72" s="137">
        <f t="shared" si="6"/>
        <v>2</v>
      </c>
      <c r="S72" s="142"/>
      <c r="T72" s="124"/>
      <c r="U72" s="124"/>
      <c r="V72" s="124">
        <v>2</v>
      </c>
      <c r="W72" s="124"/>
      <c r="X72" s="124"/>
      <c r="Y72" s="124"/>
      <c r="Z72" s="124"/>
      <c r="AA72" s="124"/>
      <c r="AB72" s="124"/>
      <c r="AC72" s="124"/>
      <c r="AD72" s="137">
        <f t="shared" si="3"/>
        <v>2</v>
      </c>
      <c r="AE72" s="124"/>
      <c r="AF72" s="124">
        <v>2</v>
      </c>
      <c r="AG72" s="124"/>
      <c r="AH72" s="137">
        <f t="shared" si="7"/>
        <v>2</v>
      </c>
      <c r="AI72" s="124">
        <v>2</v>
      </c>
      <c r="AJ72" s="124"/>
      <c r="AK72" s="124"/>
      <c r="AL72" s="124"/>
      <c r="AM72" s="124"/>
      <c r="AN72" s="108"/>
      <c r="AO72" s="108"/>
      <c r="AP72" s="108"/>
      <c r="AQ72" s="108"/>
      <c r="AR72" s="108"/>
      <c r="AS72" s="108"/>
    </row>
    <row r="73" spans="1:45" s="110" customFormat="1" ht="12.75" x14ac:dyDescent="0.25">
      <c r="A73" s="120">
        <v>65</v>
      </c>
      <c r="B73" s="121"/>
      <c r="C73" s="116" t="s">
        <v>647</v>
      </c>
      <c r="D73" s="135" t="s">
        <v>127</v>
      </c>
      <c r="E73" s="236">
        <v>43725</v>
      </c>
      <c r="F73" s="236">
        <v>43725</v>
      </c>
      <c r="G73" s="123" t="s">
        <v>26</v>
      </c>
      <c r="H73" s="124">
        <v>4</v>
      </c>
      <c r="I73" s="124"/>
      <c r="J73" s="124"/>
      <c r="K73" s="137">
        <f t="shared" si="8"/>
        <v>4</v>
      </c>
      <c r="L73" s="124">
        <v>4</v>
      </c>
      <c r="M73" s="124"/>
      <c r="N73" s="124"/>
      <c r="O73" s="124"/>
      <c r="P73" s="124"/>
      <c r="Q73" s="137">
        <f t="shared" si="5"/>
        <v>4</v>
      </c>
      <c r="R73" s="137">
        <f t="shared" si="6"/>
        <v>1</v>
      </c>
      <c r="S73" s="142"/>
      <c r="T73" s="124"/>
      <c r="U73" s="124"/>
      <c r="V73" s="124">
        <v>1</v>
      </c>
      <c r="W73" s="124"/>
      <c r="X73" s="124"/>
      <c r="Y73" s="124"/>
      <c r="Z73" s="124"/>
      <c r="AA73" s="124"/>
      <c r="AB73" s="124"/>
      <c r="AC73" s="124"/>
      <c r="AD73" s="137">
        <f t="shared" ref="AD73:AD99" si="9">IF(SUM(AE73:AG73)=R73,R73,"Verifique datos erroneos")</f>
        <v>1</v>
      </c>
      <c r="AE73" s="124"/>
      <c r="AF73" s="124">
        <v>1</v>
      </c>
      <c r="AG73" s="124"/>
      <c r="AH73" s="137">
        <f t="shared" si="7"/>
        <v>1</v>
      </c>
      <c r="AI73" s="124">
        <v>1</v>
      </c>
      <c r="AJ73" s="124"/>
      <c r="AK73" s="124"/>
      <c r="AL73" s="124"/>
      <c r="AM73" s="124"/>
      <c r="AN73" s="108"/>
      <c r="AO73" s="108"/>
      <c r="AP73" s="108"/>
      <c r="AQ73" s="108"/>
      <c r="AR73" s="108"/>
      <c r="AS73" s="108"/>
    </row>
    <row r="74" spans="1:45" s="110" customFormat="1" ht="12.75" x14ac:dyDescent="0.25">
      <c r="A74" s="120">
        <v>66</v>
      </c>
      <c r="B74" s="121"/>
      <c r="C74" s="116" t="s">
        <v>647</v>
      </c>
      <c r="D74" s="135" t="s">
        <v>127</v>
      </c>
      <c r="E74" s="236">
        <v>43732</v>
      </c>
      <c r="F74" s="236">
        <v>43732</v>
      </c>
      <c r="G74" s="123" t="s">
        <v>26</v>
      </c>
      <c r="H74" s="124">
        <v>4</v>
      </c>
      <c r="I74" s="124"/>
      <c r="J74" s="124"/>
      <c r="K74" s="137">
        <f t="shared" ref="K74" si="10">SUM(H74:J74)</f>
        <v>4</v>
      </c>
      <c r="L74" s="124">
        <v>4</v>
      </c>
      <c r="M74" s="124"/>
      <c r="N74" s="124"/>
      <c r="O74" s="124"/>
      <c r="P74" s="124"/>
      <c r="Q74" s="137">
        <f t="shared" ref="Q74:Q99" si="11">IF(SUM(L74:P74)=SUM(H74:J74),K74,"VERIFIQUE DATOS INCORRECTOS")</f>
        <v>4</v>
      </c>
      <c r="R74" s="137">
        <f t="shared" ref="R74:R99" si="12">SUM(S74:AC74)</f>
        <v>3</v>
      </c>
      <c r="S74" s="142"/>
      <c r="T74" s="124"/>
      <c r="U74" s="124"/>
      <c r="V74" s="124">
        <v>3</v>
      </c>
      <c r="W74" s="124"/>
      <c r="X74" s="124"/>
      <c r="Y74" s="124"/>
      <c r="Z74" s="124"/>
      <c r="AA74" s="124"/>
      <c r="AB74" s="124"/>
      <c r="AC74" s="124"/>
      <c r="AD74" s="137">
        <f t="shared" si="9"/>
        <v>3</v>
      </c>
      <c r="AE74" s="124">
        <v>2</v>
      </c>
      <c r="AF74" s="124">
        <v>1</v>
      </c>
      <c r="AG74" s="124"/>
      <c r="AH74" s="137">
        <f t="shared" ref="AH74:AH96" si="13">IF(SUM(AI74:AJ74)=AD74,AD74,"verifique datos erroneos")</f>
        <v>3</v>
      </c>
      <c r="AI74" s="124">
        <v>3</v>
      </c>
      <c r="AJ74" s="124"/>
      <c r="AK74" s="124"/>
      <c r="AL74" s="124"/>
      <c r="AM74" s="124"/>
      <c r="AN74" s="108"/>
      <c r="AO74" s="108"/>
      <c r="AP74" s="108"/>
      <c r="AQ74" s="108"/>
      <c r="AR74" s="108"/>
      <c r="AS74" s="108"/>
    </row>
    <row r="75" spans="1:45" s="110" customFormat="1" ht="12.75" x14ac:dyDescent="0.25">
      <c r="A75" s="120">
        <v>67</v>
      </c>
      <c r="B75" s="121"/>
      <c r="C75" s="135" t="s">
        <v>657</v>
      </c>
      <c r="D75" s="135" t="s">
        <v>127</v>
      </c>
      <c r="E75" s="236">
        <v>43731</v>
      </c>
      <c r="F75" s="236">
        <v>43735</v>
      </c>
      <c r="G75" s="123" t="s">
        <v>26</v>
      </c>
      <c r="H75" s="124">
        <v>6</v>
      </c>
      <c r="I75" s="124"/>
      <c r="J75" s="124"/>
      <c r="K75" s="137">
        <f t="shared" si="8"/>
        <v>6</v>
      </c>
      <c r="L75" s="124">
        <v>6</v>
      </c>
      <c r="M75" s="124"/>
      <c r="N75" s="124"/>
      <c r="O75" s="124"/>
      <c r="P75" s="124"/>
      <c r="Q75" s="137">
        <f t="shared" si="11"/>
        <v>6</v>
      </c>
      <c r="R75" s="137">
        <f t="shared" si="12"/>
        <v>1</v>
      </c>
      <c r="S75" s="142"/>
      <c r="T75" s="124"/>
      <c r="U75" s="124"/>
      <c r="V75" s="124">
        <v>1</v>
      </c>
      <c r="W75" s="124"/>
      <c r="X75" s="124"/>
      <c r="Y75" s="124"/>
      <c r="Z75" s="124"/>
      <c r="AA75" s="124"/>
      <c r="AB75" s="124"/>
      <c r="AC75" s="124"/>
      <c r="AD75" s="137">
        <f t="shared" si="9"/>
        <v>1</v>
      </c>
      <c r="AE75" s="124"/>
      <c r="AF75" s="124">
        <v>1</v>
      </c>
      <c r="AG75" s="124"/>
      <c r="AH75" s="137">
        <f t="shared" si="13"/>
        <v>1</v>
      </c>
      <c r="AI75" s="124">
        <v>1</v>
      </c>
      <c r="AJ75" s="124"/>
      <c r="AK75" s="124"/>
      <c r="AL75" s="124"/>
      <c r="AM75" s="124"/>
      <c r="AN75" s="108"/>
      <c r="AO75" s="108"/>
      <c r="AP75" s="108"/>
      <c r="AQ75" s="108"/>
      <c r="AR75" s="108"/>
      <c r="AS75" s="108"/>
    </row>
    <row r="76" spans="1:45" s="110" customFormat="1" ht="12.75" x14ac:dyDescent="0.25">
      <c r="A76" s="120">
        <v>68</v>
      </c>
      <c r="B76" s="121"/>
      <c r="C76" s="116" t="s">
        <v>442</v>
      </c>
      <c r="D76" s="135" t="s">
        <v>129</v>
      </c>
      <c r="E76" s="236">
        <v>43662</v>
      </c>
      <c r="F76" s="236">
        <v>43664</v>
      </c>
      <c r="G76" s="123" t="s">
        <v>26</v>
      </c>
      <c r="H76" s="124"/>
      <c r="I76" s="124"/>
      <c r="J76" s="124">
        <v>20</v>
      </c>
      <c r="K76" s="137">
        <f t="shared" ref="K76" si="14">SUM(H76:J76)</f>
        <v>20</v>
      </c>
      <c r="L76" s="124">
        <v>20</v>
      </c>
      <c r="M76" s="124"/>
      <c r="N76" s="124"/>
      <c r="O76" s="124"/>
      <c r="P76" s="124"/>
      <c r="Q76" s="137">
        <f t="shared" si="11"/>
        <v>20</v>
      </c>
      <c r="R76" s="137">
        <f t="shared" si="12"/>
        <v>18</v>
      </c>
      <c r="S76" s="142">
        <v>1</v>
      </c>
      <c r="T76" s="124"/>
      <c r="U76" s="124">
        <v>3</v>
      </c>
      <c r="V76" s="124">
        <v>14</v>
      </c>
      <c r="W76" s="124"/>
      <c r="X76" s="124"/>
      <c r="Y76" s="124"/>
      <c r="Z76" s="124"/>
      <c r="AA76" s="124"/>
      <c r="AB76" s="124"/>
      <c r="AC76" s="124"/>
      <c r="AD76" s="137">
        <f t="shared" si="9"/>
        <v>18</v>
      </c>
      <c r="AE76" s="124">
        <v>15</v>
      </c>
      <c r="AF76" s="124">
        <v>3</v>
      </c>
      <c r="AG76" s="124"/>
      <c r="AH76" s="137">
        <f t="shared" si="13"/>
        <v>18</v>
      </c>
      <c r="AI76" s="124">
        <v>18</v>
      </c>
      <c r="AJ76" s="124"/>
      <c r="AK76" s="124"/>
      <c r="AL76" s="124"/>
      <c r="AM76" s="124"/>
      <c r="AN76" s="108"/>
      <c r="AO76" s="108"/>
      <c r="AP76" s="108"/>
      <c r="AQ76" s="108"/>
      <c r="AR76" s="108"/>
      <c r="AS76" s="108"/>
    </row>
    <row r="77" spans="1:45" s="110" customFormat="1" ht="12.75" x14ac:dyDescent="0.25">
      <c r="A77" s="120">
        <v>69</v>
      </c>
      <c r="B77" s="121"/>
      <c r="C77" s="116" t="s">
        <v>442</v>
      </c>
      <c r="D77" s="135" t="s">
        <v>129</v>
      </c>
      <c r="E77" s="236">
        <v>43718</v>
      </c>
      <c r="F77" s="236">
        <v>43720</v>
      </c>
      <c r="G77" s="123" t="s">
        <v>26</v>
      </c>
      <c r="H77" s="124"/>
      <c r="I77" s="124"/>
      <c r="J77" s="124">
        <v>20</v>
      </c>
      <c r="K77" s="137">
        <f t="shared" ref="K77:K79" si="15">SUM(H77:J77)</f>
        <v>20</v>
      </c>
      <c r="L77" s="124">
        <v>20</v>
      </c>
      <c r="M77" s="124"/>
      <c r="N77" s="124"/>
      <c r="O77" s="124"/>
      <c r="P77" s="124"/>
      <c r="Q77" s="137">
        <f t="shared" si="11"/>
        <v>20</v>
      </c>
      <c r="R77" s="137">
        <f t="shared" si="12"/>
        <v>10</v>
      </c>
      <c r="S77" s="142"/>
      <c r="T77" s="124"/>
      <c r="U77" s="124">
        <v>1</v>
      </c>
      <c r="V77" s="124">
        <v>9</v>
      </c>
      <c r="W77" s="124"/>
      <c r="X77" s="124"/>
      <c r="Y77" s="124"/>
      <c r="Z77" s="124"/>
      <c r="AA77" s="124"/>
      <c r="AB77" s="124"/>
      <c r="AC77" s="124"/>
      <c r="AD77" s="137">
        <f t="shared" si="9"/>
        <v>10</v>
      </c>
      <c r="AE77" s="124">
        <v>8</v>
      </c>
      <c r="AF77" s="124">
        <v>2</v>
      </c>
      <c r="AG77" s="124"/>
      <c r="AH77" s="137">
        <f t="shared" si="13"/>
        <v>10</v>
      </c>
      <c r="AI77" s="124">
        <v>10</v>
      </c>
      <c r="AJ77" s="124"/>
      <c r="AK77" s="124"/>
      <c r="AL77" s="124"/>
      <c r="AM77" s="124"/>
      <c r="AN77" s="108"/>
      <c r="AO77" s="108"/>
      <c r="AP77" s="108"/>
      <c r="AQ77" s="108"/>
      <c r="AR77" s="108"/>
      <c r="AS77" s="108"/>
    </row>
    <row r="78" spans="1:45" s="110" customFormat="1" ht="12.75" x14ac:dyDescent="0.2">
      <c r="A78" s="120">
        <v>70</v>
      </c>
      <c r="B78" s="121"/>
      <c r="C78" s="209" t="s">
        <v>544</v>
      </c>
      <c r="D78" s="135" t="s">
        <v>127</v>
      </c>
      <c r="E78" s="139">
        <v>43648</v>
      </c>
      <c r="F78" s="139">
        <v>43669</v>
      </c>
      <c r="G78" s="123" t="s">
        <v>26</v>
      </c>
      <c r="H78" s="124"/>
      <c r="I78" s="124"/>
      <c r="J78" s="124">
        <v>32</v>
      </c>
      <c r="K78" s="137">
        <f>SUM(H78:J78)</f>
        <v>32</v>
      </c>
      <c r="L78" s="124">
        <v>32</v>
      </c>
      <c r="M78" s="124"/>
      <c r="N78" s="124"/>
      <c r="O78" s="124"/>
      <c r="P78" s="124"/>
      <c r="Q78" s="137">
        <f t="shared" si="11"/>
        <v>32</v>
      </c>
      <c r="R78" s="137">
        <f t="shared" si="12"/>
        <v>5</v>
      </c>
      <c r="S78" s="142"/>
      <c r="T78" s="124"/>
      <c r="U78" s="124">
        <v>1</v>
      </c>
      <c r="V78" s="124">
        <v>4</v>
      </c>
      <c r="W78" s="124"/>
      <c r="X78" s="124"/>
      <c r="Y78" s="124"/>
      <c r="Z78" s="124"/>
      <c r="AA78" s="124"/>
      <c r="AB78" s="124"/>
      <c r="AC78" s="124"/>
      <c r="AD78" s="137">
        <f t="shared" si="9"/>
        <v>5</v>
      </c>
      <c r="AE78" s="124">
        <v>5</v>
      </c>
      <c r="AF78" s="124"/>
      <c r="AG78" s="124"/>
      <c r="AH78" s="137" t="str">
        <f t="shared" si="13"/>
        <v>verifique datos erroneos</v>
      </c>
      <c r="AI78" s="124"/>
      <c r="AJ78" s="124"/>
      <c r="AK78" s="124"/>
      <c r="AL78" s="180"/>
      <c r="AM78" s="180"/>
      <c r="AN78" s="108"/>
      <c r="AO78" s="108"/>
      <c r="AP78" s="108"/>
      <c r="AQ78" s="108"/>
      <c r="AR78" s="108"/>
      <c r="AS78" s="108"/>
    </row>
    <row r="79" spans="1:45" s="110" customFormat="1" ht="12.75" x14ac:dyDescent="0.2">
      <c r="A79" s="120">
        <v>71</v>
      </c>
      <c r="B79" s="121"/>
      <c r="C79" s="209" t="s">
        <v>544</v>
      </c>
      <c r="D79" s="135" t="s">
        <v>127</v>
      </c>
      <c r="E79" s="236">
        <v>43678</v>
      </c>
      <c r="F79" s="236">
        <v>43706</v>
      </c>
      <c r="G79" s="123" t="s">
        <v>26</v>
      </c>
      <c r="H79" s="124"/>
      <c r="I79" s="124"/>
      <c r="J79" s="124">
        <v>32</v>
      </c>
      <c r="K79" s="137">
        <f t="shared" si="15"/>
        <v>32</v>
      </c>
      <c r="L79" s="124">
        <v>32</v>
      </c>
      <c r="M79" s="124"/>
      <c r="N79" s="124"/>
      <c r="O79" s="124"/>
      <c r="P79" s="124"/>
      <c r="Q79" s="137">
        <f t="shared" si="11"/>
        <v>32</v>
      </c>
      <c r="R79" s="137">
        <f t="shared" si="12"/>
        <v>5</v>
      </c>
      <c r="S79" s="142"/>
      <c r="T79" s="124"/>
      <c r="U79" s="124">
        <v>1</v>
      </c>
      <c r="V79" s="124">
        <v>4</v>
      </c>
      <c r="W79" s="124"/>
      <c r="X79" s="124"/>
      <c r="Y79" s="124"/>
      <c r="Z79" s="124"/>
      <c r="AA79" s="124"/>
      <c r="AB79" s="124"/>
      <c r="AC79" s="124"/>
      <c r="AD79" s="137">
        <f t="shared" si="9"/>
        <v>5</v>
      </c>
      <c r="AE79" s="124">
        <v>5</v>
      </c>
      <c r="AF79" s="124"/>
      <c r="AG79" s="124"/>
      <c r="AH79" s="137" t="str">
        <f t="shared" si="13"/>
        <v>verifique datos erroneos</v>
      </c>
      <c r="AI79" s="124"/>
      <c r="AJ79" s="124"/>
      <c r="AK79" s="124"/>
      <c r="AL79" s="180"/>
      <c r="AM79" s="180"/>
      <c r="AN79" s="108"/>
      <c r="AO79" s="108"/>
      <c r="AP79" s="108"/>
      <c r="AQ79" s="108"/>
      <c r="AR79" s="108"/>
      <c r="AS79" s="108"/>
    </row>
    <row r="80" spans="1:45" s="110" customFormat="1" ht="12.75" x14ac:dyDescent="0.2">
      <c r="A80" s="120">
        <v>72</v>
      </c>
      <c r="B80" s="121"/>
      <c r="C80" s="209" t="s">
        <v>544</v>
      </c>
      <c r="D80" s="135" t="s">
        <v>127</v>
      </c>
      <c r="E80" s="236">
        <v>43683</v>
      </c>
      <c r="F80" s="236">
        <v>43704</v>
      </c>
      <c r="G80" s="123" t="s">
        <v>26</v>
      </c>
      <c r="H80" s="124"/>
      <c r="I80" s="124"/>
      <c r="J80" s="124">
        <v>32</v>
      </c>
      <c r="K80" s="137">
        <f t="shared" ref="K80" si="16">SUM(H80:J80)</f>
        <v>32</v>
      </c>
      <c r="L80" s="124">
        <v>32</v>
      </c>
      <c r="M80" s="124"/>
      <c r="N80" s="124"/>
      <c r="O80" s="124"/>
      <c r="P80" s="124"/>
      <c r="Q80" s="137">
        <f t="shared" si="11"/>
        <v>32</v>
      </c>
      <c r="R80" s="137">
        <f t="shared" si="12"/>
        <v>5</v>
      </c>
      <c r="S80" s="142"/>
      <c r="T80" s="124"/>
      <c r="U80" s="124">
        <v>2</v>
      </c>
      <c r="V80" s="124">
        <v>3</v>
      </c>
      <c r="W80" s="124"/>
      <c r="X80" s="124"/>
      <c r="Y80" s="124"/>
      <c r="Z80" s="124"/>
      <c r="AA80" s="124"/>
      <c r="AB80" s="124"/>
      <c r="AC80" s="124"/>
      <c r="AD80" s="137">
        <f t="shared" si="9"/>
        <v>5</v>
      </c>
      <c r="AE80" s="124">
        <v>5</v>
      </c>
      <c r="AF80" s="124"/>
      <c r="AG80" s="124"/>
      <c r="AH80" s="137" t="str">
        <f t="shared" si="13"/>
        <v>verifique datos erroneos</v>
      </c>
      <c r="AI80" s="124"/>
      <c r="AJ80" s="124"/>
      <c r="AK80" s="124"/>
      <c r="AL80" s="180"/>
      <c r="AM80" s="180"/>
      <c r="AN80" s="108"/>
      <c r="AO80" s="108"/>
      <c r="AP80" s="108"/>
      <c r="AQ80" s="108"/>
      <c r="AR80" s="108"/>
      <c r="AS80" s="108"/>
    </row>
    <row r="81" spans="1:45" s="125" customFormat="1" ht="12.75" x14ac:dyDescent="0.2">
      <c r="A81" s="120">
        <v>73</v>
      </c>
      <c r="B81" s="121"/>
      <c r="C81" s="209" t="s">
        <v>544</v>
      </c>
      <c r="D81" s="179" t="s">
        <v>127</v>
      </c>
      <c r="E81" s="251">
        <v>43711</v>
      </c>
      <c r="F81" s="251">
        <v>43732</v>
      </c>
      <c r="G81" s="212" t="s">
        <v>26</v>
      </c>
      <c r="H81" s="213"/>
      <c r="I81" s="213"/>
      <c r="J81" s="213">
        <v>32</v>
      </c>
      <c r="K81" s="233">
        <f t="shared" ref="K81" si="17">SUM(H81:J81)</f>
        <v>32</v>
      </c>
      <c r="L81" s="213">
        <v>32</v>
      </c>
      <c r="M81" s="213"/>
      <c r="N81" s="213"/>
      <c r="O81" s="213"/>
      <c r="P81" s="213"/>
      <c r="Q81" s="137">
        <f t="shared" si="11"/>
        <v>32</v>
      </c>
      <c r="R81" s="137">
        <f t="shared" si="12"/>
        <v>11</v>
      </c>
      <c r="S81" s="234"/>
      <c r="T81" s="213"/>
      <c r="U81" s="213">
        <v>8</v>
      </c>
      <c r="V81" s="213">
        <v>3</v>
      </c>
      <c r="W81" s="213"/>
      <c r="X81" s="213"/>
      <c r="Y81" s="213"/>
      <c r="Z81" s="213"/>
      <c r="AA81" s="213"/>
      <c r="AB81" s="213"/>
      <c r="AC81" s="213"/>
      <c r="AD81" s="137">
        <f t="shared" si="9"/>
        <v>11</v>
      </c>
      <c r="AE81" s="213">
        <v>9</v>
      </c>
      <c r="AF81" s="213">
        <v>2</v>
      </c>
      <c r="AG81" s="213"/>
      <c r="AH81" s="137" t="str">
        <f t="shared" si="13"/>
        <v>verifique datos erroneos</v>
      </c>
      <c r="AI81" s="213"/>
      <c r="AJ81" s="213"/>
      <c r="AK81" s="213"/>
      <c r="AL81" s="206"/>
      <c r="AM81" s="206"/>
      <c r="AN81" s="114"/>
      <c r="AO81" s="114"/>
      <c r="AP81" s="114"/>
      <c r="AQ81" s="114"/>
      <c r="AR81" s="114"/>
      <c r="AS81" s="114"/>
    </row>
    <row r="82" spans="1:45" s="110" customFormat="1" ht="12.75" x14ac:dyDescent="0.25">
      <c r="A82" s="120">
        <v>74</v>
      </c>
      <c r="B82" s="121"/>
      <c r="C82" s="135" t="s">
        <v>672</v>
      </c>
      <c r="D82" s="135" t="s">
        <v>127</v>
      </c>
      <c r="E82" s="236">
        <v>43719</v>
      </c>
      <c r="F82" s="236">
        <v>43735</v>
      </c>
      <c r="G82" s="123" t="s">
        <v>26</v>
      </c>
      <c r="H82" s="124"/>
      <c r="I82" s="124"/>
      <c r="J82" s="124">
        <v>16</v>
      </c>
      <c r="K82" s="137">
        <f t="shared" si="8"/>
        <v>16</v>
      </c>
      <c r="L82" s="124">
        <v>16</v>
      </c>
      <c r="M82" s="124"/>
      <c r="N82" s="124"/>
      <c r="O82" s="124"/>
      <c r="P82" s="124"/>
      <c r="Q82" s="137">
        <f t="shared" si="11"/>
        <v>16</v>
      </c>
      <c r="R82" s="137">
        <f t="shared" si="12"/>
        <v>2</v>
      </c>
      <c r="S82" s="142"/>
      <c r="T82" s="124"/>
      <c r="U82" s="124"/>
      <c r="V82" s="124">
        <v>2</v>
      </c>
      <c r="W82" s="124"/>
      <c r="X82" s="124"/>
      <c r="Y82" s="124"/>
      <c r="Z82" s="124"/>
      <c r="AA82" s="124"/>
      <c r="AB82" s="124"/>
      <c r="AC82" s="124"/>
      <c r="AD82" s="137">
        <f t="shared" si="9"/>
        <v>2</v>
      </c>
      <c r="AE82" s="124"/>
      <c r="AF82" s="124">
        <v>2</v>
      </c>
      <c r="AG82" s="124"/>
      <c r="AH82" s="137" t="str">
        <f t="shared" si="13"/>
        <v>verifique datos erroneos</v>
      </c>
      <c r="AI82" s="124"/>
      <c r="AJ82" s="124"/>
      <c r="AK82" s="124"/>
      <c r="AL82" s="124"/>
      <c r="AM82" s="124"/>
      <c r="AN82" s="108"/>
      <c r="AO82" s="108"/>
      <c r="AP82" s="108"/>
      <c r="AQ82" s="108"/>
      <c r="AR82" s="108"/>
      <c r="AS82" s="108"/>
    </row>
    <row r="83" spans="1:45" s="110" customFormat="1" ht="12.75" x14ac:dyDescent="0.25">
      <c r="A83" s="120">
        <v>75</v>
      </c>
      <c r="B83" s="121"/>
      <c r="C83" s="135" t="s">
        <v>679</v>
      </c>
      <c r="D83" s="135" t="s">
        <v>127</v>
      </c>
      <c r="E83" s="236">
        <v>43703</v>
      </c>
      <c r="F83" s="236">
        <v>43707</v>
      </c>
      <c r="G83" s="123" t="s">
        <v>26</v>
      </c>
      <c r="H83" s="124"/>
      <c r="I83" s="124"/>
      <c r="J83" s="124">
        <v>40</v>
      </c>
      <c r="K83" s="137">
        <f t="shared" si="8"/>
        <v>40</v>
      </c>
      <c r="L83" s="124">
        <v>40</v>
      </c>
      <c r="M83" s="124"/>
      <c r="N83" s="124"/>
      <c r="O83" s="124"/>
      <c r="P83" s="124"/>
      <c r="Q83" s="137">
        <f t="shared" si="11"/>
        <v>40</v>
      </c>
      <c r="R83" s="137">
        <f t="shared" si="12"/>
        <v>1</v>
      </c>
      <c r="S83" s="142"/>
      <c r="T83" s="124"/>
      <c r="U83" s="124"/>
      <c r="V83" s="124">
        <v>1</v>
      </c>
      <c r="W83" s="124"/>
      <c r="X83" s="124"/>
      <c r="Y83" s="124"/>
      <c r="Z83" s="124"/>
      <c r="AA83" s="124"/>
      <c r="AB83" s="124"/>
      <c r="AC83" s="124"/>
      <c r="AD83" s="137">
        <f t="shared" si="9"/>
        <v>1</v>
      </c>
      <c r="AE83" s="124">
        <v>1</v>
      </c>
      <c r="AF83" s="124"/>
      <c r="AG83" s="124"/>
      <c r="AH83" s="137" t="str">
        <f t="shared" si="13"/>
        <v>verifique datos erroneos</v>
      </c>
      <c r="AI83" s="124"/>
      <c r="AJ83" s="124"/>
      <c r="AK83" s="124"/>
      <c r="AL83" s="124"/>
      <c r="AM83" s="124"/>
      <c r="AN83" s="108"/>
      <c r="AO83" s="108"/>
      <c r="AP83" s="108"/>
      <c r="AQ83" s="108"/>
      <c r="AR83" s="108"/>
      <c r="AS83" s="108"/>
    </row>
    <row r="84" spans="1:45" s="110" customFormat="1" ht="12.75" x14ac:dyDescent="0.25">
      <c r="A84" s="120">
        <v>76</v>
      </c>
      <c r="B84" s="121"/>
      <c r="C84" s="135" t="s">
        <v>686</v>
      </c>
      <c r="D84" s="135" t="s">
        <v>127</v>
      </c>
      <c r="E84" s="236">
        <v>43690</v>
      </c>
      <c r="F84" s="236">
        <v>43690</v>
      </c>
      <c r="G84" s="123" t="s">
        <v>26</v>
      </c>
      <c r="H84" s="124">
        <v>2</v>
      </c>
      <c r="I84" s="124"/>
      <c r="J84" s="124"/>
      <c r="K84" s="137">
        <f t="shared" si="8"/>
        <v>2</v>
      </c>
      <c r="L84" s="124">
        <v>2</v>
      </c>
      <c r="M84" s="124"/>
      <c r="N84" s="124"/>
      <c r="O84" s="124"/>
      <c r="P84" s="124"/>
      <c r="Q84" s="137">
        <f t="shared" si="11"/>
        <v>2</v>
      </c>
      <c r="R84" s="137">
        <f t="shared" si="12"/>
        <v>1</v>
      </c>
      <c r="S84" s="142"/>
      <c r="T84" s="124"/>
      <c r="U84" s="124"/>
      <c r="V84" s="124">
        <v>1</v>
      </c>
      <c r="W84" s="124"/>
      <c r="X84" s="124"/>
      <c r="Y84" s="124"/>
      <c r="Z84" s="124"/>
      <c r="AA84" s="124"/>
      <c r="AB84" s="124"/>
      <c r="AC84" s="124"/>
      <c r="AD84" s="137">
        <f t="shared" si="9"/>
        <v>1</v>
      </c>
      <c r="AE84" s="124"/>
      <c r="AF84" s="124">
        <v>1</v>
      </c>
      <c r="AG84" s="124"/>
      <c r="AH84" s="137">
        <f t="shared" si="13"/>
        <v>1</v>
      </c>
      <c r="AI84" s="124">
        <v>1</v>
      </c>
      <c r="AJ84" s="124"/>
      <c r="AK84" s="124"/>
      <c r="AL84" s="124"/>
      <c r="AM84" s="124"/>
      <c r="AN84" s="108"/>
      <c r="AO84" s="108"/>
      <c r="AP84" s="108"/>
      <c r="AQ84" s="108"/>
      <c r="AR84" s="108"/>
      <c r="AS84" s="108"/>
    </row>
    <row r="85" spans="1:45" s="110" customFormat="1" ht="12.75" x14ac:dyDescent="0.25">
      <c r="A85" s="120">
        <v>77</v>
      </c>
      <c r="B85" s="121"/>
      <c r="C85" s="135" t="s">
        <v>687</v>
      </c>
      <c r="D85" s="135" t="s">
        <v>127</v>
      </c>
      <c r="E85" s="236">
        <v>43685</v>
      </c>
      <c r="F85" s="236">
        <v>43686</v>
      </c>
      <c r="G85" s="123" t="s">
        <v>26</v>
      </c>
      <c r="H85" s="124"/>
      <c r="I85" s="124"/>
      <c r="J85" s="124">
        <v>16</v>
      </c>
      <c r="K85" s="137">
        <f t="shared" si="8"/>
        <v>16</v>
      </c>
      <c r="L85" s="124">
        <v>16</v>
      </c>
      <c r="M85" s="124"/>
      <c r="N85" s="124"/>
      <c r="O85" s="124"/>
      <c r="P85" s="124"/>
      <c r="Q85" s="137">
        <f t="shared" si="11"/>
        <v>16</v>
      </c>
      <c r="R85" s="137">
        <f t="shared" si="12"/>
        <v>24</v>
      </c>
      <c r="S85" s="142"/>
      <c r="T85" s="124">
        <v>3</v>
      </c>
      <c r="U85" s="124">
        <v>1</v>
      </c>
      <c r="V85" s="124">
        <v>20</v>
      </c>
      <c r="W85" s="124"/>
      <c r="X85" s="124"/>
      <c r="Y85" s="124"/>
      <c r="Z85" s="124"/>
      <c r="AA85" s="124"/>
      <c r="AB85" s="124"/>
      <c r="AC85" s="124"/>
      <c r="AD85" s="137">
        <f t="shared" si="9"/>
        <v>24</v>
      </c>
      <c r="AE85" s="124">
        <v>15</v>
      </c>
      <c r="AF85" s="124">
        <v>9</v>
      </c>
      <c r="AG85" s="124"/>
      <c r="AH85" s="137" t="str">
        <f t="shared" si="13"/>
        <v>verifique datos erroneos</v>
      </c>
      <c r="AI85" s="124"/>
      <c r="AJ85" s="124"/>
      <c r="AK85" s="124"/>
      <c r="AL85" s="124"/>
      <c r="AM85" s="124"/>
      <c r="AN85" s="108"/>
      <c r="AO85" s="108"/>
      <c r="AP85" s="108"/>
      <c r="AQ85" s="108"/>
      <c r="AR85" s="108"/>
      <c r="AS85" s="108"/>
    </row>
    <row r="86" spans="1:45" s="110" customFormat="1" ht="12.75" x14ac:dyDescent="0.25">
      <c r="A86" s="120">
        <v>78</v>
      </c>
      <c r="B86" s="121"/>
      <c r="C86" s="135" t="s">
        <v>688</v>
      </c>
      <c r="D86" s="135" t="s">
        <v>127</v>
      </c>
      <c r="E86" s="236">
        <v>43697</v>
      </c>
      <c r="F86" s="236">
        <v>43697</v>
      </c>
      <c r="G86" s="123" t="s">
        <v>26</v>
      </c>
      <c r="H86" s="124">
        <v>3</v>
      </c>
      <c r="I86" s="124"/>
      <c r="J86" s="124"/>
      <c r="K86" s="137">
        <f t="shared" si="8"/>
        <v>3</v>
      </c>
      <c r="L86" s="124">
        <v>3</v>
      </c>
      <c r="M86" s="124"/>
      <c r="N86" s="124"/>
      <c r="O86" s="124"/>
      <c r="P86" s="124"/>
      <c r="Q86" s="137">
        <f t="shared" si="11"/>
        <v>3</v>
      </c>
      <c r="R86" s="137">
        <f t="shared" si="12"/>
        <v>2</v>
      </c>
      <c r="S86" s="142"/>
      <c r="T86" s="124"/>
      <c r="U86" s="124"/>
      <c r="V86" s="124">
        <v>2</v>
      </c>
      <c r="W86" s="124"/>
      <c r="X86" s="124"/>
      <c r="Y86" s="124"/>
      <c r="Z86" s="124"/>
      <c r="AA86" s="124"/>
      <c r="AB86" s="124"/>
      <c r="AC86" s="124"/>
      <c r="AD86" s="137">
        <f t="shared" si="9"/>
        <v>2</v>
      </c>
      <c r="AE86" s="124">
        <v>2</v>
      </c>
      <c r="AF86" s="124"/>
      <c r="AG86" s="124"/>
      <c r="AH86" s="137">
        <f t="shared" si="13"/>
        <v>2</v>
      </c>
      <c r="AI86" s="124">
        <v>2</v>
      </c>
      <c r="AJ86" s="124"/>
      <c r="AK86" s="124"/>
      <c r="AL86" s="124"/>
      <c r="AM86" s="124"/>
      <c r="AN86" s="108"/>
      <c r="AO86" s="108"/>
      <c r="AP86" s="108"/>
      <c r="AQ86" s="108"/>
      <c r="AR86" s="108"/>
      <c r="AS86" s="108"/>
    </row>
    <row r="87" spans="1:45" s="110" customFormat="1" ht="12.75" x14ac:dyDescent="0.25">
      <c r="A87" s="120">
        <v>79</v>
      </c>
      <c r="B87" s="121"/>
      <c r="C87" s="135" t="s">
        <v>706</v>
      </c>
      <c r="D87" s="135" t="s">
        <v>127</v>
      </c>
      <c r="E87" s="236">
        <v>43707</v>
      </c>
      <c r="F87" s="236">
        <v>43707</v>
      </c>
      <c r="G87" s="123" t="s">
        <v>26</v>
      </c>
      <c r="H87" s="124">
        <v>2</v>
      </c>
      <c r="I87" s="124"/>
      <c r="J87" s="124"/>
      <c r="K87" s="137">
        <f t="shared" si="8"/>
        <v>2</v>
      </c>
      <c r="L87" s="124">
        <v>2</v>
      </c>
      <c r="M87" s="124"/>
      <c r="N87" s="124"/>
      <c r="O87" s="124"/>
      <c r="P87" s="124"/>
      <c r="Q87" s="137">
        <f t="shared" si="11"/>
        <v>2</v>
      </c>
      <c r="R87" s="137">
        <f t="shared" si="12"/>
        <v>2</v>
      </c>
      <c r="S87" s="142"/>
      <c r="T87" s="124"/>
      <c r="U87" s="124"/>
      <c r="V87" s="124">
        <v>2</v>
      </c>
      <c r="W87" s="124"/>
      <c r="X87" s="124"/>
      <c r="Y87" s="124"/>
      <c r="Z87" s="124"/>
      <c r="AA87" s="124"/>
      <c r="AB87" s="124"/>
      <c r="AC87" s="124"/>
      <c r="AD87" s="137">
        <f t="shared" si="9"/>
        <v>2</v>
      </c>
      <c r="AE87" s="124">
        <v>1</v>
      </c>
      <c r="AF87" s="124">
        <v>1</v>
      </c>
      <c r="AG87" s="124"/>
      <c r="AH87" s="137">
        <f t="shared" si="13"/>
        <v>2</v>
      </c>
      <c r="AI87" s="124">
        <v>2</v>
      </c>
      <c r="AJ87" s="124"/>
      <c r="AK87" s="124"/>
      <c r="AL87" s="124"/>
      <c r="AM87" s="124"/>
      <c r="AN87" s="108"/>
      <c r="AO87" s="108"/>
      <c r="AP87" s="108"/>
      <c r="AQ87" s="108"/>
      <c r="AR87" s="108"/>
      <c r="AS87" s="108"/>
    </row>
    <row r="88" spans="1:45" s="110" customFormat="1" ht="12.75" x14ac:dyDescent="0.2">
      <c r="A88" s="120">
        <v>80</v>
      </c>
      <c r="B88" s="121"/>
      <c r="C88" s="112" t="s">
        <v>807</v>
      </c>
      <c r="D88" s="135" t="s">
        <v>127</v>
      </c>
      <c r="E88" s="139">
        <v>43760</v>
      </c>
      <c r="F88" s="139">
        <v>43760</v>
      </c>
      <c r="G88" s="123" t="s">
        <v>27</v>
      </c>
      <c r="H88" s="124">
        <v>3</v>
      </c>
      <c r="I88" s="124"/>
      <c r="J88" s="124"/>
      <c r="K88" s="137">
        <f>SUM(H88:J88)</f>
        <v>3</v>
      </c>
      <c r="L88" s="124">
        <v>3</v>
      </c>
      <c r="M88" s="124"/>
      <c r="N88" s="124"/>
      <c r="O88" s="124"/>
      <c r="P88" s="124"/>
      <c r="Q88" s="137">
        <f t="shared" si="11"/>
        <v>3</v>
      </c>
      <c r="R88" s="137">
        <f t="shared" si="12"/>
        <v>42</v>
      </c>
      <c r="S88" s="142">
        <v>1</v>
      </c>
      <c r="T88" s="124">
        <v>7</v>
      </c>
      <c r="U88" s="124">
        <v>1</v>
      </c>
      <c r="V88" s="124">
        <v>33</v>
      </c>
      <c r="W88" s="124"/>
      <c r="X88" s="124"/>
      <c r="Y88" s="124"/>
      <c r="Z88" s="124"/>
      <c r="AA88" s="124"/>
      <c r="AB88" s="124"/>
      <c r="AC88" s="124"/>
      <c r="AD88" s="137">
        <f t="shared" si="9"/>
        <v>42</v>
      </c>
      <c r="AE88" s="124">
        <v>13</v>
      </c>
      <c r="AF88" s="124">
        <v>29</v>
      </c>
      <c r="AG88" s="124"/>
      <c r="AH88" s="137">
        <f t="shared" si="13"/>
        <v>42</v>
      </c>
      <c r="AI88" s="124">
        <v>42</v>
      </c>
      <c r="AJ88" s="124"/>
      <c r="AK88" s="124"/>
      <c r="AL88" s="124"/>
      <c r="AM88" s="124"/>
      <c r="AN88" s="108"/>
      <c r="AO88" s="108"/>
      <c r="AP88" s="108"/>
      <c r="AQ88" s="108"/>
      <c r="AR88" s="108"/>
      <c r="AS88" s="108"/>
    </row>
    <row r="89" spans="1:45" s="110" customFormat="1" ht="12.75" x14ac:dyDescent="0.2">
      <c r="A89" s="120">
        <v>81</v>
      </c>
      <c r="B89" s="121"/>
      <c r="C89" s="235" t="s">
        <v>252</v>
      </c>
      <c r="D89" s="135" t="s">
        <v>127</v>
      </c>
      <c r="E89" s="236">
        <v>43754</v>
      </c>
      <c r="F89" s="236">
        <v>43768</v>
      </c>
      <c r="G89" s="123" t="s">
        <v>27</v>
      </c>
      <c r="H89" s="124"/>
      <c r="I89" s="124"/>
      <c r="J89" s="124">
        <v>24</v>
      </c>
      <c r="K89" s="137">
        <v>24</v>
      </c>
      <c r="L89" s="124">
        <v>24</v>
      </c>
      <c r="M89" s="124"/>
      <c r="N89" s="124"/>
      <c r="O89" s="124"/>
      <c r="P89" s="124"/>
      <c r="Q89" s="137">
        <f t="shared" si="11"/>
        <v>24</v>
      </c>
      <c r="R89" s="137">
        <f t="shared" si="12"/>
        <v>3</v>
      </c>
      <c r="S89" s="142"/>
      <c r="T89" s="124"/>
      <c r="U89" s="124"/>
      <c r="V89" s="124">
        <v>3</v>
      </c>
      <c r="W89" s="124"/>
      <c r="X89" s="124"/>
      <c r="Y89" s="124"/>
      <c r="Z89" s="124"/>
      <c r="AA89" s="124"/>
      <c r="AB89" s="124"/>
      <c r="AC89" s="124"/>
      <c r="AD89" s="137">
        <f t="shared" si="9"/>
        <v>3</v>
      </c>
      <c r="AE89" s="124">
        <v>3</v>
      </c>
      <c r="AF89" s="124"/>
      <c r="AG89" s="124"/>
      <c r="AH89" s="137" t="str">
        <f t="shared" si="13"/>
        <v>verifique datos erroneos</v>
      </c>
      <c r="AI89" s="124">
        <v>3</v>
      </c>
      <c r="AJ89" s="124">
        <v>3</v>
      </c>
      <c r="AK89" s="124"/>
      <c r="AL89" s="124"/>
      <c r="AM89" s="124"/>
      <c r="AN89" s="108"/>
      <c r="AO89" s="108"/>
      <c r="AP89" s="108"/>
      <c r="AQ89" s="108"/>
      <c r="AR89" s="108"/>
      <c r="AS89" s="108"/>
    </row>
    <row r="90" spans="1:45" s="110" customFormat="1" ht="12.75" x14ac:dyDescent="0.2">
      <c r="A90" s="120">
        <v>82</v>
      </c>
      <c r="B90" s="121"/>
      <c r="C90" s="235" t="s">
        <v>252</v>
      </c>
      <c r="D90" s="135" t="s">
        <v>127</v>
      </c>
      <c r="E90" s="139">
        <v>43776</v>
      </c>
      <c r="F90" s="139">
        <v>43790</v>
      </c>
      <c r="G90" s="123" t="s">
        <v>27</v>
      </c>
      <c r="H90" s="124"/>
      <c r="I90" s="124"/>
      <c r="J90" s="124">
        <v>24</v>
      </c>
      <c r="K90" s="137">
        <f>SUM(H90:J90)</f>
        <v>24</v>
      </c>
      <c r="L90" s="124">
        <v>24</v>
      </c>
      <c r="M90" s="124"/>
      <c r="N90" s="124"/>
      <c r="O90" s="124"/>
      <c r="P90" s="124"/>
      <c r="Q90" s="137">
        <f t="shared" si="11"/>
        <v>24</v>
      </c>
      <c r="R90" s="137">
        <f t="shared" si="12"/>
        <v>5</v>
      </c>
      <c r="S90" s="142"/>
      <c r="T90" s="124"/>
      <c r="U90" s="124">
        <v>3</v>
      </c>
      <c r="V90" s="124">
        <v>2</v>
      </c>
      <c r="W90" s="124"/>
      <c r="X90" s="124"/>
      <c r="Y90" s="124"/>
      <c r="Z90" s="124"/>
      <c r="AA90" s="124"/>
      <c r="AB90" s="124"/>
      <c r="AC90" s="124"/>
      <c r="AD90" s="137">
        <f t="shared" si="9"/>
        <v>5</v>
      </c>
      <c r="AE90" s="124">
        <v>4</v>
      </c>
      <c r="AF90" s="124">
        <v>1</v>
      </c>
      <c r="AG90" s="124"/>
      <c r="AH90" s="137" t="str">
        <f t="shared" si="13"/>
        <v>verifique datos erroneos</v>
      </c>
      <c r="AI90" s="124"/>
      <c r="AJ90" s="124"/>
      <c r="AK90" s="124"/>
      <c r="AL90" s="124"/>
      <c r="AM90" s="124"/>
      <c r="AN90" s="108"/>
      <c r="AO90" s="108"/>
      <c r="AP90" s="108"/>
      <c r="AQ90" s="108"/>
      <c r="AR90" s="108"/>
      <c r="AS90" s="108"/>
    </row>
    <row r="91" spans="1:45" s="110" customFormat="1" ht="12.75" x14ac:dyDescent="0.2">
      <c r="A91" s="120">
        <v>83</v>
      </c>
      <c r="B91" s="121"/>
      <c r="C91" s="235" t="s">
        <v>252</v>
      </c>
      <c r="D91" s="135" t="s">
        <v>127</v>
      </c>
      <c r="E91" s="236">
        <v>43803</v>
      </c>
      <c r="F91" s="236">
        <v>43810</v>
      </c>
      <c r="G91" s="123" t="s">
        <v>27</v>
      </c>
      <c r="H91" s="124"/>
      <c r="I91" s="124"/>
      <c r="J91" s="124">
        <v>24</v>
      </c>
      <c r="K91" s="137">
        <f>SUM(H91:J91)</f>
        <v>24</v>
      </c>
      <c r="L91" s="124">
        <v>24</v>
      </c>
      <c r="M91" s="124"/>
      <c r="N91" s="124"/>
      <c r="O91" s="124"/>
      <c r="P91" s="124"/>
      <c r="Q91" s="137">
        <f t="shared" si="11"/>
        <v>24</v>
      </c>
      <c r="R91" s="137">
        <f t="shared" si="12"/>
        <v>7</v>
      </c>
      <c r="S91" s="142"/>
      <c r="T91" s="124"/>
      <c r="U91" s="124"/>
      <c r="V91" s="124">
        <v>7</v>
      </c>
      <c r="W91" s="124"/>
      <c r="X91" s="124"/>
      <c r="Y91" s="124"/>
      <c r="Z91" s="124"/>
      <c r="AA91" s="124"/>
      <c r="AB91" s="124"/>
      <c r="AC91" s="124"/>
      <c r="AD91" s="137">
        <f t="shared" si="9"/>
        <v>7</v>
      </c>
      <c r="AE91" s="124">
        <v>4</v>
      </c>
      <c r="AF91" s="124">
        <v>3</v>
      </c>
      <c r="AG91" s="124"/>
      <c r="AH91" s="137">
        <f t="shared" si="13"/>
        <v>7</v>
      </c>
      <c r="AI91" s="124">
        <v>7</v>
      </c>
      <c r="AJ91" s="124"/>
      <c r="AK91" s="124"/>
      <c r="AL91" s="124"/>
      <c r="AM91" s="124"/>
      <c r="AN91" s="108"/>
      <c r="AO91" s="108"/>
      <c r="AP91" s="108"/>
      <c r="AQ91" s="108"/>
      <c r="AR91" s="108"/>
      <c r="AS91" s="108"/>
    </row>
    <row r="92" spans="1:45" s="110" customFormat="1" ht="12.75" x14ac:dyDescent="0.25">
      <c r="A92" s="120">
        <v>84</v>
      </c>
      <c r="B92" s="121"/>
      <c r="C92" s="179" t="s">
        <v>819</v>
      </c>
      <c r="D92" s="179" t="s">
        <v>127</v>
      </c>
      <c r="E92" s="251">
        <v>43781</v>
      </c>
      <c r="F92" s="251">
        <v>43783</v>
      </c>
      <c r="G92" s="212" t="s">
        <v>27</v>
      </c>
      <c r="H92" s="213"/>
      <c r="I92" s="213"/>
      <c r="J92" s="213">
        <v>20</v>
      </c>
      <c r="K92" s="233">
        <f>SUM(H92:J92)</f>
        <v>20</v>
      </c>
      <c r="L92" s="213">
        <v>20</v>
      </c>
      <c r="M92" s="213"/>
      <c r="N92" s="213"/>
      <c r="O92" s="213"/>
      <c r="P92" s="213"/>
      <c r="Q92" s="137">
        <f t="shared" si="11"/>
        <v>20</v>
      </c>
      <c r="R92" s="137">
        <f t="shared" si="12"/>
        <v>18</v>
      </c>
      <c r="S92" s="234"/>
      <c r="T92" s="213"/>
      <c r="U92" s="213">
        <v>5</v>
      </c>
      <c r="V92" s="213">
        <v>13</v>
      </c>
      <c r="W92" s="213"/>
      <c r="X92" s="213"/>
      <c r="Y92" s="213"/>
      <c r="Z92" s="213"/>
      <c r="AA92" s="213"/>
      <c r="AB92" s="213"/>
      <c r="AC92" s="213"/>
      <c r="AD92" s="137">
        <f t="shared" si="9"/>
        <v>18</v>
      </c>
      <c r="AE92" s="213">
        <v>18</v>
      </c>
      <c r="AF92" s="213"/>
      <c r="AG92" s="213"/>
      <c r="AH92" s="137">
        <f t="shared" si="13"/>
        <v>18</v>
      </c>
      <c r="AI92" s="213">
        <v>18</v>
      </c>
      <c r="AJ92" s="213"/>
      <c r="AK92" s="213" t="s">
        <v>802</v>
      </c>
      <c r="AL92" s="213"/>
      <c r="AM92" s="213"/>
      <c r="AN92" s="108"/>
      <c r="AO92" s="108"/>
      <c r="AP92" s="108"/>
      <c r="AQ92" s="108"/>
      <c r="AR92" s="108"/>
      <c r="AS92" s="108"/>
    </row>
    <row r="93" spans="1:45" s="110" customFormat="1" ht="12.75" x14ac:dyDescent="0.25">
      <c r="A93" s="120">
        <v>85</v>
      </c>
      <c r="B93" s="121"/>
      <c r="C93" s="179" t="s">
        <v>819</v>
      </c>
      <c r="D93" s="179" t="s">
        <v>127</v>
      </c>
      <c r="E93" s="251">
        <v>43760</v>
      </c>
      <c r="F93" s="251">
        <v>43762</v>
      </c>
      <c r="G93" s="212" t="s">
        <v>27</v>
      </c>
      <c r="H93" s="213"/>
      <c r="I93" s="213"/>
      <c r="J93" s="213">
        <v>20</v>
      </c>
      <c r="K93" s="233">
        <f>SUM(H93:J93)</f>
        <v>20</v>
      </c>
      <c r="L93" s="213">
        <v>20</v>
      </c>
      <c r="M93" s="213"/>
      <c r="N93" s="213"/>
      <c r="O93" s="213"/>
      <c r="P93" s="213"/>
      <c r="Q93" s="137">
        <f t="shared" si="11"/>
        <v>20</v>
      </c>
      <c r="R93" s="137">
        <f t="shared" si="12"/>
        <v>17</v>
      </c>
      <c r="S93" s="234"/>
      <c r="T93" s="213"/>
      <c r="U93" s="213">
        <v>6</v>
      </c>
      <c r="V93" s="213">
        <v>11</v>
      </c>
      <c r="W93" s="213"/>
      <c r="X93" s="213"/>
      <c r="Y93" s="213"/>
      <c r="Z93" s="213"/>
      <c r="AA93" s="213"/>
      <c r="AB93" s="213"/>
      <c r="AC93" s="213"/>
      <c r="AD93" s="137">
        <f t="shared" si="9"/>
        <v>17</v>
      </c>
      <c r="AE93" s="213">
        <v>13</v>
      </c>
      <c r="AF93" s="213">
        <v>4</v>
      </c>
      <c r="AG93" s="213"/>
      <c r="AH93" s="137">
        <f t="shared" si="13"/>
        <v>17</v>
      </c>
      <c r="AI93" s="237">
        <v>16</v>
      </c>
      <c r="AJ93" s="237">
        <v>1</v>
      </c>
      <c r="AK93" s="237" t="s">
        <v>802</v>
      </c>
      <c r="AL93" s="237"/>
      <c r="AM93" s="213"/>
      <c r="AN93" s="108"/>
      <c r="AO93" s="108"/>
      <c r="AP93" s="108"/>
      <c r="AQ93" s="108"/>
      <c r="AR93" s="108"/>
      <c r="AS93" s="108"/>
    </row>
    <row r="94" spans="1:45" s="110" customFormat="1" ht="12.75" x14ac:dyDescent="0.25">
      <c r="A94" s="120">
        <v>86</v>
      </c>
      <c r="B94" s="121"/>
      <c r="C94" s="179" t="s">
        <v>801</v>
      </c>
      <c r="D94" s="252" t="s">
        <v>127</v>
      </c>
      <c r="E94" s="236">
        <v>43774</v>
      </c>
      <c r="F94" s="236">
        <v>43795</v>
      </c>
      <c r="G94" s="123" t="s">
        <v>27</v>
      </c>
      <c r="H94" s="124"/>
      <c r="I94" s="124">
        <v>30</v>
      </c>
      <c r="J94" s="124"/>
      <c r="K94" s="137">
        <v>30</v>
      </c>
      <c r="L94" s="124"/>
      <c r="M94" s="124">
        <v>30</v>
      </c>
      <c r="N94" s="124"/>
      <c r="O94" s="124"/>
      <c r="P94" s="124"/>
      <c r="Q94" s="137">
        <f t="shared" si="11"/>
        <v>30</v>
      </c>
      <c r="R94" s="137">
        <f t="shared" si="12"/>
        <v>19</v>
      </c>
      <c r="S94" s="142"/>
      <c r="T94" s="124">
        <v>2</v>
      </c>
      <c r="U94" s="124"/>
      <c r="V94" s="124">
        <v>17</v>
      </c>
      <c r="W94" s="124"/>
      <c r="X94" s="124"/>
      <c r="Y94" s="124"/>
      <c r="Z94" s="124"/>
      <c r="AA94" s="124"/>
      <c r="AB94" s="124"/>
      <c r="AC94" s="124"/>
      <c r="AD94" s="137">
        <f t="shared" si="9"/>
        <v>19</v>
      </c>
      <c r="AE94" s="124">
        <v>10</v>
      </c>
      <c r="AF94" s="124">
        <v>9</v>
      </c>
      <c r="AG94" s="124"/>
      <c r="AH94" s="137">
        <f t="shared" si="13"/>
        <v>19</v>
      </c>
      <c r="AI94" s="124">
        <v>15</v>
      </c>
      <c r="AJ94" s="124">
        <v>4</v>
      </c>
      <c r="AK94" s="124" t="s">
        <v>802</v>
      </c>
      <c r="AL94" s="124"/>
      <c r="AM94" s="124"/>
      <c r="AN94" s="108"/>
      <c r="AO94" s="108"/>
      <c r="AP94" s="108"/>
      <c r="AQ94" s="108"/>
      <c r="AR94" s="108"/>
      <c r="AS94" s="108"/>
    </row>
    <row r="95" spans="1:45" s="110" customFormat="1" ht="12.75" x14ac:dyDescent="0.25">
      <c r="A95" s="120">
        <v>87</v>
      </c>
      <c r="B95" s="121"/>
      <c r="C95" s="201" t="s">
        <v>803</v>
      </c>
      <c r="D95" s="252" t="s">
        <v>127</v>
      </c>
      <c r="E95" s="236">
        <v>43741</v>
      </c>
      <c r="F95" s="236">
        <v>43768</v>
      </c>
      <c r="G95" s="123" t="s">
        <v>27</v>
      </c>
      <c r="H95" s="124"/>
      <c r="I95" s="124">
        <v>40</v>
      </c>
      <c r="J95" s="124"/>
      <c r="K95" s="137">
        <f t="shared" ref="K95:K99" si="18">SUM(H95:J95)</f>
        <v>40</v>
      </c>
      <c r="L95" s="124"/>
      <c r="M95" s="124">
        <v>40</v>
      </c>
      <c r="N95" s="124"/>
      <c r="O95" s="124"/>
      <c r="P95" s="124"/>
      <c r="Q95" s="137">
        <f t="shared" si="11"/>
        <v>40</v>
      </c>
      <c r="R95" s="137">
        <f t="shared" si="12"/>
        <v>5</v>
      </c>
      <c r="S95" s="142"/>
      <c r="T95" s="124">
        <v>1</v>
      </c>
      <c r="U95" s="124">
        <v>1</v>
      </c>
      <c r="V95" s="124">
        <v>3</v>
      </c>
      <c r="W95" s="124"/>
      <c r="X95" s="124"/>
      <c r="Y95" s="124"/>
      <c r="Z95" s="124"/>
      <c r="AA95" s="124"/>
      <c r="AB95" s="124"/>
      <c r="AC95" s="124"/>
      <c r="AD95" s="137">
        <f t="shared" si="9"/>
        <v>5</v>
      </c>
      <c r="AE95" s="124"/>
      <c r="AF95" s="124">
        <v>5</v>
      </c>
      <c r="AG95" s="124"/>
      <c r="AH95" s="137" t="str">
        <f t="shared" si="13"/>
        <v>verifique datos erroneos</v>
      </c>
      <c r="AI95" s="124"/>
      <c r="AJ95" s="124"/>
      <c r="AK95" s="124"/>
      <c r="AL95" s="124"/>
      <c r="AM95" s="124"/>
      <c r="AN95" s="108"/>
      <c r="AO95" s="108"/>
      <c r="AP95" s="108"/>
      <c r="AQ95" s="108"/>
      <c r="AR95" s="108"/>
      <c r="AS95" s="108"/>
    </row>
    <row r="96" spans="1:45" s="110" customFormat="1" ht="12.75" x14ac:dyDescent="0.25">
      <c r="A96" s="120">
        <v>88</v>
      </c>
      <c r="B96" s="121"/>
      <c r="C96" s="135" t="s">
        <v>820</v>
      </c>
      <c r="D96" s="252" t="s">
        <v>127</v>
      </c>
      <c r="E96" s="236">
        <v>43739</v>
      </c>
      <c r="F96" s="236">
        <v>43766</v>
      </c>
      <c r="G96" s="123" t="s">
        <v>27</v>
      </c>
      <c r="H96" s="124"/>
      <c r="I96" s="124">
        <v>35</v>
      </c>
      <c r="J96" s="124"/>
      <c r="K96" s="137">
        <f>SUM(H96:J96)</f>
        <v>35</v>
      </c>
      <c r="L96" s="124"/>
      <c r="M96" s="124">
        <v>35</v>
      </c>
      <c r="N96" s="124"/>
      <c r="O96" s="124"/>
      <c r="P96" s="124"/>
      <c r="Q96" s="137">
        <f t="shared" si="11"/>
        <v>35</v>
      </c>
      <c r="R96" s="137">
        <f t="shared" si="12"/>
        <v>18</v>
      </c>
      <c r="S96" s="142"/>
      <c r="T96" s="124">
        <v>2</v>
      </c>
      <c r="U96" s="124">
        <v>8</v>
      </c>
      <c r="V96" s="124">
        <v>8</v>
      </c>
      <c r="W96" s="124"/>
      <c r="X96" s="124"/>
      <c r="Y96" s="124"/>
      <c r="Z96" s="124"/>
      <c r="AA96" s="124"/>
      <c r="AB96" s="124"/>
      <c r="AC96" s="124"/>
      <c r="AD96" s="137">
        <f t="shared" si="9"/>
        <v>18</v>
      </c>
      <c r="AE96" s="124">
        <v>10</v>
      </c>
      <c r="AF96" s="124">
        <v>8</v>
      </c>
      <c r="AG96" s="124"/>
      <c r="AH96" s="137">
        <f t="shared" si="13"/>
        <v>18</v>
      </c>
      <c r="AI96" s="124">
        <v>9</v>
      </c>
      <c r="AJ96" s="124">
        <v>9</v>
      </c>
      <c r="AK96" s="124"/>
      <c r="AL96" s="124"/>
      <c r="AM96" s="124"/>
      <c r="AN96" s="108"/>
      <c r="AO96" s="108"/>
      <c r="AP96" s="108"/>
      <c r="AQ96" s="108"/>
      <c r="AR96" s="108"/>
      <c r="AS96" s="108"/>
    </row>
    <row r="97" spans="1:45" s="110" customFormat="1" ht="12.75" x14ac:dyDescent="0.25">
      <c r="A97" s="120">
        <v>89</v>
      </c>
      <c r="B97" s="121"/>
      <c r="C97" s="135" t="s">
        <v>806</v>
      </c>
      <c r="D97" s="135" t="s">
        <v>127</v>
      </c>
      <c r="E97" s="236">
        <v>43767</v>
      </c>
      <c r="F97" s="236">
        <v>43790</v>
      </c>
      <c r="G97" s="123" t="s">
        <v>27</v>
      </c>
      <c r="H97" s="124"/>
      <c r="I97" s="124">
        <v>30</v>
      </c>
      <c r="J97" s="124"/>
      <c r="K97" s="137">
        <f>SUM(H97:J97)</f>
        <v>30</v>
      </c>
      <c r="L97" s="124">
        <v>30</v>
      </c>
      <c r="M97" s="124"/>
      <c r="N97" s="124"/>
      <c r="O97" s="124"/>
      <c r="P97" s="124"/>
      <c r="Q97" s="137">
        <f t="shared" si="11"/>
        <v>30</v>
      </c>
      <c r="R97" s="137">
        <f t="shared" si="12"/>
        <v>9</v>
      </c>
      <c r="S97" s="142"/>
      <c r="T97" s="124">
        <v>1</v>
      </c>
      <c r="U97" s="124"/>
      <c r="V97" s="124">
        <v>8</v>
      </c>
      <c r="W97" s="124"/>
      <c r="X97" s="124"/>
      <c r="Y97" s="124"/>
      <c r="Z97" s="124"/>
      <c r="AA97" s="124"/>
      <c r="AB97" s="124"/>
      <c r="AC97" s="124"/>
      <c r="AD97" s="137">
        <f t="shared" si="9"/>
        <v>9</v>
      </c>
      <c r="AE97" s="124">
        <v>1</v>
      </c>
      <c r="AF97" s="124">
        <v>8</v>
      </c>
      <c r="AG97" s="124"/>
      <c r="AH97" s="137">
        <f>IF(SUM(AI97:AJ97)=AD97,AD97,"verifique datos erroneos")</f>
        <v>9</v>
      </c>
      <c r="AI97" s="124">
        <v>9</v>
      </c>
      <c r="AJ97" s="124"/>
      <c r="AK97" s="124" t="s">
        <v>802</v>
      </c>
      <c r="AL97" s="124"/>
      <c r="AM97" s="124"/>
      <c r="AN97" s="108"/>
      <c r="AO97" s="108"/>
      <c r="AP97" s="108"/>
      <c r="AQ97" s="108"/>
      <c r="AR97" s="108"/>
      <c r="AS97" s="108"/>
    </row>
    <row r="98" spans="1:45" s="110" customFormat="1" ht="12.75" x14ac:dyDescent="0.25">
      <c r="A98" s="120">
        <v>90</v>
      </c>
      <c r="B98" s="121"/>
      <c r="C98" s="135" t="s">
        <v>821</v>
      </c>
      <c r="D98" s="135" t="s">
        <v>127</v>
      </c>
      <c r="E98" s="236">
        <v>43789</v>
      </c>
      <c r="F98" s="236">
        <v>43789</v>
      </c>
      <c r="G98" s="123" t="s">
        <v>27</v>
      </c>
      <c r="H98" s="124">
        <v>3</v>
      </c>
      <c r="I98" s="124"/>
      <c r="J98" s="124"/>
      <c r="K98" s="137">
        <f t="shared" si="18"/>
        <v>3</v>
      </c>
      <c r="L98" s="124">
        <v>3</v>
      </c>
      <c r="M98" s="124"/>
      <c r="N98" s="124"/>
      <c r="O98" s="124"/>
      <c r="P98" s="124"/>
      <c r="Q98" s="137">
        <f t="shared" si="11"/>
        <v>3</v>
      </c>
      <c r="R98" s="137">
        <f t="shared" si="12"/>
        <v>1</v>
      </c>
      <c r="S98" s="142"/>
      <c r="T98" s="124"/>
      <c r="U98" s="124"/>
      <c r="V98" s="124">
        <v>1</v>
      </c>
      <c r="W98" s="124"/>
      <c r="X98" s="124"/>
      <c r="Y98" s="124"/>
      <c r="Z98" s="124"/>
      <c r="AA98" s="124"/>
      <c r="AB98" s="124"/>
      <c r="AC98" s="124"/>
      <c r="AD98" s="137">
        <f t="shared" si="9"/>
        <v>1</v>
      </c>
      <c r="AE98" s="124"/>
      <c r="AF98" s="124">
        <v>1</v>
      </c>
      <c r="AG98" s="124"/>
      <c r="AH98" s="137">
        <f>IF(SUM(AI98:AJ98)=AD98,AD98,"verifique datos erroneos")</f>
        <v>1</v>
      </c>
      <c r="AI98" s="124">
        <v>1</v>
      </c>
      <c r="AJ98" s="124"/>
      <c r="AK98" s="124"/>
      <c r="AL98" s="124"/>
      <c r="AM98" s="124"/>
      <c r="AN98" s="108"/>
      <c r="AO98" s="108"/>
      <c r="AP98" s="108"/>
      <c r="AQ98" s="108"/>
      <c r="AR98" s="108"/>
      <c r="AS98" s="108"/>
    </row>
    <row r="99" spans="1:45" s="110" customFormat="1" ht="12.75" x14ac:dyDescent="0.2">
      <c r="A99" s="120">
        <v>91</v>
      </c>
      <c r="B99" s="121"/>
      <c r="C99" s="112" t="s">
        <v>822</v>
      </c>
      <c r="D99" s="135" t="s">
        <v>129</v>
      </c>
      <c r="E99" s="139">
        <v>43802</v>
      </c>
      <c r="F99" s="139">
        <v>43804</v>
      </c>
      <c r="G99" s="123" t="s">
        <v>27</v>
      </c>
      <c r="H99" s="124"/>
      <c r="I99" s="124"/>
      <c r="J99" s="124">
        <v>29</v>
      </c>
      <c r="K99" s="137">
        <f t="shared" si="18"/>
        <v>29</v>
      </c>
      <c r="L99" s="124">
        <v>29</v>
      </c>
      <c r="M99" s="124"/>
      <c r="N99" s="124"/>
      <c r="O99" s="124"/>
      <c r="P99" s="124"/>
      <c r="Q99" s="137">
        <f t="shared" si="11"/>
        <v>29</v>
      </c>
      <c r="R99" s="137">
        <f t="shared" si="12"/>
        <v>5</v>
      </c>
      <c r="S99" s="142"/>
      <c r="T99" s="124"/>
      <c r="U99" s="124"/>
      <c r="V99" s="124">
        <v>5</v>
      </c>
      <c r="W99" s="124"/>
      <c r="X99" s="124"/>
      <c r="Y99" s="124"/>
      <c r="Z99" s="124"/>
      <c r="AA99" s="124"/>
      <c r="AB99" s="124"/>
      <c r="AC99" s="124"/>
      <c r="AD99" s="137">
        <f t="shared" si="9"/>
        <v>5</v>
      </c>
      <c r="AE99" s="124">
        <v>4</v>
      </c>
      <c r="AF99" s="124">
        <v>1</v>
      </c>
      <c r="AG99" s="124"/>
      <c r="AH99" s="137" t="str">
        <f t="shared" ref="AH99" si="19">IF(SUM(AI99:AJ99)=AD99,AD99,"verifique datos erroneos")</f>
        <v>verifique datos erroneos</v>
      </c>
      <c r="AI99" s="124"/>
      <c r="AJ99" s="124"/>
      <c r="AK99" s="124"/>
      <c r="AL99" s="124"/>
      <c r="AM99" s="124"/>
      <c r="AN99" s="108"/>
      <c r="AO99" s="108"/>
      <c r="AP99" s="108"/>
      <c r="AQ99" s="108"/>
      <c r="AR99" s="108"/>
      <c r="AS99" s="108"/>
    </row>
    <row r="100" spans="1:45" s="119" customFormat="1" ht="15.75" customHeight="1" x14ac:dyDescent="0.25">
      <c r="A100" s="457" t="s">
        <v>66</v>
      </c>
      <c r="B100" s="457"/>
      <c r="C100" s="457"/>
      <c r="D100" s="457"/>
      <c r="E100" s="457"/>
      <c r="F100" s="457"/>
      <c r="G100" s="457"/>
      <c r="H100" s="183">
        <f t="shared" ref="H100:P100" si="20">SUM(H12:H99)</f>
        <v>213</v>
      </c>
      <c r="I100" s="183">
        <f t="shared" si="20"/>
        <v>276</v>
      </c>
      <c r="J100" s="183">
        <f t="shared" si="20"/>
        <v>798</v>
      </c>
      <c r="K100" s="185">
        <f t="shared" si="20"/>
        <v>1287</v>
      </c>
      <c r="L100" s="183">
        <f t="shared" si="20"/>
        <v>1097</v>
      </c>
      <c r="M100" s="183">
        <f t="shared" si="20"/>
        <v>190</v>
      </c>
      <c r="N100" s="183">
        <f t="shared" si="20"/>
        <v>0</v>
      </c>
      <c r="O100" s="183">
        <f t="shared" si="20"/>
        <v>0</v>
      </c>
      <c r="P100" s="183">
        <f t="shared" si="20"/>
        <v>0</v>
      </c>
      <c r="Q100" s="183">
        <f>IF(SUM(L100:P100)=SUM(H100:J100),K100,"VERIFIQUE DATOS INCORRECTOS")</f>
        <v>1287</v>
      </c>
      <c r="R100" s="183">
        <f>+SUM(S100:AC100)</f>
        <v>690</v>
      </c>
      <c r="S100" s="183">
        <f t="shared" ref="S100:AC100" si="21">SUM(S12:S99)</f>
        <v>27</v>
      </c>
      <c r="T100" s="183">
        <f t="shared" si="21"/>
        <v>87</v>
      </c>
      <c r="U100" s="183">
        <f t="shared" si="21"/>
        <v>117</v>
      </c>
      <c r="V100" s="183">
        <f t="shared" si="21"/>
        <v>459</v>
      </c>
      <c r="W100" s="183">
        <f t="shared" si="21"/>
        <v>0</v>
      </c>
      <c r="X100" s="183">
        <f t="shared" si="21"/>
        <v>0</v>
      </c>
      <c r="Y100" s="183">
        <f t="shared" si="21"/>
        <v>0</v>
      </c>
      <c r="Z100" s="183">
        <f t="shared" si="21"/>
        <v>0</v>
      </c>
      <c r="AA100" s="183">
        <f t="shared" si="21"/>
        <v>0</v>
      </c>
      <c r="AB100" s="183">
        <f t="shared" si="21"/>
        <v>0</v>
      </c>
      <c r="AC100" s="183">
        <f t="shared" si="21"/>
        <v>0</v>
      </c>
      <c r="AD100" s="183">
        <f t="shared" ref="AD100" si="22">IF(SUM(AE100:AG100)=R100,R100,"Verifique datos erroneos")</f>
        <v>690</v>
      </c>
      <c r="AE100" s="183">
        <f>SUM(AE12:AE99)</f>
        <v>379</v>
      </c>
      <c r="AF100" s="183">
        <f>SUM(AF12:AF99)</f>
        <v>311</v>
      </c>
      <c r="AG100" s="183">
        <f>SUM(AG12:AG99)</f>
        <v>0</v>
      </c>
      <c r="AH100" s="183" t="str">
        <f>IF(SUM(AI100:AJ100)=AD100,AD100,"verifique datos erroneos")</f>
        <v>verifique datos erroneos</v>
      </c>
      <c r="AI100" s="183">
        <f>SUM(AI12:AI99)</f>
        <v>532</v>
      </c>
      <c r="AJ100" s="183">
        <f>SUM(AJ12:AJ99)</f>
        <v>17</v>
      </c>
      <c r="AK100" s="183"/>
      <c r="AL100" s="183">
        <f>SUM(AL12:AL99)</f>
        <v>0</v>
      </c>
      <c r="AM100" s="183">
        <f>SUM(AM12:AM99)</f>
        <v>1</v>
      </c>
      <c r="AN100" s="118"/>
      <c r="AO100" s="118"/>
      <c r="AP100" s="118"/>
      <c r="AQ100" s="118"/>
      <c r="AR100" s="118"/>
      <c r="AS100" s="118"/>
    </row>
    <row r="101" spans="1:45" x14ac:dyDescent="0.2">
      <c r="AN101" s="61"/>
      <c r="AO101" s="61"/>
      <c r="AP101" s="61"/>
      <c r="AQ101" s="61"/>
      <c r="AR101" s="61"/>
      <c r="AS101" s="61"/>
    </row>
    <row r="102" spans="1:45" x14ac:dyDescent="0.2">
      <c r="AN102" s="61"/>
      <c r="AO102" s="61"/>
      <c r="AP102" s="61"/>
      <c r="AQ102" s="61"/>
      <c r="AR102" s="61"/>
      <c r="AS102" s="61"/>
    </row>
    <row r="103" spans="1:45" x14ac:dyDescent="0.2">
      <c r="AN103" s="61"/>
      <c r="AO103" s="61"/>
      <c r="AP103" s="61"/>
      <c r="AQ103" s="61"/>
      <c r="AR103" s="61"/>
      <c r="AS103" s="61"/>
    </row>
    <row r="104" spans="1:45" x14ac:dyDescent="0.2">
      <c r="AN104" s="61"/>
      <c r="AO104" s="61"/>
      <c r="AP104" s="61"/>
      <c r="AQ104" s="61"/>
      <c r="AR104" s="61"/>
      <c r="AS104" s="61"/>
    </row>
    <row r="105" spans="1:45" x14ac:dyDescent="0.2">
      <c r="AN105" s="61"/>
      <c r="AO105" s="61"/>
      <c r="AP105" s="61"/>
      <c r="AQ105" s="61"/>
      <c r="AR105" s="61"/>
      <c r="AS105" s="61"/>
    </row>
    <row r="106" spans="1:45" ht="42.75" x14ac:dyDescent="0.2">
      <c r="AN106" s="61"/>
      <c r="AO106" s="61"/>
      <c r="AP106" s="61"/>
      <c r="AQ106" s="61"/>
      <c r="AR106" s="69" t="s">
        <v>127</v>
      </c>
      <c r="AS106" s="61"/>
    </row>
    <row r="107" spans="1:45" ht="26.25" customHeight="1" x14ac:dyDescent="0.2">
      <c r="AN107" s="61"/>
      <c r="AO107" s="61"/>
      <c r="AP107" s="61"/>
      <c r="AQ107" s="61"/>
      <c r="AR107" s="69" t="s">
        <v>128</v>
      </c>
      <c r="AS107" s="61"/>
    </row>
    <row r="108" spans="1:45" ht="28.5" x14ac:dyDescent="0.2">
      <c r="AN108" s="61"/>
      <c r="AO108" s="61"/>
      <c r="AP108" s="61"/>
      <c r="AQ108" s="61"/>
      <c r="AR108" s="70" t="s">
        <v>129</v>
      </c>
      <c r="AS108" s="61"/>
    </row>
    <row r="109" spans="1:45" x14ac:dyDescent="0.2">
      <c r="AN109" s="61"/>
      <c r="AO109" s="61"/>
      <c r="AP109" s="61"/>
      <c r="AQ109" s="61"/>
      <c r="AR109" s="61"/>
      <c r="AS109" s="61"/>
    </row>
    <row r="110" spans="1:45" x14ac:dyDescent="0.2">
      <c r="AN110" s="61"/>
      <c r="AO110" s="61"/>
      <c r="AP110" s="61"/>
      <c r="AQ110" s="61"/>
      <c r="AR110" s="61"/>
      <c r="AS110" s="61"/>
    </row>
    <row r="111" spans="1:45" x14ac:dyDescent="0.2">
      <c r="AN111" s="61"/>
      <c r="AO111" s="61"/>
      <c r="AP111" s="61"/>
      <c r="AQ111" s="61"/>
      <c r="AR111" s="61"/>
      <c r="AS111" s="61"/>
    </row>
    <row r="112" spans="1:45" x14ac:dyDescent="0.2">
      <c r="AN112" s="61"/>
      <c r="AO112" s="61"/>
      <c r="AP112" s="61"/>
      <c r="AQ112" s="61"/>
      <c r="AR112" s="61"/>
      <c r="AS112" s="61"/>
    </row>
    <row r="113" spans="40:45" x14ac:dyDescent="0.2">
      <c r="AN113" s="61"/>
      <c r="AO113" s="61"/>
      <c r="AP113" s="61"/>
      <c r="AQ113" s="61"/>
      <c r="AR113" s="61"/>
      <c r="AS113" s="61"/>
    </row>
    <row r="114" spans="40:45" x14ac:dyDescent="0.2">
      <c r="AN114" s="61"/>
      <c r="AO114" s="61"/>
      <c r="AP114" s="61"/>
      <c r="AQ114" s="61"/>
      <c r="AR114" s="61"/>
      <c r="AS114" s="61"/>
    </row>
    <row r="115" spans="40:45" x14ac:dyDescent="0.2">
      <c r="AN115" s="61"/>
      <c r="AO115" s="61"/>
      <c r="AP115" s="61"/>
      <c r="AQ115" s="61"/>
      <c r="AR115" s="61"/>
      <c r="AS115" s="61"/>
    </row>
    <row r="116" spans="40:45" x14ac:dyDescent="0.2">
      <c r="AN116" s="61"/>
      <c r="AO116" s="61"/>
      <c r="AP116" s="61"/>
      <c r="AQ116" s="61"/>
      <c r="AR116" s="61"/>
      <c r="AS116" s="61"/>
    </row>
    <row r="117" spans="40:45" x14ac:dyDescent="0.2">
      <c r="AN117" s="61"/>
      <c r="AO117" s="61"/>
      <c r="AP117" s="61"/>
      <c r="AQ117" s="61"/>
      <c r="AR117" s="61"/>
      <c r="AS117" s="61"/>
    </row>
    <row r="118" spans="40:45" x14ac:dyDescent="0.2">
      <c r="AN118" s="61"/>
      <c r="AO118" s="61"/>
      <c r="AP118" s="61"/>
      <c r="AQ118" s="61"/>
      <c r="AR118" s="61"/>
      <c r="AS118" s="61"/>
    </row>
    <row r="119" spans="40:45" x14ac:dyDescent="0.2">
      <c r="AN119" s="61"/>
      <c r="AO119" s="61"/>
      <c r="AP119" s="61"/>
      <c r="AQ119" s="61"/>
      <c r="AR119" s="61"/>
      <c r="AS119" s="61"/>
    </row>
    <row r="120" spans="40:45" x14ac:dyDescent="0.2">
      <c r="AN120" s="61"/>
      <c r="AO120" s="61"/>
      <c r="AP120" s="61"/>
      <c r="AQ120" s="61"/>
      <c r="AR120" s="61"/>
      <c r="AS120" s="61"/>
    </row>
    <row r="121" spans="40:45" x14ac:dyDescent="0.2">
      <c r="AN121" s="61"/>
      <c r="AO121" s="61"/>
      <c r="AP121" s="61"/>
      <c r="AQ121" s="61"/>
      <c r="AR121" s="61"/>
      <c r="AS121" s="61"/>
    </row>
    <row r="122" spans="40:45" x14ac:dyDescent="0.2">
      <c r="AN122" s="61"/>
      <c r="AO122" s="61"/>
      <c r="AP122" s="61"/>
      <c r="AQ122" s="61"/>
      <c r="AR122" s="61"/>
      <c r="AS122" s="61"/>
    </row>
    <row r="123" spans="40:45" x14ac:dyDescent="0.2">
      <c r="AN123" s="61"/>
      <c r="AO123" s="61"/>
      <c r="AP123" s="61"/>
      <c r="AQ123" s="61"/>
      <c r="AR123" s="61"/>
      <c r="AS123" s="61"/>
    </row>
    <row r="124" spans="40:45" x14ac:dyDescent="0.2">
      <c r="AN124" s="61"/>
      <c r="AO124" s="61"/>
      <c r="AP124" s="61"/>
      <c r="AQ124" s="61"/>
      <c r="AR124" s="61"/>
      <c r="AS124" s="61"/>
    </row>
    <row r="125" spans="40:45" x14ac:dyDescent="0.2">
      <c r="AN125" s="61"/>
      <c r="AO125" s="61"/>
      <c r="AP125" s="61"/>
      <c r="AQ125" s="61"/>
      <c r="AR125" s="61"/>
      <c r="AS125" s="61"/>
    </row>
    <row r="126" spans="40:45" x14ac:dyDescent="0.2">
      <c r="AN126" s="61"/>
      <c r="AO126" s="61"/>
      <c r="AP126" s="61"/>
      <c r="AQ126" s="61"/>
      <c r="AR126" s="61"/>
      <c r="AS126" s="61"/>
    </row>
    <row r="127" spans="40:45" x14ac:dyDescent="0.2">
      <c r="AN127" s="61"/>
      <c r="AO127" s="61"/>
      <c r="AP127" s="61"/>
      <c r="AQ127" s="61"/>
      <c r="AR127" s="61"/>
      <c r="AS127" s="61"/>
    </row>
    <row r="128" spans="40:45" x14ac:dyDescent="0.2">
      <c r="AN128" s="61"/>
      <c r="AO128" s="61"/>
      <c r="AP128" s="61"/>
      <c r="AQ128" s="61"/>
      <c r="AR128" s="61"/>
      <c r="AS128" s="61"/>
    </row>
    <row r="129" spans="40:45" x14ac:dyDescent="0.2">
      <c r="AN129" s="61"/>
      <c r="AO129" s="61"/>
      <c r="AP129" s="61"/>
      <c r="AQ129" s="61"/>
      <c r="AR129" s="61"/>
      <c r="AS129" s="61"/>
    </row>
    <row r="130" spans="40:45" x14ac:dyDescent="0.2">
      <c r="AN130" s="61"/>
      <c r="AO130" s="61"/>
      <c r="AP130" s="61"/>
      <c r="AQ130" s="61"/>
      <c r="AR130" s="61"/>
      <c r="AS130" s="61"/>
    </row>
    <row r="131" spans="40:45" x14ac:dyDescent="0.2">
      <c r="AN131" s="61"/>
      <c r="AO131" s="61"/>
      <c r="AP131" s="61"/>
      <c r="AQ131" s="61"/>
      <c r="AR131" s="61"/>
      <c r="AS131" s="61"/>
    </row>
    <row r="132" spans="40:45" x14ac:dyDescent="0.2">
      <c r="AN132" s="61"/>
      <c r="AO132" s="61"/>
      <c r="AP132" s="61"/>
      <c r="AQ132" s="61"/>
      <c r="AR132" s="61"/>
      <c r="AS132" s="61"/>
    </row>
    <row r="133" spans="40:45" x14ac:dyDescent="0.2">
      <c r="AN133" s="61"/>
      <c r="AO133" s="61"/>
      <c r="AP133" s="61"/>
      <c r="AQ133" s="61"/>
      <c r="AR133" s="61"/>
      <c r="AS133" s="61"/>
    </row>
    <row r="134" spans="40:45" x14ac:dyDescent="0.2">
      <c r="AN134" s="61"/>
      <c r="AO134" s="61"/>
      <c r="AP134" s="61"/>
      <c r="AQ134" s="61"/>
      <c r="AR134" s="61"/>
      <c r="AS134" s="61"/>
    </row>
    <row r="135" spans="40:45" x14ac:dyDescent="0.2">
      <c r="AN135" s="61"/>
      <c r="AO135" s="61"/>
      <c r="AP135" s="61"/>
      <c r="AQ135" s="61"/>
      <c r="AR135" s="61"/>
      <c r="AS135" s="61"/>
    </row>
    <row r="136" spans="40:45" x14ac:dyDescent="0.2">
      <c r="AN136" s="61"/>
      <c r="AO136" s="61"/>
      <c r="AP136" s="61"/>
      <c r="AQ136" s="61"/>
      <c r="AR136" s="61"/>
      <c r="AS136" s="61"/>
    </row>
    <row r="137" spans="40:45" x14ac:dyDescent="0.2">
      <c r="AN137" s="61"/>
      <c r="AO137" s="61"/>
      <c r="AP137" s="61"/>
      <c r="AQ137" s="61"/>
      <c r="AR137" s="61"/>
      <c r="AS137" s="61"/>
    </row>
    <row r="138" spans="40:45" x14ac:dyDescent="0.2">
      <c r="AN138" s="61"/>
      <c r="AO138" s="61"/>
      <c r="AP138" s="61"/>
      <c r="AQ138" s="61"/>
      <c r="AR138" s="61"/>
      <c r="AS138" s="61"/>
    </row>
    <row r="139" spans="40:45" x14ac:dyDescent="0.2">
      <c r="AN139" s="61"/>
      <c r="AO139" s="61"/>
      <c r="AP139" s="61"/>
      <c r="AQ139" s="61"/>
      <c r="AR139" s="61"/>
      <c r="AS139" s="61"/>
    </row>
    <row r="140" spans="40:45" x14ac:dyDescent="0.2">
      <c r="AN140" s="61"/>
      <c r="AO140" s="61"/>
      <c r="AP140" s="61"/>
      <c r="AQ140" s="61"/>
      <c r="AR140" s="61"/>
      <c r="AS140" s="61"/>
    </row>
    <row r="141" spans="40:45" x14ac:dyDescent="0.2">
      <c r="AN141" s="61"/>
      <c r="AO141" s="61"/>
      <c r="AP141" s="61"/>
      <c r="AQ141" s="61"/>
      <c r="AR141" s="61"/>
      <c r="AS141" s="61"/>
    </row>
    <row r="142" spans="40:45" x14ac:dyDescent="0.2">
      <c r="AN142" s="61"/>
      <c r="AO142" s="61"/>
      <c r="AP142" s="61"/>
      <c r="AQ142" s="61"/>
      <c r="AR142" s="61"/>
      <c r="AS142" s="61"/>
    </row>
    <row r="143" spans="40:45" x14ac:dyDescent="0.2">
      <c r="AN143" s="61"/>
      <c r="AO143" s="61"/>
      <c r="AP143" s="61"/>
      <c r="AQ143" s="61"/>
      <c r="AR143" s="61"/>
      <c r="AS143" s="61"/>
    </row>
    <row r="144" spans="40:45" x14ac:dyDescent="0.2">
      <c r="AN144" s="61"/>
      <c r="AO144" s="61"/>
      <c r="AP144" s="61"/>
      <c r="AQ144" s="61"/>
      <c r="AR144" s="61"/>
      <c r="AS144" s="61"/>
    </row>
    <row r="145" spans="40:45" x14ac:dyDescent="0.2">
      <c r="AN145" s="61"/>
      <c r="AO145" s="61"/>
      <c r="AP145" s="61"/>
      <c r="AQ145" s="61"/>
      <c r="AR145" s="61"/>
      <c r="AS145" s="61"/>
    </row>
    <row r="146" spans="40:45" x14ac:dyDescent="0.2">
      <c r="AN146" s="61"/>
      <c r="AO146" s="61"/>
      <c r="AP146" s="61"/>
      <c r="AQ146" s="61"/>
      <c r="AR146" s="61"/>
      <c r="AS146" s="61"/>
    </row>
    <row r="147" spans="40:45" x14ac:dyDescent="0.2">
      <c r="AN147" s="61"/>
      <c r="AO147" s="61"/>
      <c r="AP147" s="61"/>
      <c r="AQ147" s="61"/>
      <c r="AR147" s="61"/>
      <c r="AS147" s="61"/>
    </row>
    <row r="148" spans="40:45" x14ac:dyDescent="0.2">
      <c r="AN148" s="61"/>
      <c r="AO148" s="61"/>
      <c r="AP148" s="61"/>
      <c r="AQ148" s="61"/>
      <c r="AR148" s="61"/>
      <c r="AS148" s="61"/>
    </row>
    <row r="149" spans="40:45" x14ac:dyDescent="0.2">
      <c r="AN149" s="61"/>
      <c r="AO149" s="61"/>
      <c r="AP149" s="61"/>
      <c r="AQ149" s="61"/>
      <c r="AR149" s="61"/>
      <c r="AS149" s="61"/>
    </row>
    <row r="150" spans="40:45" x14ac:dyDescent="0.2">
      <c r="AN150" s="61"/>
      <c r="AO150" s="61"/>
      <c r="AP150" s="61"/>
      <c r="AQ150" s="61"/>
      <c r="AR150" s="61"/>
      <c r="AS150" s="61"/>
    </row>
    <row r="151" spans="40:45" x14ac:dyDescent="0.2">
      <c r="AN151" s="61"/>
      <c r="AO151" s="61"/>
      <c r="AP151" s="61"/>
      <c r="AQ151" s="61"/>
      <c r="AR151" s="61"/>
      <c r="AS151" s="61"/>
    </row>
    <row r="152" spans="40:45" x14ac:dyDescent="0.2">
      <c r="AN152" s="61"/>
      <c r="AO152" s="61"/>
      <c r="AP152" s="61"/>
      <c r="AQ152" s="61"/>
      <c r="AR152" s="61"/>
      <c r="AS152" s="61"/>
    </row>
    <row r="153" spans="40:45" x14ac:dyDescent="0.2">
      <c r="AN153" s="61"/>
      <c r="AO153" s="61"/>
      <c r="AP153" s="61"/>
      <c r="AQ153" s="61"/>
      <c r="AR153" s="61"/>
      <c r="AS153" s="61"/>
    </row>
    <row r="154" spans="40:45" x14ac:dyDescent="0.2">
      <c r="AN154" s="61"/>
      <c r="AO154" s="61"/>
      <c r="AP154" s="61"/>
      <c r="AQ154" s="61"/>
      <c r="AR154" s="61"/>
      <c r="AS154" s="61"/>
    </row>
    <row r="155" spans="40:45" x14ac:dyDescent="0.2">
      <c r="AN155" s="61"/>
      <c r="AO155" s="61"/>
      <c r="AP155" s="61"/>
      <c r="AQ155" s="61"/>
      <c r="AR155" s="61"/>
      <c r="AS155" s="61"/>
    </row>
    <row r="156" spans="40:45" x14ac:dyDescent="0.2">
      <c r="AN156" s="61"/>
      <c r="AO156" s="61"/>
      <c r="AP156" s="61"/>
      <c r="AQ156" s="61"/>
      <c r="AR156" s="61"/>
      <c r="AS156" s="61"/>
    </row>
    <row r="157" spans="40:45" x14ac:dyDescent="0.2">
      <c r="AN157" s="61"/>
      <c r="AO157" s="61"/>
      <c r="AP157" s="61"/>
      <c r="AQ157" s="61"/>
      <c r="AR157" s="61"/>
      <c r="AS157" s="61"/>
    </row>
    <row r="158" spans="40:45" x14ac:dyDescent="0.2">
      <c r="AN158" s="61"/>
      <c r="AO158" s="61"/>
      <c r="AP158" s="61"/>
      <c r="AQ158" s="61"/>
      <c r="AR158" s="61"/>
      <c r="AS158" s="61"/>
    </row>
    <row r="159" spans="40:45" x14ac:dyDescent="0.2">
      <c r="AN159" s="61"/>
      <c r="AO159" s="61"/>
      <c r="AP159" s="61"/>
      <c r="AQ159" s="61"/>
      <c r="AR159" s="61"/>
      <c r="AS159" s="61"/>
    </row>
    <row r="160" spans="40:45" x14ac:dyDescent="0.2">
      <c r="AN160" s="61"/>
      <c r="AO160" s="61"/>
      <c r="AP160" s="61"/>
      <c r="AQ160" s="61"/>
      <c r="AR160" s="61"/>
      <c r="AS160" s="61"/>
    </row>
    <row r="161" spans="40:45" x14ac:dyDescent="0.2">
      <c r="AN161" s="61"/>
      <c r="AO161" s="61"/>
      <c r="AP161" s="61"/>
      <c r="AQ161" s="61"/>
      <c r="AR161" s="61"/>
      <c r="AS161" s="61"/>
    </row>
    <row r="162" spans="40:45" x14ac:dyDescent="0.2">
      <c r="AN162" s="61"/>
      <c r="AO162" s="61"/>
      <c r="AP162" s="61"/>
      <c r="AQ162" s="61"/>
      <c r="AR162" s="61"/>
      <c r="AS162" s="61"/>
    </row>
    <row r="163" spans="40:45" x14ac:dyDescent="0.2">
      <c r="AN163" s="61"/>
      <c r="AO163" s="61"/>
      <c r="AP163" s="61"/>
      <c r="AQ163" s="61"/>
      <c r="AR163" s="61"/>
      <c r="AS163" s="61"/>
    </row>
    <row r="164" spans="40:45" x14ac:dyDescent="0.2">
      <c r="AN164" s="61"/>
      <c r="AO164" s="61"/>
      <c r="AP164" s="61"/>
      <c r="AQ164" s="61"/>
      <c r="AR164" s="61"/>
      <c r="AS164" s="61"/>
    </row>
    <row r="165" spans="40:45" x14ac:dyDescent="0.2">
      <c r="AN165" s="61"/>
      <c r="AO165" s="61"/>
      <c r="AP165" s="61"/>
      <c r="AQ165" s="61"/>
      <c r="AR165" s="61"/>
      <c r="AS165" s="61"/>
    </row>
    <row r="166" spans="40:45" x14ac:dyDescent="0.2">
      <c r="AN166" s="61"/>
      <c r="AO166" s="61"/>
      <c r="AP166" s="61"/>
      <c r="AQ166" s="61"/>
      <c r="AR166" s="61"/>
      <c r="AS166" s="61"/>
    </row>
    <row r="167" spans="40:45" x14ac:dyDescent="0.2">
      <c r="AN167" s="61"/>
      <c r="AO167" s="61"/>
      <c r="AP167" s="61"/>
      <c r="AQ167" s="61"/>
      <c r="AR167" s="61"/>
      <c r="AS167" s="61"/>
    </row>
    <row r="168" spans="40:45" x14ac:dyDescent="0.2">
      <c r="AN168" s="61"/>
      <c r="AO168" s="61"/>
      <c r="AP168" s="61"/>
      <c r="AQ168" s="61"/>
      <c r="AR168" s="61"/>
      <c r="AS168" s="61"/>
    </row>
    <row r="169" spans="40:45" x14ac:dyDescent="0.2">
      <c r="AN169" s="61"/>
      <c r="AO169" s="61"/>
      <c r="AP169" s="61"/>
      <c r="AQ169" s="61"/>
      <c r="AR169" s="61"/>
      <c r="AS169" s="61"/>
    </row>
    <row r="170" spans="40:45" x14ac:dyDescent="0.2">
      <c r="AN170" s="61"/>
      <c r="AO170" s="61"/>
      <c r="AP170" s="61"/>
      <c r="AQ170" s="61"/>
      <c r="AR170" s="61"/>
      <c r="AS170" s="61"/>
    </row>
  </sheetData>
  <sheetProtection formatCells="0" formatColumns="0" formatRows="0" insertColumns="0" insertRows="0" deleteColumns="0" deleteRows="0" selectLockedCells="1" sort="0" autoFilter="0"/>
  <sortState ref="C15:C42">
    <sortCondition ref="C15"/>
  </sortState>
  <dataConsolidate/>
  <mergeCells count="47">
    <mergeCell ref="AG6:AG7"/>
    <mergeCell ref="AM4:AM8"/>
    <mergeCell ref="AL4:AL8"/>
    <mergeCell ref="AI6:AI7"/>
    <mergeCell ref="AJ6:AJ7"/>
    <mergeCell ref="R4:AJ4"/>
    <mergeCell ref="S6:S7"/>
    <mergeCell ref="T6:T7"/>
    <mergeCell ref="U6:U7"/>
    <mergeCell ref="V6:V7"/>
    <mergeCell ref="X6:X7"/>
    <mergeCell ref="W6:W7"/>
    <mergeCell ref="Y6:Y7"/>
    <mergeCell ref="AC6:AC7"/>
    <mergeCell ref="AK4:AK8"/>
    <mergeCell ref="AD6:AD8"/>
    <mergeCell ref="Q5:Q8"/>
    <mergeCell ref="K5:K8"/>
    <mergeCell ref="AE6:AE7"/>
    <mergeCell ref="AF6:AF7"/>
    <mergeCell ref="S5:AC5"/>
    <mergeCell ref="Z6:Z7"/>
    <mergeCell ref="AA6:AA7"/>
    <mergeCell ref="AB6:AB7"/>
    <mergeCell ref="A100:G100"/>
    <mergeCell ref="B4:B8"/>
    <mergeCell ref="A4:A8"/>
    <mergeCell ref="C4:C8"/>
    <mergeCell ref="E4:E8"/>
    <mergeCell ref="G4:G8"/>
    <mergeCell ref="F4:F8"/>
    <mergeCell ref="AH6:AH8"/>
    <mergeCell ref="AH5:AJ5"/>
    <mergeCell ref="D4:D8"/>
    <mergeCell ref="C1:T1"/>
    <mergeCell ref="C2:T2"/>
    <mergeCell ref="P6:P7"/>
    <mergeCell ref="H4:Q4"/>
    <mergeCell ref="M6:O6"/>
    <mergeCell ref="H6:H7"/>
    <mergeCell ref="I6:I7"/>
    <mergeCell ref="J6:J7"/>
    <mergeCell ref="L6:L7"/>
    <mergeCell ref="H5:J5"/>
    <mergeCell ref="L5:P5"/>
    <mergeCell ref="R5:R8"/>
    <mergeCell ref="AD5:AG5"/>
  </mergeCells>
  <dataValidations count="9">
    <dataValidation type="list" allowBlank="1" showInputMessage="1" showErrorMessage="1" sqref="WVU983040:WVU983139 G983040:G983139 G917504:G917603 G851968:G852067 G786432:G786531 G720896:G720995 G655360:G655459 G589824:G589923 G524288:G524387 G458752:G458851 G393216:G393315 G327680:G327779 G262144:G262243 G196608:G196707 G131072:G131171 G65536:G65635 WLY983040:WLY983139 WCC983040:WCC983139 VSG983040:VSG983139 VIK983040:VIK983139 UYO983040:UYO983139 UOS983040:UOS983139 UEW983040:UEW983139 TVA983040:TVA983139 TLE983040:TLE983139 TBI983040:TBI983139 SRM983040:SRM983139 SHQ983040:SHQ983139 RXU983040:RXU983139 RNY983040:RNY983139 REC983040:REC983139 QUG983040:QUG983139 QKK983040:QKK983139 QAO983040:QAO983139 PQS983040:PQS983139 PGW983040:PGW983139 OXA983040:OXA983139 ONE983040:ONE983139 ODI983040:ODI983139 NTM983040:NTM983139 NJQ983040:NJQ983139 MZU983040:MZU983139 MPY983040:MPY983139 MGC983040:MGC983139 LWG983040:LWG983139 LMK983040:LMK983139 LCO983040:LCO983139 KSS983040:KSS983139 KIW983040:KIW983139 JZA983040:JZA983139 JPE983040:JPE983139 JFI983040:JFI983139 IVM983040:IVM983139 ILQ983040:ILQ983139 IBU983040:IBU983139 HRY983040:HRY983139 HIC983040:HIC983139 GYG983040:GYG983139 GOK983040:GOK983139 GEO983040:GEO983139 FUS983040:FUS983139 FKW983040:FKW983139 FBA983040:FBA983139 ERE983040:ERE983139 EHI983040:EHI983139 DXM983040:DXM983139 DNQ983040:DNQ983139 DDU983040:DDU983139 CTY983040:CTY983139 CKC983040:CKC983139 CAG983040:CAG983139 BQK983040:BQK983139 BGO983040:BGO983139 AWS983040:AWS983139 AMW983040:AMW983139 ADA983040:ADA983139 TE983040:TE983139 JI983040:JI983139 WVU917504:WVU917603 WLY917504:WLY917603 WCC917504:WCC917603 VSG917504:VSG917603 VIK917504:VIK917603 UYO917504:UYO917603 UOS917504:UOS917603 UEW917504:UEW917603 TVA917504:TVA917603 TLE917504:TLE917603 TBI917504:TBI917603 SRM917504:SRM917603 SHQ917504:SHQ917603 RXU917504:RXU917603 RNY917504:RNY917603 REC917504:REC917603 QUG917504:QUG917603 QKK917504:QKK917603 QAO917504:QAO917603 PQS917504:PQS917603 PGW917504:PGW917603 OXA917504:OXA917603 ONE917504:ONE917603 ODI917504:ODI917603 NTM917504:NTM917603 NJQ917504:NJQ917603 MZU917504:MZU917603 MPY917504:MPY917603 MGC917504:MGC917603 LWG917504:LWG917603 LMK917504:LMK917603 LCO917504:LCO917603 KSS917504:KSS917603 KIW917504:KIW917603 JZA917504:JZA917603 JPE917504:JPE917603 JFI917504:JFI917603 IVM917504:IVM917603 ILQ917504:ILQ917603 IBU917504:IBU917603 HRY917504:HRY917603 HIC917504:HIC917603 GYG917504:GYG917603 GOK917504:GOK917603 GEO917504:GEO917603 FUS917504:FUS917603 FKW917504:FKW917603 FBA917504:FBA917603 ERE917504:ERE917603 EHI917504:EHI917603 DXM917504:DXM917603 DNQ917504:DNQ917603 DDU917504:DDU917603 CTY917504:CTY917603 CKC917504:CKC917603 CAG917504:CAG917603 BQK917504:BQK917603 BGO917504:BGO917603 AWS917504:AWS917603 AMW917504:AMW917603 ADA917504:ADA917603 TE917504:TE917603 JI917504:JI917603 WVU851968:WVU852067 WLY851968:WLY852067 WCC851968:WCC852067 VSG851968:VSG852067 VIK851968:VIK852067 UYO851968:UYO852067 UOS851968:UOS852067 UEW851968:UEW852067 TVA851968:TVA852067 TLE851968:TLE852067 TBI851968:TBI852067 SRM851968:SRM852067 SHQ851968:SHQ852067 RXU851968:RXU852067 RNY851968:RNY852067 REC851968:REC852067 QUG851968:QUG852067 QKK851968:QKK852067 QAO851968:QAO852067 PQS851968:PQS852067 PGW851968:PGW852067 OXA851968:OXA852067 ONE851968:ONE852067 ODI851968:ODI852067 NTM851968:NTM852067 NJQ851968:NJQ852067 MZU851968:MZU852067 MPY851968:MPY852067 MGC851968:MGC852067 LWG851968:LWG852067 LMK851968:LMK852067 LCO851968:LCO852067 KSS851968:KSS852067 KIW851968:KIW852067 JZA851968:JZA852067 JPE851968:JPE852067 JFI851968:JFI852067 IVM851968:IVM852067 ILQ851968:ILQ852067 IBU851968:IBU852067 HRY851968:HRY852067 HIC851968:HIC852067 GYG851968:GYG852067 GOK851968:GOK852067 GEO851968:GEO852067 FUS851968:FUS852067 FKW851968:FKW852067 FBA851968:FBA852067 ERE851968:ERE852067 EHI851968:EHI852067 DXM851968:DXM852067 DNQ851968:DNQ852067 DDU851968:DDU852067 CTY851968:CTY852067 CKC851968:CKC852067 CAG851968:CAG852067 BQK851968:BQK852067 BGO851968:BGO852067 AWS851968:AWS852067 AMW851968:AMW852067 ADA851968:ADA852067 TE851968:TE852067 JI851968:JI852067 WVU786432:WVU786531 WLY786432:WLY786531 WCC786432:WCC786531 VSG786432:VSG786531 VIK786432:VIK786531 UYO786432:UYO786531 UOS786432:UOS786531 UEW786432:UEW786531 TVA786432:TVA786531 TLE786432:TLE786531 TBI786432:TBI786531 SRM786432:SRM786531 SHQ786432:SHQ786531 RXU786432:RXU786531 RNY786432:RNY786531 REC786432:REC786531 QUG786432:QUG786531 QKK786432:QKK786531 QAO786432:QAO786531 PQS786432:PQS786531 PGW786432:PGW786531 OXA786432:OXA786531 ONE786432:ONE786531 ODI786432:ODI786531 NTM786432:NTM786531 NJQ786432:NJQ786531 MZU786432:MZU786531 MPY786432:MPY786531 MGC786432:MGC786531 LWG786432:LWG786531 LMK786432:LMK786531 LCO786432:LCO786531 KSS786432:KSS786531 KIW786432:KIW786531 JZA786432:JZA786531 JPE786432:JPE786531 JFI786432:JFI786531 IVM786432:IVM786531 ILQ786432:ILQ786531 IBU786432:IBU786531 HRY786432:HRY786531 HIC786432:HIC786531 GYG786432:GYG786531 GOK786432:GOK786531 GEO786432:GEO786531 FUS786432:FUS786531 FKW786432:FKW786531 FBA786432:FBA786531 ERE786432:ERE786531 EHI786432:EHI786531 DXM786432:DXM786531 DNQ786432:DNQ786531 DDU786432:DDU786531 CTY786432:CTY786531 CKC786432:CKC786531 CAG786432:CAG786531 BQK786432:BQK786531 BGO786432:BGO786531 AWS786432:AWS786531 AMW786432:AMW786531 ADA786432:ADA786531 TE786432:TE786531 JI786432:JI786531 WVU720896:WVU720995 WLY720896:WLY720995 WCC720896:WCC720995 VSG720896:VSG720995 VIK720896:VIK720995 UYO720896:UYO720995 UOS720896:UOS720995 UEW720896:UEW720995 TVA720896:TVA720995 TLE720896:TLE720995 TBI720896:TBI720995 SRM720896:SRM720995 SHQ720896:SHQ720995 RXU720896:RXU720995 RNY720896:RNY720995 REC720896:REC720995 QUG720896:QUG720995 QKK720896:QKK720995 QAO720896:QAO720995 PQS720896:PQS720995 PGW720896:PGW720995 OXA720896:OXA720995 ONE720896:ONE720995 ODI720896:ODI720995 NTM720896:NTM720995 NJQ720896:NJQ720995 MZU720896:MZU720995 MPY720896:MPY720995 MGC720896:MGC720995 LWG720896:LWG720995 LMK720896:LMK720995 LCO720896:LCO720995 KSS720896:KSS720995 KIW720896:KIW720995 JZA720896:JZA720995 JPE720896:JPE720995 JFI720896:JFI720995 IVM720896:IVM720995 ILQ720896:ILQ720995 IBU720896:IBU720995 HRY720896:HRY720995 HIC720896:HIC720995 GYG720896:GYG720995 GOK720896:GOK720995 GEO720896:GEO720995 FUS720896:FUS720995 FKW720896:FKW720995 FBA720896:FBA720995 ERE720896:ERE720995 EHI720896:EHI720995 DXM720896:DXM720995 DNQ720896:DNQ720995 DDU720896:DDU720995 CTY720896:CTY720995 CKC720896:CKC720995 CAG720896:CAG720995 BQK720896:BQK720995 BGO720896:BGO720995 AWS720896:AWS720995 AMW720896:AMW720995 ADA720896:ADA720995 TE720896:TE720995 JI720896:JI720995 WVU655360:WVU655459 WLY655360:WLY655459 WCC655360:WCC655459 VSG655360:VSG655459 VIK655360:VIK655459 UYO655360:UYO655459 UOS655360:UOS655459 UEW655360:UEW655459 TVA655360:TVA655459 TLE655360:TLE655459 TBI655360:TBI655459 SRM655360:SRM655459 SHQ655360:SHQ655459 RXU655360:RXU655459 RNY655360:RNY655459 REC655360:REC655459 QUG655360:QUG655459 QKK655360:QKK655459 QAO655360:QAO655459 PQS655360:PQS655459 PGW655360:PGW655459 OXA655360:OXA655459 ONE655360:ONE655459 ODI655360:ODI655459 NTM655360:NTM655459 NJQ655360:NJQ655459 MZU655360:MZU655459 MPY655360:MPY655459 MGC655360:MGC655459 LWG655360:LWG655459 LMK655360:LMK655459 LCO655360:LCO655459 KSS655360:KSS655459 KIW655360:KIW655459 JZA655360:JZA655459 JPE655360:JPE655459 JFI655360:JFI655459 IVM655360:IVM655459 ILQ655360:ILQ655459 IBU655360:IBU655459 HRY655360:HRY655459 HIC655360:HIC655459 GYG655360:GYG655459 GOK655360:GOK655459 GEO655360:GEO655459 FUS655360:FUS655459 FKW655360:FKW655459 FBA655360:FBA655459 ERE655360:ERE655459 EHI655360:EHI655459 DXM655360:DXM655459 DNQ655360:DNQ655459 DDU655360:DDU655459 CTY655360:CTY655459 CKC655360:CKC655459 CAG655360:CAG655459 BQK655360:BQK655459 BGO655360:BGO655459 AWS655360:AWS655459 AMW655360:AMW655459 ADA655360:ADA655459 TE655360:TE655459 JI655360:JI655459 WVU589824:WVU589923 WLY589824:WLY589923 WCC589824:WCC589923 VSG589824:VSG589923 VIK589824:VIK589923 UYO589824:UYO589923 UOS589824:UOS589923 UEW589824:UEW589923 TVA589824:TVA589923 TLE589824:TLE589923 TBI589824:TBI589923 SRM589824:SRM589923 SHQ589824:SHQ589923 RXU589824:RXU589923 RNY589824:RNY589923 REC589824:REC589923 QUG589824:QUG589923 QKK589824:QKK589923 QAO589824:QAO589923 PQS589824:PQS589923 PGW589824:PGW589923 OXA589824:OXA589923 ONE589824:ONE589923 ODI589824:ODI589923 NTM589824:NTM589923 NJQ589824:NJQ589923 MZU589824:MZU589923 MPY589824:MPY589923 MGC589824:MGC589923 LWG589824:LWG589923 LMK589824:LMK589923 LCO589824:LCO589923 KSS589824:KSS589923 KIW589824:KIW589923 JZA589824:JZA589923 JPE589824:JPE589923 JFI589824:JFI589923 IVM589824:IVM589923 ILQ589824:ILQ589923 IBU589824:IBU589923 HRY589824:HRY589923 HIC589824:HIC589923 GYG589824:GYG589923 GOK589824:GOK589923 GEO589824:GEO589923 FUS589824:FUS589923 FKW589824:FKW589923 FBA589824:FBA589923 ERE589824:ERE589923 EHI589824:EHI589923 DXM589824:DXM589923 DNQ589824:DNQ589923 DDU589824:DDU589923 CTY589824:CTY589923 CKC589824:CKC589923 CAG589824:CAG589923 BQK589824:BQK589923 BGO589824:BGO589923 AWS589824:AWS589923 AMW589824:AMW589923 ADA589824:ADA589923 TE589824:TE589923 JI589824:JI589923 WVU524288:WVU524387 WLY524288:WLY524387 WCC524288:WCC524387 VSG524288:VSG524387 VIK524288:VIK524387 UYO524288:UYO524387 UOS524288:UOS524387 UEW524288:UEW524387 TVA524288:TVA524387 TLE524288:TLE524387 TBI524288:TBI524387 SRM524288:SRM524387 SHQ524288:SHQ524387 RXU524288:RXU524387 RNY524288:RNY524387 REC524288:REC524387 QUG524288:QUG524387 QKK524288:QKK524387 QAO524288:QAO524387 PQS524288:PQS524387 PGW524288:PGW524387 OXA524288:OXA524387 ONE524288:ONE524387 ODI524288:ODI524387 NTM524288:NTM524387 NJQ524288:NJQ524387 MZU524288:MZU524387 MPY524288:MPY524387 MGC524288:MGC524387 LWG524288:LWG524387 LMK524288:LMK524387 LCO524288:LCO524387 KSS524288:KSS524387 KIW524288:KIW524387 JZA524288:JZA524387 JPE524288:JPE524387 JFI524288:JFI524387 IVM524288:IVM524387 ILQ524288:ILQ524387 IBU524288:IBU524387 HRY524288:HRY524387 HIC524288:HIC524387 GYG524288:GYG524387 GOK524288:GOK524387 GEO524288:GEO524387 FUS524288:FUS524387 FKW524288:FKW524387 FBA524288:FBA524387 ERE524288:ERE524387 EHI524288:EHI524387 DXM524288:DXM524387 DNQ524288:DNQ524387 DDU524288:DDU524387 CTY524288:CTY524387 CKC524288:CKC524387 CAG524288:CAG524387 BQK524288:BQK524387 BGO524288:BGO524387 AWS524288:AWS524387 AMW524288:AMW524387 ADA524288:ADA524387 TE524288:TE524387 JI524288:JI524387 WVU458752:WVU458851 WLY458752:WLY458851 WCC458752:WCC458851 VSG458752:VSG458851 VIK458752:VIK458851 UYO458752:UYO458851 UOS458752:UOS458851 UEW458752:UEW458851 TVA458752:TVA458851 TLE458752:TLE458851 TBI458752:TBI458851 SRM458752:SRM458851 SHQ458752:SHQ458851 RXU458752:RXU458851 RNY458752:RNY458851 REC458752:REC458851 QUG458752:QUG458851 QKK458752:QKK458851 QAO458752:QAO458851 PQS458752:PQS458851 PGW458752:PGW458851 OXA458752:OXA458851 ONE458752:ONE458851 ODI458752:ODI458851 NTM458752:NTM458851 NJQ458752:NJQ458851 MZU458752:MZU458851 MPY458752:MPY458851 MGC458752:MGC458851 LWG458752:LWG458851 LMK458752:LMK458851 LCO458752:LCO458851 KSS458752:KSS458851 KIW458752:KIW458851 JZA458752:JZA458851 JPE458752:JPE458851 JFI458752:JFI458851 IVM458752:IVM458851 ILQ458752:ILQ458851 IBU458752:IBU458851 HRY458752:HRY458851 HIC458752:HIC458851 GYG458752:GYG458851 GOK458752:GOK458851 GEO458752:GEO458851 FUS458752:FUS458851 FKW458752:FKW458851 FBA458752:FBA458851 ERE458752:ERE458851 EHI458752:EHI458851 DXM458752:DXM458851 DNQ458752:DNQ458851 DDU458752:DDU458851 CTY458752:CTY458851 CKC458752:CKC458851 CAG458752:CAG458851 BQK458752:BQK458851 BGO458752:BGO458851 AWS458752:AWS458851 AMW458752:AMW458851 ADA458752:ADA458851 TE458752:TE458851 JI458752:JI458851 WVU393216:WVU393315 WLY393216:WLY393315 WCC393216:WCC393315 VSG393216:VSG393315 VIK393216:VIK393315 UYO393216:UYO393315 UOS393216:UOS393315 UEW393216:UEW393315 TVA393216:TVA393315 TLE393216:TLE393315 TBI393216:TBI393315 SRM393216:SRM393315 SHQ393216:SHQ393315 RXU393216:RXU393315 RNY393216:RNY393315 REC393216:REC393315 QUG393216:QUG393315 QKK393216:QKK393315 QAO393216:QAO393315 PQS393216:PQS393315 PGW393216:PGW393315 OXA393216:OXA393315 ONE393216:ONE393315 ODI393216:ODI393315 NTM393216:NTM393315 NJQ393216:NJQ393315 MZU393216:MZU393315 MPY393216:MPY393315 MGC393216:MGC393315 LWG393216:LWG393315 LMK393216:LMK393315 LCO393216:LCO393315 KSS393216:KSS393315 KIW393216:KIW393315 JZA393216:JZA393315 JPE393216:JPE393315 JFI393216:JFI393315 IVM393216:IVM393315 ILQ393216:ILQ393315 IBU393216:IBU393315 HRY393216:HRY393315 HIC393216:HIC393315 GYG393216:GYG393315 GOK393216:GOK393315 GEO393216:GEO393315 FUS393216:FUS393315 FKW393216:FKW393315 FBA393216:FBA393315 ERE393216:ERE393315 EHI393216:EHI393315 DXM393216:DXM393315 DNQ393216:DNQ393315 DDU393216:DDU393315 CTY393216:CTY393315 CKC393216:CKC393315 CAG393216:CAG393315 BQK393216:BQK393315 BGO393216:BGO393315 AWS393216:AWS393315 AMW393216:AMW393315 ADA393216:ADA393315 TE393216:TE393315 JI393216:JI393315 WVU327680:WVU327779 WLY327680:WLY327779 WCC327680:WCC327779 VSG327680:VSG327779 VIK327680:VIK327779 UYO327680:UYO327779 UOS327680:UOS327779 UEW327680:UEW327779 TVA327680:TVA327779 TLE327680:TLE327779 TBI327680:TBI327779 SRM327680:SRM327779 SHQ327680:SHQ327779 RXU327680:RXU327779 RNY327680:RNY327779 REC327680:REC327779 QUG327680:QUG327779 QKK327680:QKK327779 QAO327680:QAO327779 PQS327680:PQS327779 PGW327680:PGW327779 OXA327680:OXA327779 ONE327680:ONE327779 ODI327680:ODI327779 NTM327680:NTM327779 NJQ327680:NJQ327779 MZU327680:MZU327779 MPY327680:MPY327779 MGC327680:MGC327779 LWG327680:LWG327779 LMK327680:LMK327779 LCO327680:LCO327779 KSS327680:KSS327779 KIW327680:KIW327779 JZA327680:JZA327779 JPE327680:JPE327779 JFI327680:JFI327779 IVM327680:IVM327779 ILQ327680:ILQ327779 IBU327680:IBU327779 HRY327680:HRY327779 HIC327680:HIC327779 GYG327680:GYG327779 GOK327680:GOK327779 GEO327680:GEO327779 FUS327680:FUS327779 FKW327680:FKW327779 FBA327680:FBA327779 ERE327680:ERE327779 EHI327680:EHI327779 DXM327680:DXM327779 DNQ327680:DNQ327779 DDU327680:DDU327779 CTY327680:CTY327779 CKC327680:CKC327779 CAG327680:CAG327779 BQK327680:BQK327779 BGO327680:BGO327779 AWS327680:AWS327779 AMW327680:AMW327779 ADA327680:ADA327779 TE327680:TE327779 JI327680:JI327779 WVU262144:WVU262243 WLY262144:WLY262243 WCC262144:WCC262243 VSG262144:VSG262243 VIK262144:VIK262243 UYO262144:UYO262243 UOS262144:UOS262243 UEW262144:UEW262243 TVA262144:TVA262243 TLE262144:TLE262243 TBI262144:TBI262243 SRM262144:SRM262243 SHQ262144:SHQ262243 RXU262144:RXU262243 RNY262144:RNY262243 REC262144:REC262243 QUG262144:QUG262243 QKK262144:QKK262243 QAO262144:QAO262243 PQS262144:PQS262243 PGW262144:PGW262243 OXA262144:OXA262243 ONE262144:ONE262243 ODI262144:ODI262243 NTM262144:NTM262243 NJQ262144:NJQ262243 MZU262144:MZU262243 MPY262144:MPY262243 MGC262144:MGC262243 LWG262144:LWG262243 LMK262144:LMK262243 LCO262144:LCO262243 KSS262144:KSS262243 KIW262144:KIW262243 JZA262144:JZA262243 JPE262144:JPE262243 JFI262144:JFI262243 IVM262144:IVM262243 ILQ262144:ILQ262243 IBU262144:IBU262243 HRY262144:HRY262243 HIC262144:HIC262243 GYG262144:GYG262243 GOK262144:GOK262243 GEO262144:GEO262243 FUS262144:FUS262243 FKW262144:FKW262243 FBA262144:FBA262243 ERE262144:ERE262243 EHI262144:EHI262243 DXM262144:DXM262243 DNQ262144:DNQ262243 DDU262144:DDU262243 CTY262144:CTY262243 CKC262144:CKC262243 CAG262144:CAG262243 BQK262144:BQK262243 BGO262144:BGO262243 AWS262144:AWS262243 AMW262144:AMW262243 ADA262144:ADA262243 TE262144:TE262243 JI262144:JI262243 WVU196608:WVU196707 WLY196608:WLY196707 WCC196608:WCC196707 VSG196608:VSG196707 VIK196608:VIK196707 UYO196608:UYO196707 UOS196608:UOS196707 UEW196608:UEW196707 TVA196608:TVA196707 TLE196608:TLE196707 TBI196608:TBI196707 SRM196608:SRM196707 SHQ196608:SHQ196707 RXU196608:RXU196707 RNY196608:RNY196707 REC196608:REC196707 QUG196608:QUG196707 QKK196608:QKK196707 QAO196608:QAO196707 PQS196608:PQS196707 PGW196608:PGW196707 OXA196608:OXA196707 ONE196608:ONE196707 ODI196608:ODI196707 NTM196608:NTM196707 NJQ196608:NJQ196707 MZU196608:MZU196707 MPY196608:MPY196707 MGC196608:MGC196707 LWG196608:LWG196707 LMK196608:LMK196707 LCO196608:LCO196707 KSS196608:KSS196707 KIW196608:KIW196707 JZA196608:JZA196707 JPE196608:JPE196707 JFI196608:JFI196707 IVM196608:IVM196707 ILQ196608:ILQ196707 IBU196608:IBU196707 HRY196608:HRY196707 HIC196608:HIC196707 GYG196608:GYG196707 GOK196608:GOK196707 GEO196608:GEO196707 FUS196608:FUS196707 FKW196608:FKW196707 FBA196608:FBA196707 ERE196608:ERE196707 EHI196608:EHI196707 DXM196608:DXM196707 DNQ196608:DNQ196707 DDU196608:DDU196707 CTY196608:CTY196707 CKC196608:CKC196707 CAG196608:CAG196707 BQK196608:BQK196707 BGO196608:BGO196707 AWS196608:AWS196707 AMW196608:AMW196707 ADA196608:ADA196707 TE196608:TE196707 JI196608:JI196707 WVU131072:WVU131171 WLY131072:WLY131171 WCC131072:WCC131171 VSG131072:VSG131171 VIK131072:VIK131171 UYO131072:UYO131171 UOS131072:UOS131171 UEW131072:UEW131171 TVA131072:TVA131171 TLE131072:TLE131171 TBI131072:TBI131171 SRM131072:SRM131171 SHQ131072:SHQ131171 RXU131072:RXU131171 RNY131072:RNY131171 REC131072:REC131171 QUG131072:QUG131171 QKK131072:QKK131171 QAO131072:QAO131171 PQS131072:PQS131171 PGW131072:PGW131171 OXA131072:OXA131171 ONE131072:ONE131171 ODI131072:ODI131171 NTM131072:NTM131171 NJQ131072:NJQ131171 MZU131072:MZU131171 MPY131072:MPY131171 MGC131072:MGC131171 LWG131072:LWG131171 LMK131072:LMK131171 LCO131072:LCO131171 KSS131072:KSS131171 KIW131072:KIW131171 JZA131072:JZA131171 JPE131072:JPE131171 JFI131072:JFI131171 IVM131072:IVM131171 ILQ131072:ILQ131171 IBU131072:IBU131171 HRY131072:HRY131171 HIC131072:HIC131171 GYG131072:GYG131171 GOK131072:GOK131171 GEO131072:GEO131171 FUS131072:FUS131171 FKW131072:FKW131171 FBA131072:FBA131171 ERE131072:ERE131171 EHI131072:EHI131171 DXM131072:DXM131171 DNQ131072:DNQ131171 DDU131072:DDU131171 CTY131072:CTY131171 CKC131072:CKC131171 CAG131072:CAG131171 BQK131072:BQK131171 BGO131072:BGO131171 AWS131072:AWS131171 AMW131072:AMW131171 ADA131072:ADA131171 TE131072:TE131171 JI131072:JI131171 WVU65536:WVU65635 WLY65536:WLY65635 WCC65536:WCC65635 VSG65536:VSG65635 VIK65536:VIK65635 UYO65536:UYO65635 UOS65536:UOS65635 UEW65536:UEW65635 TVA65536:TVA65635 TLE65536:TLE65635 TBI65536:TBI65635 SRM65536:SRM65635 SHQ65536:SHQ65635 RXU65536:RXU65635 RNY65536:RNY65635 REC65536:REC65635 QUG65536:QUG65635 QKK65536:QKK65635 QAO65536:QAO65635 PQS65536:PQS65635 PGW65536:PGW65635 OXA65536:OXA65635 ONE65536:ONE65635 ODI65536:ODI65635 NTM65536:NTM65635 NJQ65536:NJQ65635 MZU65536:MZU65635 MPY65536:MPY65635 MGC65536:MGC65635 LWG65536:LWG65635 LMK65536:LMK65635 LCO65536:LCO65635 KSS65536:KSS65635 KIW65536:KIW65635 JZA65536:JZA65635 JPE65536:JPE65635 JFI65536:JFI65635 IVM65536:IVM65635 ILQ65536:ILQ65635 IBU65536:IBU65635 HRY65536:HRY65635 HIC65536:HIC65635 GYG65536:GYG65635 GOK65536:GOK65635 GEO65536:GEO65635 FUS65536:FUS65635 FKW65536:FKW65635 FBA65536:FBA65635 ERE65536:ERE65635 EHI65536:EHI65635 DXM65536:DXM65635 DNQ65536:DNQ65635 DDU65536:DDU65635 CTY65536:CTY65635 CKC65536:CKC65635 CAG65536:CAG65635 BQK65536:BQK65635 BGO65536:BGO65635 AWS65536:AWS65635 AMW65536:AMW65635 ADA65536:ADA65635 TE65536:TE65635 JI65536:JI65635 TE9:TE37 JI9:JI37 WVU9:WVU37 WLY9:WLY37 WCC9:WCC37 VSG9:VSG37 VIK9:VIK37 UYO9:UYO37 UOS9:UOS37 UEW9:UEW37 TVA9:TVA37 TLE9:TLE37 TBI9:TBI37 SRM9:SRM37 SHQ9:SHQ37 RXU9:RXU37 RNY9:RNY37 REC9:REC37 QUG9:QUG37 QKK9:QKK37 QAO9:QAO37 PQS9:PQS37 PGW9:PGW37 OXA9:OXA37 ONE9:ONE37 ODI9:ODI37 NTM9:NTM37 NJQ9:NJQ37 MZU9:MZU37 MPY9:MPY37 MGC9:MGC37 LWG9:LWG37 LMK9:LMK37 LCO9:LCO37 KSS9:KSS37 KIW9:KIW37 JZA9:JZA37 JPE9:JPE37 JFI9:JFI37 IVM9:IVM37 ILQ9:ILQ37 IBU9:IBU37 HRY9:HRY37 HIC9:HIC37 GYG9:GYG37 GOK9:GOK37 GEO9:GEO37 FUS9:FUS37 FKW9:FKW37 FBA9:FBA37 ERE9:ERE37 EHI9:EHI37 DXM9:DXM37 DNQ9:DNQ37 DDU9:DDU37 CTY9:CTY37 CKC9:CKC37 CAG9:CAG37 BQK9:BQK37 BGO9:BGO37 AWS9:AWS37 AMW9:AMW37 ADA9:ADA37 WLY39:WLY48 WVU39:WVU48 JI39:JI48 TE39:TE48 ADA39:ADA48 AMW39:AMW48 AWS39:AWS48 BGO39:BGO48 BQK39:BQK48 CAG39:CAG48 CKC39:CKC48 CTY39:CTY48 DDU39:DDU48 DNQ39:DNQ48 DXM39:DXM48 EHI39:EHI48 ERE39:ERE48 FBA39:FBA48 FKW39:FKW48 FUS39:FUS48 GEO39:GEO48 GOK39:GOK48 GYG39:GYG48 HIC39:HIC48 HRY39:HRY48 IBU39:IBU48 ILQ39:ILQ48 IVM39:IVM48 JFI39:JFI48 JPE39:JPE48 JZA39:JZA48 KIW39:KIW48 KSS39:KSS48 LCO39:LCO48 LMK39:LMK48 LWG39:LWG48 MGC39:MGC48 MPY39:MPY48 MZU39:MZU48 NJQ39:NJQ48 NTM39:NTM48 ODI39:ODI48 ONE39:ONE48 OXA39:OXA48 PGW39:PGW48 PQS39:PQS48 QAO39:QAO48 QKK39:QKK48 QUG39:QUG48 REC39:REC48 RNY39:RNY48 RXU39:RXU48 SHQ39:SHQ48 SRM39:SRM48 TBI39:TBI48 TLE39:TLE48 TVA39:TVA48 UEW39:UEW48 UOS39:UOS48 UYO39:UYO48 VIK39:VIK48 VSG39:VSG48 WCC39:WCC48 VSG50:VSG99 WCC50:WCC99 WLY50:WLY99 WVU50:WVU99 JI50:JI99 TE50:TE99 ADA50:ADA99 AMW50:AMW99 AWS50:AWS99 BGO50:BGO99 BQK50:BQK99 CAG50:CAG99 CKC50:CKC99 CTY50:CTY99 DDU50:DDU99 DNQ50:DNQ99 DXM50:DXM99 EHI50:EHI99 ERE50:ERE99 FBA50:FBA99 FKW50:FKW99 FUS50:FUS99 GEO50:GEO99 GOK50:GOK99 GYG50:GYG99 HIC50:HIC99 HRY50:HRY99 IBU50:IBU99 ILQ50:ILQ99 IVM50:IVM99 JFI50:JFI99 JPE50:JPE99 JZA50:JZA99 KIW50:KIW99 KSS50:KSS99 LCO50:LCO99 LMK50:LMK99 LWG50:LWG99 MGC50:MGC99 MPY50:MPY99 MZU50:MZU99 NJQ50:NJQ99 NTM50:NTM99 ODI50:ODI99 ONE50:ONE99 OXA50:OXA99 PGW50:PGW99 PQS50:PQS99 QAO50:QAO99 QKK50:QKK99 QUG50:QUG99 REC50:REC99 RNY50:RNY99 RXU50:RXU99 SHQ50:SHQ99 SRM50:SRM99 TBI50:TBI99 TLE50:TLE99 TVA50:TVA99 UEW50:UEW99 UOS50:UOS99 UYO50:UYO99 VIK50:VIK99" xr:uid="{00000000-0002-0000-0200-000000000000}">
      <formula1>"I, II, III, IV"</formula1>
    </dataValidation>
    <dataValidation type="list" allowBlank="1" showInputMessage="1" showErrorMessage="1" sqref="G4:G8" xr:uid="{00000000-0002-0000-0200-000001000000}">
      <formula1>$AP$12:$AP$24</formula1>
    </dataValidation>
    <dataValidation type="list" allowBlank="1" showInputMessage="1" showErrorMessage="1" sqref="D19:D20 D78:D87 D9 D34:D35 D37:D45 D22:D32 D48:D75 D11:D17" xr:uid="{00000000-0002-0000-0200-000002000000}">
      <formula1>$AR$106:$AR$108</formula1>
    </dataValidation>
    <dataValidation type="list" allowBlank="1" showInputMessage="1" showErrorMessage="1" sqref="D21 D36" xr:uid="{00000000-0002-0000-0200-000003000000}">
      <formula1>$AR$104:$AR$106</formula1>
    </dataValidation>
    <dataValidation type="list" allowBlank="1" showInputMessage="1" showErrorMessage="1" sqref="D18" xr:uid="{00000000-0002-0000-0200-000004000000}">
      <formula1>$AR$103:$AR$105</formula1>
    </dataValidation>
    <dataValidation type="list" allowBlank="1" showInputMessage="1" showErrorMessage="1" sqref="D10 D46:D47 D33 D76:D77" xr:uid="{00000000-0002-0000-0200-000005000000}">
      <formula1>$AR$105:$AR$107</formula1>
    </dataValidation>
    <dataValidation type="list" allowBlank="1" showInputMessage="1" showErrorMessage="1" sqref="D94:D98" xr:uid="{00000000-0002-0000-0200-000006000000}">
      <formula1>$AR$48:$AR$50</formula1>
    </dataValidation>
    <dataValidation type="list" allowBlank="1" showInputMessage="1" showErrorMessage="1" sqref="D92:D93" xr:uid="{00000000-0002-0000-0200-000007000000}">
      <formula1>$AR$55:$AR$57</formula1>
    </dataValidation>
    <dataValidation type="list" allowBlank="1" showInputMessage="1" showErrorMessage="1" sqref="D99 D88:D91" xr:uid="{00000000-0002-0000-0200-000008000000}">
      <formula1>$AR$24:$AR$26</formula1>
    </dataValidation>
  </dataValidations>
  <printOptions horizontalCentered="1" verticalCentered="1"/>
  <pageMargins left="0.25" right="0.25" top="0.75" bottom="0.75" header="0.3" footer="0.3"/>
  <pageSetup scale="3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15A002"/>
    <pageSetUpPr fitToPage="1"/>
  </sheetPr>
  <dimension ref="A1:AW487"/>
  <sheetViews>
    <sheetView zoomScale="80" zoomScaleNormal="80" workbookViewId="0"/>
  </sheetViews>
  <sheetFormatPr baseColWidth="10" defaultColWidth="12.7109375" defaultRowHeight="14.25" x14ac:dyDescent="0.2"/>
  <cols>
    <col min="1" max="1" width="28.7109375" style="80" bestFit="1" customWidth="1"/>
    <col min="2" max="2" width="16.42578125" style="52" customWidth="1"/>
    <col min="3" max="3" width="23.28515625" style="176" customWidth="1"/>
    <col min="4" max="4" width="23.28515625" style="52" customWidth="1"/>
    <col min="5" max="5" width="42.5703125" style="80" customWidth="1"/>
    <col min="6" max="6" width="17.7109375" style="52" customWidth="1"/>
    <col min="7" max="7" width="10.28515625" style="52" customWidth="1"/>
    <col min="8" max="8" width="11.5703125" style="52" customWidth="1"/>
    <col min="9" max="9" width="8.5703125" style="52" customWidth="1"/>
    <col min="10" max="10" width="13.7109375" style="52" customWidth="1"/>
    <col min="11" max="11" width="11" style="52" customWidth="1"/>
    <col min="12" max="12" width="14.5703125" style="52" customWidth="1"/>
    <col min="13" max="13" width="13.28515625" style="52" customWidth="1"/>
    <col min="14" max="14" width="13.7109375" style="52" customWidth="1"/>
    <col min="15" max="15" width="12.28515625" style="52" customWidth="1"/>
    <col min="16" max="16" width="12" style="52" customWidth="1"/>
    <col min="17" max="17" width="13.7109375" style="52" customWidth="1"/>
    <col min="18" max="18" width="22.28515625" style="52" customWidth="1"/>
    <col min="19" max="21" width="9.7109375" style="52" customWidth="1"/>
    <col min="22" max="23" width="12.7109375" style="53"/>
    <col min="24" max="24" width="32.42578125" style="53" customWidth="1"/>
    <col min="25" max="16384" width="12.7109375" style="53"/>
  </cols>
  <sheetData>
    <row r="1" spans="1:49" ht="23.25" x14ac:dyDescent="0.2">
      <c r="E1" s="407" t="s">
        <v>0</v>
      </c>
      <c r="F1" s="407"/>
      <c r="G1" s="407"/>
      <c r="H1" s="407"/>
      <c r="I1" s="407"/>
      <c r="J1" s="407"/>
      <c r="K1" s="407"/>
      <c r="L1" s="407"/>
      <c r="M1" s="407"/>
      <c r="N1" s="407"/>
      <c r="O1" s="407"/>
      <c r="P1" s="407"/>
      <c r="Q1" s="407"/>
      <c r="R1" s="407"/>
      <c r="AW1" s="53" t="s">
        <v>80</v>
      </c>
    </row>
    <row r="2" spans="1:49" ht="18.75" customHeight="1" x14ac:dyDescent="0.25">
      <c r="E2" s="448" t="s">
        <v>116</v>
      </c>
      <c r="F2" s="449"/>
      <c r="G2" s="449"/>
      <c r="H2" s="449"/>
      <c r="I2" s="449"/>
      <c r="J2" s="449"/>
      <c r="K2" s="449"/>
      <c r="L2" s="449"/>
      <c r="M2" s="449"/>
      <c r="N2" s="449"/>
      <c r="O2" s="449"/>
      <c r="P2" s="449"/>
      <c r="Q2" s="449"/>
      <c r="R2" s="449"/>
      <c r="AW2" s="53" t="s">
        <v>81</v>
      </c>
    </row>
    <row r="3" spans="1:49" ht="42.75" customHeight="1" x14ac:dyDescent="0.2">
      <c r="A3" s="98"/>
      <c r="B3" s="55"/>
      <c r="C3" s="189"/>
      <c r="D3" s="55"/>
      <c r="E3" s="193" t="s">
        <v>197</v>
      </c>
    </row>
    <row r="4" spans="1:49" ht="18.75" customHeight="1" x14ac:dyDescent="0.25">
      <c r="A4" s="486" t="s">
        <v>182</v>
      </c>
      <c r="B4" s="473" t="s">
        <v>85</v>
      </c>
      <c r="C4" s="492" t="s">
        <v>183</v>
      </c>
      <c r="D4" s="473" t="s">
        <v>184</v>
      </c>
      <c r="E4" s="486" t="s">
        <v>185</v>
      </c>
      <c r="F4" s="473" t="s">
        <v>186</v>
      </c>
      <c r="G4" s="476" t="s">
        <v>187</v>
      </c>
      <c r="H4" s="476"/>
      <c r="I4" s="476"/>
      <c r="J4" s="476"/>
      <c r="K4" s="476"/>
      <c r="L4" s="476"/>
      <c r="M4" s="476"/>
      <c r="N4" s="476"/>
      <c r="O4" s="476"/>
      <c r="P4" s="477"/>
      <c r="Q4" s="482" t="s">
        <v>190</v>
      </c>
      <c r="R4" s="476"/>
      <c r="S4" s="476"/>
      <c r="T4" s="476"/>
      <c r="U4" s="477"/>
      <c r="V4" s="61"/>
      <c r="W4" s="61"/>
      <c r="X4" s="61"/>
      <c r="Y4" s="61"/>
      <c r="Z4" s="61"/>
      <c r="AA4" s="61"/>
      <c r="AB4" s="61"/>
    </row>
    <row r="5" spans="1:49" ht="15" customHeight="1" x14ac:dyDescent="0.25">
      <c r="A5" s="487"/>
      <c r="B5" s="474"/>
      <c r="C5" s="493"/>
      <c r="D5" s="474"/>
      <c r="E5" s="487"/>
      <c r="F5" s="495"/>
      <c r="G5" s="481" t="s">
        <v>188</v>
      </c>
      <c r="H5" s="481"/>
      <c r="I5" s="481"/>
      <c r="J5" s="489" t="s">
        <v>79</v>
      </c>
      <c r="K5" s="481" t="s">
        <v>189</v>
      </c>
      <c r="L5" s="481"/>
      <c r="M5" s="481"/>
      <c r="N5" s="481"/>
      <c r="O5" s="481"/>
      <c r="P5" s="473" t="s">
        <v>19</v>
      </c>
      <c r="Q5" s="473" t="s">
        <v>69</v>
      </c>
      <c r="R5" s="464" t="s">
        <v>191</v>
      </c>
      <c r="S5" s="467" t="s">
        <v>192</v>
      </c>
      <c r="T5" s="468"/>
      <c r="U5" s="469"/>
      <c r="V5" s="61"/>
      <c r="W5" s="61"/>
      <c r="X5" s="61"/>
      <c r="Y5" s="61"/>
      <c r="Z5" s="61"/>
      <c r="AA5" s="61"/>
      <c r="AB5" s="61"/>
    </row>
    <row r="6" spans="1:49" ht="22.15" customHeight="1" x14ac:dyDescent="0.25">
      <c r="A6" s="487"/>
      <c r="B6" s="474"/>
      <c r="C6" s="493"/>
      <c r="D6" s="474"/>
      <c r="E6" s="487"/>
      <c r="F6" s="495"/>
      <c r="G6" s="470" t="s">
        <v>74</v>
      </c>
      <c r="H6" s="470" t="s">
        <v>73</v>
      </c>
      <c r="I6" s="470" t="s">
        <v>72</v>
      </c>
      <c r="J6" s="490"/>
      <c r="K6" s="470" t="s">
        <v>71</v>
      </c>
      <c r="L6" s="480" t="s">
        <v>91</v>
      </c>
      <c r="M6" s="480"/>
      <c r="N6" s="480"/>
      <c r="O6" s="478" t="s">
        <v>117</v>
      </c>
      <c r="P6" s="474"/>
      <c r="Q6" s="474"/>
      <c r="R6" s="465"/>
      <c r="S6" s="470" t="s">
        <v>68</v>
      </c>
      <c r="T6" s="470" t="s">
        <v>67</v>
      </c>
      <c r="U6" s="470" t="s">
        <v>132</v>
      </c>
      <c r="V6" s="62"/>
      <c r="W6" s="62"/>
      <c r="X6" s="62"/>
      <c r="Y6" s="62"/>
      <c r="Z6" s="61"/>
      <c r="AA6" s="61"/>
      <c r="AB6" s="61"/>
    </row>
    <row r="7" spans="1:49" ht="30.75" customHeight="1" x14ac:dyDescent="0.2">
      <c r="A7" s="487"/>
      <c r="B7" s="474"/>
      <c r="C7" s="493"/>
      <c r="D7" s="474"/>
      <c r="E7" s="487"/>
      <c r="F7" s="495"/>
      <c r="G7" s="472"/>
      <c r="H7" s="472"/>
      <c r="I7" s="472"/>
      <c r="J7" s="490"/>
      <c r="K7" s="472"/>
      <c r="L7" s="100" t="s">
        <v>92</v>
      </c>
      <c r="M7" s="100" t="s">
        <v>93</v>
      </c>
      <c r="N7" s="101" t="s">
        <v>70</v>
      </c>
      <c r="O7" s="479"/>
      <c r="P7" s="474"/>
      <c r="Q7" s="474"/>
      <c r="R7" s="465"/>
      <c r="S7" s="471"/>
      <c r="T7" s="471"/>
      <c r="U7" s="471"/>
      <c r="V7" s="62"/>
      <c r="W7" s="62"/>
      <c r="X7" s="62"/>
      <c r="Y7" s="62"/>
      <c r="Z7" s="61"/>
      <c r="AA7" s="61"/>
      <c r="AB7" s="61"/>
    </row>
    <row r="8" spans="1:49" s="66" customFormat="1" ht="19.5" customHeight="1" x14ac:dyDescent="0.2">
      <c r="A8" s="488"/>
      <c r="B8" s="475"/>
      <c r="C8" s="494"/>
      <c r="D8" s="475"/>
      <c r="E8" s="488"/>
      <c r="F8" s="496"/>
      <c r="G8" s="102">
        <f>G485/$J$485</f>
        <v>0.21366459627329193</v>
      </c>
      <c r="H8" s="102">
        <f>H485/$J$485</f>
        <v>0.11925465838509317</v>
      </c>
      <c r="I8" s="102">
        <f>I485/$J$485</f>
        <v>0.66708074534161488</v>
      </c>
      <c r="J8" s="491"/>
      <c r="K8" s="102">
        <f>K485/$J$485</f>
        <v>0.88074534161490681</v>
      </c>
      <c r="L8" s="102">
        <f>L485/$J$485</f>
        <v>0</v>
      </c>
      <c r="M8" s="102">
        <f>M485/$J$485</f>
        <v>0</v>
      </c>
      <c r="N8" s="102">
        <f>N485/$J$485</f>
        <v>0</v>
      </c>
      <c r="O8" s="102">
        <f>O485/$J$485</f>
        <v>0.11925465838509317</v>
      </c>
      <c r="P8" s="475"/>
      <c r="Q8" s="475"/>
      <c r="R8" s="466"/>
      <c r="S8" s="472"/>
      <c r="T8" s="472"/>
      <c r="U8" s="472"/>
      <c r="V8" s="64"/>
      <c r="W8" s="64"/>
      <c r="X8" s="64"/>
      <c r="Y8" s="64"/>
      <c r="Z8" s="63"/>
      <c r="AA8" s="63"/>
      <c r="AB8" s="63"/>
    </row>
    <row r="9" spans="1:49" s="110" customFormat="1" ht="12.75" x14ac:dyDescent="0.2">
      <c r="A9" s="103" t="s">
        <v>211</v>
      </c>
      <c r="B9" s="107"/>
      <c r="C9" s="143" t="s">
        <v>212</v>
      </c>
      <c r="D9" s="143">
        <v>112420512</v>
      </c>
      <c r="E9" s="241" t="s">
        <v>210</v>
      </c>
      <c r="F9" s="123" t="s">
        <v>4</v>
      </c>
      <c r="G9" s="124"/>
      <c r="H9" s="124"/>
      <c r="I9" s="124">
        <v>18</v>
      </c>
      <c r="J9" s="137">
        <f t="shared" ref="J9:J72" si="0">SUM(G9:I9)</f>
        <v>18</v>
      </c>
      <c r="K9" s="124">
        <v>18</v>
      </c>
      <c r="L9" s="124"/>
      <c r="M9" s="124"/>
      <c r="N9" s="124"/>
      <c r="O9" s="124"/>
      <c r="P9" s="137">
        <f t="shared" ref="P9" si="1">IF(SUM(K9:O9)=SUM(G9:I9),J9,"VERIFIQUE DATOS INCORRECTOS")</f>
        <v>18</v>
      </c>
      <c r="Q9" s="137">
        <f t="shared" ref="Q9" si="2">SUM(S9:U9)</f>
        <v>1</v>
      </c>
      <c r="R9" s="142" t="s">
        <v>133</v>
      </c>
      <c r="S9" s="124"/>
      <c r="T9" s="124">
        <v>1</v>
      </c>
      <c r="U9" s="124"/>
      <c r="V9" s="114"/>
      <c r="W9" s="109"/>
      <c r="X9" s="115" t="s">
        <v>108</v>
      </c>
      <c r="Y9" s="114"/>
      <c r="Z9" s="108"/>
      <c r="AA9" s="108"/>
      <c r="AB9" s="108"/>
    </row>
    <row r="10" spans="1:49" s="110" customFormat="1" ht="12.75" x14ac:dyDescent="0.2">
      <c r="A10" s="117" t="s">
        <v>241</v>
      </c>
      <c r="B10" s="107"/>
      <c r="C10" s="113" t="s">
        <v>214</v>
      </c>
      <c r="D10" s="104">
        <v>502900436</v>
      </c>
      <c r="E10" s="241" t="s">
        <v>264</v>
      </c>
      <c r="F10" s="123" t="s">
        <v>4</v>
      </c>
      <c r="G10" s="124">
        <v>4</v>
      </c>
      <c r="H10" s="124"/>
      <c r="I10" s="124"/>
      <c r="J10" s="137">
        <f t="shared" si="0"/>
        <v>4</v>
      </c>
      <c r="K10" s="124">
        <v>4</v>
      </c>
      <c r="L10" s="124"/>
      <c r="M10" s="124"/>
      <c r="N10" s="124"/>
      <c r="O10" s="124"/>
      <c r="P10" s="137">
        <f t="shared" ref="P10:P73" si="3">IF(SUM(K10:O10)=SUM(G10:I10),J10,"VERIFIQUE DATOS INCORRECTOS")</f>
        <v>4</v>
      </c>
      <c r="Q10" s="137">
        <f t="shared" ref="Q10:Q73" si="4">SUM(S10:U10)</f>
        <v>1</v>
      </c>
      <c r="R10" s="142" t="s">
        <v>76</v>
      </c>
      <c r="S10" s="124">
        <v>1</v>
      </c>
      <c r="T10" s="124"/>
      <c r="U10" s="124"/>
      <c r="V10" s="108"/>
      <c r="W10" s="108"/>
      <c r="X10" s="115" t="s">
        <v>195</v>
      </c>
      <c r="Y10" s="108"/>
      <c r="Z10" s="108"/>
      <c r="AA10" s="108"/>
      <c r="AB10" s="108"/>
    </row>
    <row r="11" spans="1:49" s="110" customFormat="1" ht="12.75" x14ac:dyDescent="0.2">
      <c r="A11" s="117" t="s">
        <v>241</v>
      </c>
      <c r="B11" s="107"/>
      <c r="C11" s="113" t="s">
        <v>215</v>
      </c>
      <c r="D11" s="104">
        <v>502790234</v>
      </c>
      <c r="E11" s="241" t="s">
        <v>264</v>
      </c>
      <c r="F11" s="123" t="s">
        <v>4</v>
      </c>
      <c r="G11" s="124">
        <v>4</v>
      </c>
      <c r="H11" s="124"/>
      <c r="I11" s="124"/>
      <c r="J11" s="137">
        <f t="shared" si="0"/>
        <v>4</v>
      </c>
      <c r="K11" s="124">
        <v>4</v>
      </c>
      <c r="L11" s="124"/>
      <c r="M11" s="124"/>
      <c r="N11" s="124"/>
      <c r="O11" s="124"/>
      <c r="P11" s="137">
        <f t="shared" si="3"/>
        <v>4</v>
      </c>
      <c r="Q11" s="137">
        <f t="shared" si="4"/>
        <v>1</v>
      </c>
      <c r="R11" s="142" t="s">
        <v>76</v>
      </c>
      <c r="S11" s="124">
        <v>1</v>
      </c>
      <c r="T11" s="124"/>
      <c r="U11" s="124"/>
      <c r="V11" s="108"/>
      <c r="W11" s="108"/>
      <c r="X11" s="109" t="s">
        <v>199</v>
      </c>
      <c r="Y11" s="108"/>
      <c r="Z11" s="108"/>
      <c r="AA11" s="108"/>
      <c r="AB11" s="108"/>
    </row>
    <row r="12" spans="1:49" s="110" customFormat="1" ht="12.75" x14ac:dyDescent="0.2">
      <c r="A12" s="117" t="s">
        <v>241</v>
      </c>
      <c r="B12" s="107"/>
      <c r="C12" s="113" t="s">
        <v>216</v>
      </c>
      <c r="D12" s="105">
        <v>501940224</v>
      </c>
      <c r="E12" s="241" t="s">
        <v>264</v>
      </c>
      <c r="F12" s="123" t="s">
        <v>4</v>
      </c>
      <c r="G12" s="124">
        <v>4</v>
      </c>
      <c r="H12" s="124"/>
      <c r="I12" s="124"/>
      <c r="J12" s="137">
        <f t="shared" si="0"/>
        <v>4</v>
      </c>
      <c r="K12" s="124">
        <v>4</v>
      </c>
      <c r="L12" s="124"/>
      <c r="M12" s="124"/>
      <c r="N12" s="124"/>
      <c r="O12" s="124"/>
      <c r="P12" s="137">
        <f t="shared" si="3"/>
        <v>4</v>
      </c>
      <c r="Q12" s="137">
        <f t="shared" si="4"/>
        <v>1</v>
      </c>
      <c r="R12" s="142" t="s">
        <v>76</v>
      </c>
      <c r="S12" s="124">
        <v>1</v>
      </c>
      <c r="T12" s="124"/>
      <c r="U12" s="124"/>
      <c r="V12" s="108"/>
      <c r="W12" s="108"/>
      <c r="X12" s="108"/>
      <c r="Y12" s="108"/>
      <c r="Z12" s="108"/>
      <c r="AA12" s="108"/>
      <c r="AB12" s="108"/>
    </row>
    <row r="13" spans="1:49" s="110" customFormat="1" ht="12.75" x14ac:dyDescent="0.2">
      <c r="A13" s="117" t="s">
        <v>241</v>
      </c>
      <c r="B13" s="107"/>
      <c r="C13" s="113" t="s">
        <v>217</v>
      </c>
      <c r="D13" s="104">
        <v>501540869</v>
      </c>
      <c r="E13" s="241" t="s">
        <v>264</v>
      </c>
      <c r="F13" s="123" t="s">
        <v>4</v>
      </c>
      <c r="G13" s="124">
        <v>4</v>
      </c>
      <c r="H13" s="124"/>
      <c r="I13" s="124"/>
      <c r="J13" s="137">
        <f t="shared" si="0"/>
        <v>4</v>
      </c>
      <c r="K13" s="124">
        <v>4</v>
      </c>
      <c r="L13" s="124"/>
      <c r="M13" s="124"/>
      <c r="N13" s="124"/>
      <c r="O13" s="124"/>
      <c r="P13" s="137">
        <f t="shared" si="3"/>
        <v>4</v>
      </c>
      <c r="Q13" s="137">
        <f t="shared" si="4"/>
        <v>1</v>
      </c>
      <c r="R13" s="142" t="s">
        <v>133</v>
      </c>
      <c r="S13" s="124">
        <v>1</v>
      </c>
      <c r="T13" s="124"/>
      <c r="U13" s="124"/>
      <c r="V13" s="108"/>
      <c r="W13" s="108"/>
      <c r="X13" s="108"/>
      <c r="Y13" s="108"/>
      <c r="Z13" s="108"/>
      <c r="AA13" s="108"/>
      <c r="AB13" s="108"/>
    </row>
    <row r="14" spans="1:49" s="110" customFormat="1" ht="12.75" x14ac:dyDescent="0.2">
      <c r="A14" s="117" t="s">
        <v>241</v>
      </c>
      <c r="B14" s="107"/>
      <c r="C14" s="113" t="s">
        <v>218</v>
      </c>
      <c r="D14" s="106">
        <v>502150680</v>
      </c>
      <c r="E14" s="241" t="s">
        <v>264</v>
      </c>
      <c r="F14" s="123" t="s">
        <v>4</v>
      </c>
      <c r="G14" s="124">
        <v>4</v>
      </c>
      <c r="H14" s="124"/>
      <c r="I14" s="124"/>
      <c r="J14" s="137">
        <f t="shared" si="0"/>
        <v>4</v>
      </c>
      <c r="K14" s="124">
        <v>4</v>
      </c>
      <c r="L14" s="124"/>
      <c r="M14" s="124"/>
      <c r="N14" s="124"/>
      <c r="O14" s="124"/>
      <c r="P14" s="137">
        <f t="shared" si="3"/>
        <v>4</v>
      </c>
      <c r="Q14" s="137">
        <f t="shared" si="4"/>
        <v>1</v>
      </c>
      <c r="R14" s="142" t="s">
        <v>76</v>
      </c>
      <c r="S14" s="124">
        <v>1</v>
      </c>
      <c r="T14" s="124"/>
      <c r="U14" s="124"/>
      <c r="V14" s="108"/>
      <c r="X14" s="108"/>
      <c r="Y14" s="108"/>
      <c r="Z14" s="108"/>
      <c r="AA14" s="108"/>
      <c r="AB14" s="108"/>
    </row>
    <row r="15" spans="1:49" s="110" customFormat="1" ht="12.75" x14ac:dyDescent="0.2">
      <c r="A15" s="117" t="s">
        <v>241</v>
      </c>
      <c r="B15" s="107"/>
      <c r="C15" s="113" t="s">
        <v>219</v>
      </c>
      <c r="D15" s="106">
        <v>501830667</v>
      </c>
      <c r="E15" s="241" t="s">
        <v>264</v>
      </c>
      <c r="F15" s="123" t="s">
        <v>4</v>
      </c>
      <c r="G15" s="124">
        <v>4</v>
      </c>
      <c r="H15" s="124"/>
      <c r="I15" s="124"/>
      <c r="J15" s="137">
        <f t="shared" si="0"/>
        <v>4</v>
      </c>
      <c r="K15" s="124">
        <v>4</v>
      </c>
      <c r="L15" s="124"/>
      <c r="M15" s="124"/>
      <c r="N15" s="124"/>
      <c r="O15" s="124"/>
      <c r="P15" s="137">
        <f t="shared" si="3"/>
        <v>4</v>
      </c>
      <c r="Q15" s="137">
        <f t="shared" si="4"/>
        <v>1</v>
      </c>
      <c r="R15" s="142" t="s">
        <v>76</v>
      </c>
      <c r="S15" s="124">
        <v>1</v>
      </c>
      <c r="T15" s="124"/>
      <c r="U15" s="124"/>
      <c r="V15" s="108"/>
      <c r="W15" s="108"/>
      <c r="X15" s="108"/>
      <c r="Y15" s="108"/>
      <c r="Z15" s="108"/>
      <c r="AA15" s="108"/>
      <c r="AB15" s="108"/>
    </row>
    <row r="16" spans="1:49" s="110" customFormat="1" ht="12.75" x14ac:dyDescent="0.2">
      <c r="A16" s="117" t="s">
        <v>241</v>
      </c>
      <c r="B16" s="107"/>
      <c r="C16" s="113" t="s">
        <v>220</v>
      </c>
      <c r="D16" s="105">
        <v>206120202</v>
      </c>
      <c r="E16" s="241" t="s">
        <v>264</v>
      </c>
      <c r="F16" s="123" t="s">
        <v>4</v>
      </c>
      <c r="G16" s="124">
        <v>4</v>
      </c>
      <c r="H16" s="124"/>
      <c r="I16" s="124"/>
      <c r="J16" s="137">
        <f t="shared" si="0"/>
        <v>4</v>
      </c>
      <c r="K16" s="124">
        <v>4</v>
      </c>
      <c r="L16" s="124"/>
      <c r="M16" s="124"/>
      <c r="N16" s="124"/>
      <c r="O16" s="124"/>
      <c r="P16" s="137">
        <f t="shared" si="3"/>
        <v>4</v>
      </c>
      <c r="Q16" s="137">
        <f t="shared" si="4"/>
        <v>1</v>
      </c>
      <c r="R16" s="142" t="s">
        <v>76</v>
      </c>
      <c r="S16" s="124">
        <v>1</v>
      </c>
      <c r="T16" s="124"/>
      <c r="U16" s="124"/>
      <c r="V16" s="108"/>
      <c r="W16" s="108"/>
      <c r="X16" s="108"/>
      <c r="Y16" s="108"/>
      <c r="Z16" s="108"/>
      <c r="AA16" s="108"/>
      <c r="AB16" s="108"/>
    </row>
    <row r="17" spans="1:28" s="110" customFormat="1" ht="12.75" x14ac:dyDescent="0.2">
      <c r="A17" s="117" t="s">
        <v>241</v>
      </c>
      <c r="B17" s="107"/>
      <c r="C17" s="113" t="s">
        <v>221</v>
      </c>
      <c r="D17" s="106">
        <v>302630236</v>
      </c>
      <c r="E17" s="241" t="s">
        <v>264</v>
      </c>
      <c r="F17" s="123" t="s">
        <v>4</v>
      </c>
      <c r="G17" s="124">
        <v>4</v>
      </c>
      <c r="H17" s="124"/>
      <c r="I17" s="124"/>
      <c r="J17" s="137">
        <f t="shared" si="0"/>
        <v>4</v>
      </c>
      <c r="K17" s="124">
        <v>4</v>
      </c>
      <c r="L17" s="124"/>
      <c r="M17" s="124"/>
      <c r="N17" s="124"/>
      <c r="O17" s="124"/>
      <c r="P17" s="137">
        <f t="shared" si="3"/>
        <v>4</v>
      </c>
      <c r="Q17" s="137">
        <f t="shared" si="4"/>
        <v>1</v>
      </c>
      <c r="R17" s="142" t="s">
        <v>133</v>
      </c>
      <c r="S17" s="124">
        <v>1</v>
      </c>
      <c r="T17" s="124"/>
      <c r="U17" s="124"/>
      <c r="V17" s="108"/>
      <c r="W17" s="108"/>
      <c r="X17" s="108"/>
      <c r="Y17" s="108"/>
      <c r="Z17" s="108"/>
      <c r="AA17" s="108"/>
      <c r="AB17" s="108"/>
    </row>
    <row r="18" spans="1:28" s="110" customFormat="1" ht="12.75" x14ac:dyDescent="0.2">
      <c r="A18" s="117" t="s">
        <v>241</v>
      </c>
      <c r="B18" s="107"/>
      <c r="C18" s="113" t="s">
        <v>222</v>
      </c>
      <c r="D18" s="106">
        <v>104990810</v>
      </c>
      <c r="E18" s="241" t="s">
        <v>264</v>
      </c>
      <c r="F18" s="123" t="s">
        <v>4</v>
      </c>
      <c r="G18" s="124">
        <v>4</v>
      </c>
      <c r="H18" s="124"/>
      <c r="I18" s="124"/>
      <c r="J18" s="137">
        <f t="shared" si="0"/>
        <v>4</v>
      </c>
      <c r="K18" s="124">
        <v>4</v>
      </c>
      <c r="L18" s="124"/>
      <c r="M18" s="124"/>
      <c r="N18" s="124"/>
      <c r="O18" s="124"/>
      <c r="P18" s="137">
        <f t="shared" si="3"/>
        <v>4</v>
      </c>
      <c r="Q18" s="137">
        <f t="shared" si="4"/>
        <v>1</v>
      </c>
      <c r="R18" s="142" t="s">
        <v>133</v>
      </c>
      <c r="S18" s="124">
        <v>1</v>
      </c>
      <c r="T18" s="124"/>
      <c r="U18" s="124"/>
      <c r="V18" s="108"/>
      <c r="W18" s="108"/>
      <c r="X18" s="108"/>
      <c r="Y18" s="108"/>
      <c r="Z18" s="108"/>
      <c r="AA18" s="108"/>
      <c r="AB18" s="108"/>
    </row>
    <row r="19" spans="1:28" s="110" customFormat="1" ht="12.75" x14ac:dyDescent="0.2">
      <c r="A19" s="117" t="s">
        <v>241</v>
      </c>
      <c r="B19" s="107"/>
      <c r="C19" s="113" t="s">
        <v>223</v>
      </c>
      <c r="D19" s="104">
        <v>503580475</v>
      </c>
      <c r="E19" s="241" t="s">
        <v>264</v>
      </c>
      <c r="F19" s="123" t="s">
        <v>4</v>
      </c>
      <c r="G19" s="124">
        <v>4</v>
      </c>
      <c r="H19" s="124"/>
      <c r="I19" s="124"/>
      <c r="J19" s="137">
        <f t="shared" si="0"/>
        <v>4</v>
      </c>
      <c r="K19" s="124">
        <v>4</v>
      </c>
      <c r="L19" s="124"/>
      <c r="M19" s="124"/>
      <c r="N19" s="124"/>
      <c r="O19" s="124"/>
      <c r="P19" s="137">
        <f t="shared" si="3"/>
        <v>4</v>
      </c>
      <c r="Q19" s="137">
        <f t="shared" si="4"/>
        <v>1</v>
      </c>
      <c r="R19" s="142" t="s">
        <v>76</v>
      </c>
      <c r="S19" s="124">
        <v>1</v>
      </c>
      <c r="T19" s="124"/>
      <c r="U19" s="124"/>
      <c r="V19" s="108"/>
      <c r="W19" s="108"/>
      <c r="X19" s="108"/>
      <c r="Y19" s="108"/>
      <c r="Z19" s="108"/>
      <c r="AA19" s="108"/>
      <c r="AB19" s="108"/>
    </row>
    <row r="20" spans="1:28" s="110" customFormat="1" ht="12.75" x14ac:dyDescent="0.2">
      <c r="A20" s="117" t="s">
        <v>241</v>
      </c>
      <c r="B20" s="107"/>
      <c r="C20" s="113" t="s">
        <v>224</v>
      </c>
      <c r="D20" s="104">
        <v>501750590</v>
      </c>
      <c r="E20" s="241" t="s">
        <v>264</v>
      </c>
      <c r="F20" s="123" t="s">
        <v>4</v>
      </c>
      <c r="G20" s="124">
        <v>4</v>
      </c>
      <c r="H20" s="124"/>
      <c r="I20" s="124"/>
      <c r="J20" s="137">
        <f t="shared" si="0"/>
        <v>4</v>
      </c>
      <c r="K20" s="124">
        <v>4</v>
      </c>
      <c r="L20" s="124"/>
      <c r="M20" s="124"/>
      <c r="N20" s="124"/>
      <c r="O20" s="124"/>
      <c r="P20" s="137">
        <f t="shared" si="3"/>
        <v>4</v>
      </c>
      <c r="Q20" s="137">
        <f t="shared" si="4"/>
        <v>1</v>
      </c>
      <c r="R20" s="142" t="s">
        <v>76</v>
      </c>
      <c r="S20" s="124">
        <v>1</v>
      </c>
      <c r="T20" s="124"/>
      <c r="U20" s="124"/>
      <c r="V20" s="108"/>
      <c r="W20" s="108"/>
      <c r="X20" s="108"/>
      <c r="Y20" s="108"/>
      <c r="Z20" s="108"/>
      <c r="AA20" s="108"/>
      <c r="AB20" s="108"/>
    </row>
    <row r="21" spans="1:28" s="110" customFormat="1" ht="12.75" x14ac:dyDescent="0.2">
      <c r="A21" s="117" t="s">
        <v>241</v>
      </c>
      <c r="B21" s="107"/>
      <c r="C21" s="113" t="s">
        <v>225</v>
      </c>
      <c r="D21" s="104">
        <v>502300505</v>
      </c>
      <c r="E21" s="241" t="s">
        <v>264</v>
      </c>
      <c r="F21" s="123" t="s">
        <v>4</v>
      </c>
      <c r="G21" s="124">
        <v>4</v>
      </c>
      <c r="H21" s="124"/>
      <c r="I21" s="124"/>
      <c r="J21" s="137">
        <f t="shared" si="0"/>
        <v>4</v>
      </c>
      <c r="K21" s="124">
        <v>4</v>
      </c>
      <c r="L21" s="124"/>
      <c r="M21" s="124"/>
      <c r="N21" s="124"/>
      <c r="O21" s="124"/>
      <c r="P21" s="137">
        <f t="shared" si="3"/>
        <v>4</v>
      </c>
      <c r="Q21" s="137">
        <f t="shared" si="4"/>
        <v>1</v>
      </c>
      <c r="R21" s="142" t="s">
        <v>133</v>
      </c>
      <c r="S21" s="124">
        <v>1</v>
      </c>
      <c r="T21" s="124"/>
      <c r="U21" s="124"/>
      <c r="V21" s="108"/>
      <c r="W21" s="108"/>
      <c r="X21" s="108"/>
      <c r="Y21" s="108"/>
      <c r="Z21" s="108"/>
      <c r="AA21" s="108"/>
      <c r="AB21" s="108"/>
    </row>
    <row r="22" spans="1:28" s="110" customFormat="1" ht="12.75" x14ac:dyDescent="0.2">
      <c r="A22" s="117" t="s">
        <v>241</v>
      </c>
      <c r="B22" s="107"/>
      <c r="C22" s="113" t="s">
        <v>226</v>
      </c>
      <c r="D22" s="106">
        <v>203320118</v>
      </c>
      <c r="E22" s="241" t="s">
        <v>264</v>
      </c>
      <c r="F22" s="123" t="s">
        <v>4</v>
      </c>
      <c r="G22" s="124">
        <v>4</v>
      </c>
      <c r="H22" s="124"/>
      <c r="I22" s="124"/>
      <c r="J22" s="137">
        <f t="shared" si="0"/>
        <v>4</v>
      </c>
      <c r="K22" s="124">
        <v>4</v>
      </c>
      <c r="L22" s="124"/>
      <c r="M22" s="124"/>
      <c r="N22" s="124"/>
      <c r="O22" s="124"/>
      <c r="P22" s="137">
        <f t="shared" si="3"/>
        <v>4</v>
      </c>
      <c r="Q22" s="137">
        <f t="shared" si="4"/>
        <v>1</v>
      </c>
      <c r="R22" s="142" t="s">
        <v>76</v>
      </c>
      <c r="S22" s="124">
        <v>1</v>
      </c>
      <c r="T22" s="124"/>
      <c r="U22" s="124"/>
      <c r="V22" s="108"/>
      <c r="W22" s="108"/>
      <c r="X22" s="108"/>
      <c r="Y22" s="108"/>
      <c r="Z22" s="108"/>
      <c r="AA22" s="108"/>
      <c r="AB22" s="108"/>
    </row>
    <row r="23" spans="1:28" s="110" customFormat="1" ht="12.75" x14ac:dyDescent="0.2">
      <c r="A23" s="117" t="s">
        <v>241</v>
      </c>
      <c r="B23" s="107"/>
      <c r="C23" s="113" t="s">
        <v>227</v>
      </c>
      <c r="D23" s="104">
        <v>503620961</v>
      </c>
      <c r="E23" s="241" t="s">
        <v>264</v>
      </c>
      <c r="F23" s="123" t="s">
        <v>4</v>
      </c>
      <c r="G23" s="124">
        <v>4</v>
      </c>
      <c r="H23" s="124"/>
      <c r="I23" s="124"/>
      <c r="J23" s="137">
        <f t="shared" si="0"/>
        <v>4</v>
      </c>
      <c r="K23" s="124">
        <v>4</v>
      </c>
      <c r="L23" s="124"/>
      <c r="M23" s="124"/>
      <c r="N23" s="124"/>
      <c r="O23" s="124"/>
      <c r="P23" s="137">
        <f t="shared" si="3"/>
        <v>4</v>
      </c>
      <c r="Q23" s="137">
        <f t="shared" si="4"/>
        <v>1</v>
      </c>
      <c r="R23" s="142" t="s">
        <v>76</v>
      </c>
      <c r="S23" s="124"/>
      <c r="T23" s="124">
        <v>1</v>
      </c>
      <c r="U23" s="124"/>
      <c r="V23" s="108"/>
      <c r="W23" s="108"/>
      <c r="X23" s="108"/>
      <c r="Y23" s="108"/>
      <c r="Z23" s="108"/>
      <c r="AA23" s="108"/>
      <c r="AB23" s="108"/>
    </row>
    <row r="24" spans="1:28" s="110" customFormat="1" ht="12.75" x14ac:dyDescent="0.2">
      <c r="A24" s="117" t="s">
        <v>241</v>
      </c>
      <c r="B24" s="107"/>
      <c r="C24" s="113" t="s">
        <v>228</v>
      </c>
      <c r="D24" s="104">
        <v>110390710</v>
      </c>
      <c r="E24" s="241" t="s">
        <v>264</v>
      </c>
      <c r="F24" s="123" t="s">
        <v>4</v>
      </c>
      <c r="G24" s="124">
        <v>4</v>
      </c>
      <c r="H24" s="124"/>
      <c r="I24" s="124"/>
      <c r="J24" s="137">
        <f t="shared" si="0"/>
        <v>4</v>
      </c>
      <c r="K24" s="124">
        <v>4</v>
      </c>
      <c r="L24" s="124"/>
      <c r="M24" s="124"/>
      <c r="N24" s="124"/>
      <c r="O24" s="124"/>
      <c r="P24" s="137">
        <f t="shared" si="3"/>
        <v>4</v>
      </c>
      <c r="Q24" s="137">
        <f t="shared" si="4"/>
        <v>1</v>
      </c>
      <c r="R24" s="142" t="s">
        <v>76</v>
      </c>
      <c r="S24" s="124"/>
      <c r="T24" s="124">
        <v>1</v>
      </c>
      <c r="U24" s="124"/>
      <c r="V24" s="108"/>
      <c r="W24" s="108"/>
      <c r="X24" s="108"/>
      <c r="Y24" s="108"/>
      <c r="Z24" s="108"/>
      <c r="AA24" s="108"/>
      <c r="AB24" s="108"/>
    </row>
    <row r="25" spans="1:28" s="110" customFormat="1" ht="12.75" x14ac:dyDescent="0.2">
      <c r="A25" s="117" t="s">
        <v>241</v>
      </c>
      <c r="B25" s="107"/>
      <c r="C25" s="113" t="s">
        <v>229</v>
      </c>
      <c r="D25" s="105">
        <v>202840573</v>
      </c>
      <c r="E25" s="241" t="s">
        <v>264</v>
      </c>
      <c r="F25" s="123" t="s">
        <v>4</v>
      </c>
      <c r="G25" s="124">
        <v>4</v>
      </c>
      <c r="H25" s="124"/>
      <c r="I25" s="124"/>
      <c r="J25" s="137">
        <f t="shared" si="0"/>
        <v>4</v>
      </c>
      <c r="K25" s="124">
        <v>4</v>
      </c>
      <c r="L25" s="124"/>
      <c r="M25" s="124"/>
      <c r="N25" s="124"/>
      <c r="O25" s="124"/>
      <c r="P25" s="137">
        <f t="shared" si="3"/>
        <v>4</v>
      </c>
      <c r="Q25" s="137">
        <f t="shared" si="4"/>
        <v>1</v>
      </c>
      <c r="R25" s="142" t="s">
        <v>133</v>
      </c>
      <c r="S25" s="124">
        <v>1</v>
      </c>
      <c r="T25" s="124"/>
      <c r="U25" s="124"/>
      <c r="V25" s="108"/>
      <c r="W25" s="108"/>
      <c r="X25" s="108"/>
      <c r="Y25" s="108"/>
      <c r="Z25" s="108"/>
      <c r="AA25" s="108"/>
      <c r="AB25" s="108"/>
    </row>
    <row r="26" spans="1:28" s="110" customFormat="1" ht="12.75" x14ac:dyDescent="0.2">
      <c r="A26" s="117" t="s">
        <v>241</v>
      </c>
      <c r="B26" s="107"/>
      <c r="C26" s="113" t="s">
        <v>230</v>
      </c>
      <c r="D26" s="104">
        <v>900540628</v>
      </c>
      <c r="E26" s="241" t="s">
        <v>264</v>
      </c>
      <c r="F26" s="123" t="s">
        <v>4</v>
      </c>
      <c r="G26" s="124">
        <v>4</v>
      </c>
      <c r="H26" s="124"/>
      <c r="I26" s="124"/>
      <c r="J26" s="137">
        <f t="shared" si="0"/>
        <v>4</v>
      </c>
      <c r="K26" s="124">
        <v>4</v>
      </c>
      <c r="L26" s="124"/>
      <c r="M26" s="124"/>
      <c r="N26" s="124"/>
      <c r="O26" s="124"/>
      <c r="P26" s="137">
        <f t="shared" si="3"/>
        <v>4</v>
      </c>
      <c r="Q26" s="137">
        <f t="shared" si="4"/>
        <v>1</v>
      </c>
      <c r="R26" s="142" t="s">
        <v>76</v>
      </c>
      <c r="S26" s="124">
        <v>1</v>
      </c>
      <c r="T26" s="124"/>
      <c r="U26" s="124"/>
      <c r="V26" s="108"/>
      <c r="W26" s="108"/>
      <c r="X26" s="108"/>
      <c r="Y26" s="108"/>
      <c r="Z26" s="108"/>
      <c r="AA26" s="108"/>
      <c r="AB26" s="108"/>
    </row>
    <row r="27" spans="1:28" s="110" customFormat="1" ht="12.75" x14ac:dyDescent="0.2">
      <c r="A27" s="117" t="s">
        <v>241</v>
      </c>
      <c r="B27" s="107"/>
      <c r="C27" s="113" t="s">
        <v>231</v>
      </c>
      <c r="D27" s="105">
        <v>109260547</v>
      </c>
      <c r="E27" s="241" t="s">
        <v>264</v>
      </c>
      <c r="F27" s="123" t="s">
        <v>4</v>
      </c>
      <c r="G27" s="124">
        <v>4</v>
      </c>
      <c r="H27" s="124"/>
      <c r="I27" s="124"/>
      <c r="J27" s="137">
        <f t="shared" si="0"/>
        <v>4</v>
      </c>
      <c r="K27" s="124">
        <v>4</v>
      </c>
      <c r="L27" s="124"/>
      <c r="M27" s="124"/>
      <c r="N27" s="124"/>
      <c r="O27" s="124"/>
      <c r="P27" s="137">
        <f t="shared" si="3"/>
        <v>4</v>
      </c>
      <c r="Q27" s="137">
        <f t="shared" si="4"/>
        <v>1</v>
      </c>
      <c r="R27" s="142" t="s">
        <v>133</v>
      </c>
      <c r="S27" s="124">
        <v>1</v>
      </c>
      <c r="T27" s="124"/>
      <c r="U27" s="124"/>
      <c r="V27" s="108"/>
      <c r="W27" s="108"/>
      <c r="X27" s="108"/>
      <c r="Y27" s="108"/>
      <c r="Z27" s="108"/>
      <c r="AA27" s="108"/>
      <c r="AB27" s="108"/>
    </row>
    <row r="28" spans="1:28" s="110" customFormat="1" ht="12.75" x14ac:dyDescent="0.2">
      <c r="A28" s="117" t="s">
        <v>241</v>
      </c>
      <c r="B28" s="107"/>
      <c r="C28" s="113" t="s">
        <v>232</v>
      </c>
      <c r="D28" s="105">
        <v>503590897</v>
      </c>
      <c r="E28" s="241" t="s">
        <v>264</v>
      </c>
      <c r="F28" s="123" t="s">
        <v>4</v>
      </c>
      <c r="G28" s="124">
        <v>4</v>
      </c>
      <c r="H28" s="124"/>
      <c r="I28" s="124"/>
      <c r="J28" s="137">
        <f t="shared" si="0"/>
        <v>4</v>
      </c>
      <c r="K28" s="124">
        <v>4</v>
      </c>
      <c r="L28" s="124"/>
      <c r="M28" s="124"/>
      <c r="N28" s="124"/>
      <c r="O28" s="124"/>
      <c r="P28" s="137">
        <f t="shared" si="3"/>
        <v>4</v>
      </c>
      <c r="Q28" s="137">
        <f t="shared" si="4"/>
        <v>1</v>
      </c>
      <c r="R28" s="142" t="s">
        <v>76</v>
      </c>
      <c r="S28" s="124">
        <v>1</v>
      </c>
      <c r="T28" s="124"/>
      <c r="U28" s="124"/>
      <c r="V28" s="108"/>
      <c r="W28" s="108"/>
      <c r="X28" s="108"/>
      <c r="Y28" s="108"/>
      <c r="Z28" s="108"/>
      <c r="AA28" s="108"/>
      <c r="AB28" s="108"/>
    </row>
    <row r="29" spans="1:28" s="110" customFormat="1" ht="12.75" x14ac:dyDescent="0.2">
      <c r="A29" s="117" t="s">
        <v>241</v>
      </c>
      <c r="B29" s="107"/>
      <c r="C29" s="113" t="s">
        <v>233</v>
      </c>
      <c r="D29" s="105">
        <v>502860292</v>
      </c>
      <c r="E29" s="241" t="s">
        <v>264</v>
      </c>
      <c r="F29" s="123" t="s">
        <v>4</v>
      </c>
      <c r="G29" s="124">
        <v>4</v>
      </c>
      <c r="H29" s="124"/>
      <c r="I29" s="124"/>
      <c r="J29" s="137">
        <f t="shared" si="0"/>
        <v>4</v>
      </c>
      <c r="K29" s="124">
        <v>4</v>
      </c>
      <c r="L29" s="124"/>
      <c r="M29" s="124"/>
      <c r="N29" s="124"/>
      <c r="O29" s="124"/>
      <c r="P29" s="137">
        <f t="shared" si="3"/>
        <v>4</v>
      </c>
      <c r="Q29" s="137">
        <f t="shared" si="4"/>
        <v>1</v>
      </c>
      <c r="R29" s="142" t="s">
        <v>76</v>
      </c>
      <c r="S29" s="124">
        <v>1</v>
      </c>
      <c r="T29" s="124"/>
      <c r="U29" s="124"/>
      <c r="V29" s="108"/>
      <c r="W29" s="108"/>
      <c r="X29" s="108"/>
      <c r="Y29" s="108"/>
      <c r="Z29" s="108"/>
      <c r="AA29" s="108"/>
      <c r="AB29" s="108"/>
    </row>
    <row r="30" spans="1:28" s="110" customFormat="1" ht="12.75" x14ac:dyDescent="0.2">
      <c r="A30" s="117" t="s">
        <v>241</v>
      </c>
      <c r="B30" s="107"/>
      <c r="C30" s="113" t="s">
        <v>234</v>
      </c>
      <c r="D30" s="104">
        <v>503030780</v>
      </c>
      <c r="E30" s="241" t="s">
        <v>264</v>
      </c>
      <c r="F30" s="123" t="s">
        <v>4</v>
      </c>
      <c r="G30" s="124">
        <v>4</v>
      </c>
      <c r="H30" s="124"/>
      <c r="I30" s="124"/>
      <c r="J30" s="137">
        <f t="shared" si="0"/>
        <v>4</v>
      </c>
      <c r="K30" s="124">
        <v>4</v>
      </c>
      <c r="L30" s="124"/>
      <c r="M30" s="124"/>
      <c r="N30" s="124"/>
      <c r="O30" s="124"/>
      <c r="P30" s="137">
        <f t="shared" si="3"/>
        <v>4</v>
      </c>
      <c r="Q30" s="137">
        <f t="shared" si="4"/>
        <v>1</v>
      </c>
      <c r="R30" s="142" t="s">
        <v>133</v>
      </c>
      <c r="S30" s="124">
        <v>1</v>
      </c>
      <c r="T30" s="124"/>
      <c r="U30" s="124"/>
      <c r="V30" s="108"/>
      <c r="W30" s="108"/>
      <c r="X30" s="108"/>
      <c r="Y30" s="108"/>
      <c r="Z30" s="108"/>
      <c r="AA30" s="108"/>
      <c r="AB30" s="108"/>
    </row>
    <row r="31" spans="1:28" s="110" customFormat="1" ht="12.75" x14ac:dyDescent="0.2">
      <c r="A31" s="117" t="s">
        <v>241</v>
      </c>
      <c r="B31" s="107"/>
      <c r="C31" s="113" t="s">
        <v>235</v>
      </c>
      <c r="D31" s="105">
        <v>207450626</v>
      </c>
      <c r="E31" s="241" t="s">
        <v>264</v>
      </c>
      <c r="F31" s="123" t="s">
        <v>4</v>
      </c>
      <c r="G31" s="124">
        <v>4</v>
      </c>
      <c r="H31" s="124"/>
      <c r="I31" s="124"/>
      <c r="J31" s="137">
        <f t="shared" si="0"/>
        <v>4</v>
      </c>
      <c r="K31" s="124">
        <v>4</v>
      </c>
      <c r="L31" s="124"/>
      <c r="M31" s="124"/>
      <c r="N31" s="124"/>
      <c r="O31" s="124"/>
      <c r="P31" s="137">
        <f t="shared" si="3"/>
        <v>4</v>
      </c>
      <c r="Q31" s="137">
        <f t="shared" si="4"/>
        <v>1</v>
      </c>
      <c r="R31" s="142" t="s">
        <v>76</v>
      </c>
      <c r="S31" s="124"/>
      <c r="T31" s="124">
        <v>1</v>
      </c>
      <c r="U31" s="124"/>
      <c r="V31" s="108"/>
      <c r="W31" s="108"/>
      <c r="X31" s="108"/>
      <c r="Y31" s="108"/>
      <c r="Z31" s="108"/>
      <c r="AA31" s="108"/>
      <c r="AB31" s="108"/>
    </row>
    <row r="32" spans="1:28" s="110" customFormat="1" ht="12.75" x14ac:dyDescent="0.2">
      <c r="A32" s="117" t="s">
        <v>241</v>
      </c>
      <c r="B32" s="107"/>
      <c r="C32" s="113" t="s">
        <v>236</v>
      </c>
      <c r="D32" s="104">
        <v>205630696</v>
      </c>
      <c r="E32" s="241" t="s">
        <v>264</v>
      </c>
      <c r="F32" s="123" t="s">
        <v>4</v>
      </c>
      <c r="G32" s="124">
        <v>4</v>
      </c>
      <c r="H32" s="124"/>
      <c r="I32" s="124"/>
      <c r="J32" s="137">
        <f t="shared" si="0"/>
        <v>4</v>
      </c>
      <c r="K32" s="124">
        <v>4</v>
      </c>
      <c r="L32" s="124"/>
      <c r="M32" s="124"/>
      <c r="N32" s="124"/>
      <c r="O32" s="124"/>
      <c r="P32" s="137">
        <f t="shared" si="3"/>
        <v>4</v>
      </c>
      <c r="Q32" s="137">
        <f t="shared" si="4"/>
        <v>1</v>
      </c>
      <c r="R32" s="142" t="s">
        <v>76</v>
      </c>
      <c r="S32" s="124">
        <v>1</v>
      </c>
      <c r="T32" s="124"/>
      <c r="U32" s="124"/>
      <c r="V32" s="108"/>
      <c r="W32" s="108"/>
      <c r="X32" s="108"/>
      <c r="Y32" s="108"/>
      <c r="Z32" s="108"/>
      <c r="AA32" s="108"/>
      <c r="AB32" s="108"/>
    </row>
    <row r="33" spans="1:28" s="110" customFormat="1" ht="12.75" x14ac:dyDescent="0.2">
      <c r="A33" s="117" t="s">
        <v>241</v>
      </c>
      <c r="B33" s="107"/>
      <c r="C33" s="113" t="s">
        <v>237</v>
      </c>
      <c r="D33" s="104">
        <v>205630696</v>
      </c>
      <c r="E33" s="241" t="s">
        <v>264</v>
      </c>
      <c r="F33" s="123" t="s">
        <v>4</v>
      </c>
      <c r="G33" s="124">
        <v>4</v>
      </c>
      <c r="H33" s="124"/>
      <c r="I33" s="124"/>
      <c r="J33" s="137">
        <f t="shared" si="0"/>
        <v>4</v>
      </c>
      <c r="K33" s="124">
        <v>4</v>
      </c>
      <c r="L33" s="124"/>
      <c r="M33" s="124"/>
      <c r="N33" s="124"/>
      <c r="O33" s="124"/>
      <c r="P33" s="137">
        <f t="shared" si="3"/>
        <v>4</v>
      </c>
      <c r="Q33" s="137">
        <f t="shared" si="4"/>
        <v>1</v>
      </c>
      <c r="R33" s="142" t="s">
        <v>76</v>
      </c>
      <c r="S33" s="124">
        <v>1</v>
      </c>
      <c r="T33" s="124"/>
      <c r="U33" s="124"/>
      <c r="V33" s="108"/>
      <c r="W33" s="108"/>
      <c r="X33" s="108"/>
      <c r="Y33" s="108"/>
      <c r="Z33" s="108"/>
      <c r="AA33" s="108"/>
      <c r="AB33" s="108"/>
    </row>
    <row r="34" spans="1:28" s="110" customFormat="1" ht="12.75" x14ac:dyDescent="0.2">
      <c r="A34" s="117" t="s">
        <v>241</v>
      </c>
      <c r="B34" s="107"/>
      <c r="C34" s="113" t="s">
        <v>238</v>
      </c>
      <c r="D34" s="104">
        <v>9155804144</v>
      </c>
      <c r="E34" s="241" t="s">
        <v>264</v>
      </c>
      <c r="F34" s="123" t="s">
        <v>4</v>
      </c>
      <c r="G34" s="124">
        <v>4</v>
      </c>
      <c r="H34" s="124"/>
      <c r="I34" s="124"/>
      <c r="J34" s="137">
        <f t="shared" si="0"/>
        <v>4</v>
      </c>
      <c r="K34" s="124">
        <v>4</v>
      </c>
      <c r="L34" s="124"/>
      <c r="M34" s="124"/>
      <c r="N34" s="124"/>
      <c r="O34" s="124"/>
      <c r="P34" s="137">
        <f t="shared" si="3"/>
        <v>4</v>
      </c>
      <c r="Q34" s="137">
        <f t="shared" si="4"/>
        <v>1</v>
      </c>
      <c r="R34" s="142" t="s">
        <v>133</v>
      </c>
      <c r="S34" s="124"/>
      <c r="T34" s="124">
        <v>1</v>
      </c>
      <c r="U34" s="124"/>
      <c r="V34" s="108"/>
      <c r="W34" s="108"/>
      <c r="X34" s="108"/>
      <c r="Y34" s="108"/>
      <c r="Z34" s="108"/>
      <c r="AA34" s="108"/>
      <c r="AB34" s="108"/>
    </row>
    <row r="35" spans="1:28" s="110" customFormat="1" ht="12.75" x14ac:dyDescent="0.2">
      <c r="A35" s="117" t="s">
        <v>241</v>
      </c>
      <c r="B35" s="107"/>
      <c r="C35" s="113" t="s">
        <v>239</v>
      </c>
      <c r="D35" s="104">
        <v>302440123</v>
      </c>
      <c r="E35" s="241" t="s">
        <v>264</v>
      </c>
      <c r="F35" s="123" t="s">
        <v>4</v>
      </c>
      <c r="G35" s="124">
        <v>4</v>
      </c>
      <c r="H35" s="124"/>
      <c r="I35" s="124"/>
      <c r="J35" s="137">
        <f t="shared" si="0"/>
        <v>4</v>
      </c>
      <c r="K35" s="124">
        <v>4</v>
      </c>
      <c r="L35" s="124"/>
      <c r="M35" s="124"/>
      <c r="N35" s="124"/>
      <c r="O35" s="124"/>
      <c r="P35" s="137">
        <f t="shared" si="3"/>
        <v>4</v>
      </c>
      <c r="Q35" s="137">
        <f t="shared" si="4"/>
        <v>1</v>
      </c>
      <c r="R35" s="142" t="s">
        <v>133</v>
      </c>
      <c r="S35" s="124">
        <v>1</v>
      </c>
      <c r="T35" s="124"/>
      <c r="U35" s="124"/>
      <c r="V35" s="108"/>
      <c r="W35" s="108"/>
      <c r="X35" s="108"/>
      <c r="Y35" s="108"/>
      <c r="Z35" s="108"/>
      <c r="AA35" s="108"/>
      <c r="AB35" s="108"/>
    </row>
    <row r="36" spans="1:28" s="110" customFormat="1" ht="12.75" x14ac:dyDescent="0.2">
      <c r="A36" s="117" t="s">
        <v>241</v>
      </c>
      <c r="B36" s="107"/>
      <c r="C36" s="113" t="s">
        <v>240</v>
      </c>
      <c r="D36" s="106">
        <v>304170019</v>
      </c>
      <c r="E36" s="241" t="s">
        <v>264</v>
      </c>
      <c r="F36" s="123" t="s">
        <v>4</v>
      </c>
      <c r="G36" s="124">
        <v>4</v>
      </c>
      <c r="H36" s="124"/>
      <c r="I36" s="124"/>
      <c r="J36" s="137">
        <f t="shared" si="0"/>
        <v>4</v>
      </c>
      <c r="K36" s="124">
        <v>4</v>
      </c>
      <c r="L36" s="124"/>
      <c r="M36" s="124"/>
      <c r="N36" s="124"/>
      <c r="O36" s="124"/>
      <c r="P36" s="137">
        <f t="shared" si="3"/>
        <v>4</v>
      </c>
      <c r="Q36" s="137">
        <f t="shared" si="4"/>
        <v>1</v>
      </c>
      <c r="R36" s="142" t="s">
        <v>76</v>
      </c>
      <c r="S36" s="124">
        <v>1</v>
      </c>
      <c r="T36" s="124"/>
      <c r="U36" s="124"/>
      <c r="V36" s="108"/>
      <c r="W36" s="108"/>
      <c r="X36" s="108"/>
      <c r="Y36" s="108"/>
      <c r="Z36" s="108"/>
      <c r="AA36" s="108"/>
      <c r="AB36" s="108"/>
    </row>
    <row r="37" spans="1:28" s="110" customFormat="1" ht="12.75" x14ac:dyDescent="0.2">
      <c r="A37" s="117" t="s">
        <v>241</v>
      </c>
      <c r="B37" s="107"/>
      <c r="C37" s="144" t="s">
        <v>267</v>
      </c>
      <c r="D37" s="144">
        <v>105020365</v>
      </c>
      <c r="E37" s="242" t="s">
        <v>268</v>
      </c>
      <c r="F37" s="123" t="s">
        <v>4</v>
      </c>
      <c r="G37" s="124">
        <v>4</v>
      </c>
      <c r="H37" s="124"/>
      <c r="I37" s="124"/>
      <c r="J37" s="137">
        <f t="shared" si="0"/>
        <v>4</v>
      </c>
      <c r="K37" s="124">
        <v>4</v>
      </c>
      <c r="L37" s="124"/>
      <c r="M37" s="124"/>
      <c r="N37" s="124"/>
      <c r="O37" s="124"/>
      <c r="P37" s="137">
        <f t="shared" si="3"/>
        <v>4</v>
      </c>
      <c r="Q37" s="137">
        <f t="shared" si="4"/>
        <v>1</v>
      </c>
      <c r="R37" s="142" t="s">
        <v>76</v>
      </c>
      <c r="S37" s="124">
        <v>1</v>
      </c>
      <c r="T37" s="124"/>
      <c r="U37" s="124"/>
      <c r="V37" s="108"/>
      <c r="W37" s="108"/>
      <c r="X37" s="108"/>
      <c r="Y37" s="108"/>
      <c r="Z37" s="108"/>
      <c r="AA37" s="108"/>
      <c r="AB37" s="108"/>
    </row>
    <row r="38" spans="1:28" s="110" customFormat="1" ht="12.75" x14ac:dyDescent="0.2">
      <c r="A38" s="117" t="s">
        <v>241</v>
      </c>
      <c r="B38" s="107"/>
      <c r="C38" s="144" t="s">
        <v>269</v>
      </c>
      <c r="D38" s="144">
        <v>117410409</v>
      </c>
      <c r="E38" s="242" t="s">
        <v>268</v>
      </c>
      <c r="F38" s="123" t="s">
        <v>4</v>
      </c>
      <c r="G38" s="124">
        <v>4</v>
      </c>
      <c r="H38" s="124"/>
      <c r="I38" s="124"/>
      <c r="J38" s="137">
        <f t="shared" si="0"/>
        <v>4</v>
      </c>
      <c r="K38" s="124">
        <v>4</v>
      </c>
      <c r="L38" s="124"/>
      <c r="M38" s="124"/>
      <c r="N38" s="124"/>
      <c r="O38" s="124"/>
      <c r="P38" s="137">
        <f t="shared" si="3"/>
        <v>4</v>
      </c>
      <c r="Q38" s="137">
        <f t="shared" si="4"/>
        <v>1</v>
      </c>
      <c r="R38" s="142" t="s">
        <v>76</v>
      </c>
      <c r="S38" s="124">
        <v>1</v>
      </c>
      <c r="T38" s="124"/>
      <c r="U38" s="124"/>
      <c r="V38" s="108"/>
      <c r="W38" s="108"/>
      <c r="X38" s="108"/>
      <c r="Y38" s="108"/>
      <c r="Z38" s="108"/>
      <c r="AA38" s="108"/>
      <c r="AB38" s="108"/>
    </row>
    <row r="39" spans="1:28" s="110" customFormat="1" ht="12.75" x14ac:dyDescent="0.2">
      <c r="A39" s="117" t="s">
        <v>241</v>
      </c>
      <c r="B39" s="107"/>
      <c r="C39" s="144" t="s">
        <v>270</v>
      </c>
      <c r="D39" s="144">
        <v>700650698</v>
      </c>
      <c r="E39" s="242" t="s">
        <v>268</v>
      </c>
      <c r="F39" s="123" t="s">
        <v>4</v>
      </c>
      <c r="G39" s="124">
        <v>4</v>
      </c>
      <c r="H39" s="124"/>
      <c r="I39" s="124"/>
      <c r="J39" s="137">
        <f t="shared" si="0"/>
        <v>4</v>
      </c>
      <c r="K39" s="124">
        <v>4</v>
      </c>
      <c r="L39" s="124"/>
      <c r="M39" s="124"/>
      <c r="N39" s="124"/>
      <c r="O39" s="124"/>
      <c r="P39" s="137">
        <f t="shared" si="3"/>
        <v>4</v>
      </c>
      <c r="Q39" s="137">
        <f t="shared" si="4"/>
        <v>1</v>
      </c>
      <c r="R39" s="142" t="s">
        <v>76</v>
      </c>
      <c r="S39" s="124">
        <v>1</v>
      </c>
      <c r="T39" s="124"/>
      <c r="U39" s="124"/>
      <c r="V39" s="108"/>
      <c r="W39" s="108"/>
      <c r="X39" s="108"/>
      <c r="Y39" s="108"/>
      <c r="Z39" s="108"/>
      <c r="AA39" s="108"/>
      <c r="AB39" s="108"/>
    </row>
    <row r="40" spans="1:28" s="110" customFormat="1" ht="12.75" x14ac:dyDescent="0.2">
      <c r="A40" s="117" t="s">
        <v>241</v>
      </c>
      <c r="B40" s="107"/>
      <c r="C40" s="144" t="s">
        <v>271</v>
      </c>
      <c r="D40" s="144">
        <v>207150371</v>
      </c>
      <c r="E40" s="242" t="s">
        <v>268</v>
      </c>
      <c r="F40" s="123" t="s">
        <v>4</v>
      </c>
      <c r="G40" s="124">
        <v>4</v>
      </c>
      <c r="H40" s="124"/>
      <c r="I40" s="124"/>
      <c r="J40" s="137">
        <f t="shared" si="0"/>
        <v>4</v>
      </c>
      <c r="K40" s="124">
        <v>4</v>
      </c>
      <c r="L40" s="124"/>
      <c r="M40" s="124"/>
      <c r="N40" s="124"/>
      <c r="O40" s="124"/>
      <c r="P40" s="137">
        <f t="shared" si="3"/>
        <v>4</v>
      </c>
      <c r="Q40" s="137">
        <f t="shared" si="4"/>
        <v>1</v>
      </c>
      <c r="R40" s="142" t="s">
        <v>76</v>
      </c>
      <c r="S40" s="124">
        <v>1</v>
      </c>
      <c r="T40" s="124"/>
      <c r="U40" s="124"/>
      <c r="V40" s="108"/>
      <c r="W40" s="108"/>
      <c r="X40" s="108"/>
      <c r="Y40" s="108"/>
      <c r="Z40" s="108"/>
      <c r="AA40" s="108"/>
      <c r="AB40" s="108"/>
    </row>
    <row r="41" spans="1:28" s="110" customFormat="1" ht="12.75" x14ac:dyDescent="0.2">
      <c r="A41" s="117" t="s">
        <v>241</v>
      </c>
      <c r="B41" s="107"/>
      <c r="C41" s="144" t="s">
        <v>272</v>
      </c>
      <c r="D41" s="144">
        <v>701920089</v>
      </c>
      <c r="E41" s="242" t="s">
        <v>268</v>
      </c>
      <c r="F41" s="123" t="s">
        <v>4</v>
      </c>
      <c r="G41" s="124">
        <v>4</v>
      </c>
      <c r="H41" s="124"/>
      <c r="I41" s="124"/>
      <c r="J41" s="137">
        <f t="shared" si="0"/>
        <v>4</v>
      </c>
      <c r="K41" s="124">
        <v>4</v>
      </c>
      <c r="L41" s="124"/>
      <c r="M41" s="124"/>
      <c r="N41" s="124"/>
      <c r="O41" s="124"/>
      <c r="P41" s="137">
        <f t="shared" si="3"/>
        <v>4</v>
      </c>
      <c r="Q41" s="137">
        <f t="shared" si="4"/>
        <v>1</v>
      </c>
      <c r="R41" s="142" t="s">
        <v>76</v>
      </c>
      <c r="S41" s="124">
        <v>1</v>
      </c>
      <c r="T41" s="124"/>
      <c r="U41" s="124"/>
      <c r="V41" s="108"/>
      <c r="W41" s="108"/>
      <c r="X41" s="108"/>
      <c r="Y41" s="108"/>
      <c r="Z41" s="108"/>
      <c r="AA41" s="108"/>
      <c r="AB41" s="108"/>
    </row>
    <row r="42" spans="1:28" s="110" customFormat="1" ht="12.75" x14ac:dyDescent="0.2">
      <c r="A42" s="117" t="s">
        <v>241</v>
      </c>
      <c r="B42" s="107"/>
      <c r="C42" s="144" t="s">
        <v>273</v>
      </c>
      <c r="D42" s="144">
        <v>115510160</v>
      </c>
      <c r="E42" s="242" t="s">
        <v>268</v>
      </c>
      <c r="F42" s="123" t="s">
        <v>4</v>
      </c>
      <c r="G42" s="124">
        <v>4</v>
      </c>
      <c r="H42" s="124"/>
      <c r="I42" s="124"/>
      <c r="J42" s="137">
        <f t="shared" si="0"/>
        <v>4</v>
      </c>
      <c r="K42" s="124">
        <v>4</v>
      </c>
      <c r="L42" s="124"/>
      <c r="M42" s="124"/>
      <c r="N42" s="124"/>
      <c r="O42" s="124"/>
      <c r="P42" s="137">
        <f t="shared" si="3"/>
        <v>4</v>
      </c>
      <c r="Q42" s="137">
        <f t="shared" si="4"/>
        <v>1</v>
      </c>
      <c r="R42" s="142" t="s">
        <v>76</v>
      </c>
      <c r="S42" s="124"/>
      <c r="T42" s="124">
        <v>1</v>
      </c>
      <c r="U42" s="124"/>
      <c r="V42" s="108"/>
      <c r="W42" s="108"/>
      <c r="X42" s="108"/>
      <c r="Y42" s="108"/>
      <c r="Z42" s="108"/>
      <c r="AA42" s="108"/>
      <c r="AB42" s="108"/>
    </row>
    <row r="43" spans="1:28" s="110" customFormat="1" ht="12.75" x14ac:dyDescent="0.2">
      <c r="A43" s="117" t="s">
        <v>241</v>
      </c>
      <c r="B43" s="107"/>
      <c r="C43" s="144" t="s">
        <v>274</v>
      </c>
      <c r="D43" s="144">
        <v>203800313</v>
      </c>
      <c r="E43" s="242" t="s">
        <v>268</v>
      </c>
      <c r="F43" s="123" t="s">
        <v>4</v>
      </c>
      <c r="G43" s="124">
        <v>4</v>
      </c>
      <c r="H43" s="124"/>
      <c r="I43" s="124"/>
      <c r="J43" s="137">
        <f t="shared" si="0"/>
        <v>4</v>
      </c>
      <c r="K43" s="124">
        <v>4</v>
      </c>
      <c r="L43" s="124"/>
      <c r="M43" s="124"/>
      <c r="N43" s="124"/>
      <c r="O43" s="124"/>
      <c r="P43" s="137">
        <f t="shared" si="3"/>
        <v>4</v>
      </c>
      <c r="Q43" s="137">
        <f t="shared" si="4"/>
        <v>1</v>
      </c>
      <c r="R43" s="142" t="s">
        <v>76</v>
      </c>
      <c r="S43" s="124">
        <v>1</v>
      </c>
      <c r="T43" s="124"/>
      <c r="U43" s="124"/>
      <c r="V43" s="108"/>
      <c r="W43" s="108"/>
      <c r="X43" s="108"/>
      <c r="Y43" s="108"/>
      <c r="Z43" s="108"/>
      <c r="AA43" s="108"/>
      <c r="AB43" s="108"/>
    </row>
    <row r="44" spans="1:28" s="110" customFormat="1" ht="12.75" x14ac:dyDescent="0.2">
      <c r="A44" s="117" t="s">
        <v>241</v>
      </c>
      <c r="B44" s="107"/>
      <c r="C44" s="144" t="s">
        <v>275</v>
      </c>
      <c r="D44" s="144">
        <v>402010871</v>
      </c>
      <c r="E44" s="242" t="s">
        <v>268</v>
      </c>
      <c r="F44" s="123" t="s">
        <v>4</v>
      </c>
      <c r="G44" s="124">
        <v>4</v>
      </c>
      <c r="H44" s="124"/>
      <c r="I44" s="124"/>
      <c r="J44" s="137">
        <f t="shared" si="0"/>
        <v>4</v>
      </c>
      <c r="K44" s="124">
        <v>4</v>
      </c>
      <c r="L44" s="124"/>
      <c r="M44" s="124"/>
      <c r="N44" s="124"/>
      <c r="O44" s="124"/>
      <c r="P44" s="137">
        <f t="shared" si="3"/>
        <v>4</v>
      </c>
      <c r="Q44" s="137">
        <f t="shared" si="4"/>
        <v>1</v>
      </c>
      <c r="R44" s="142" t="s">
        <v>76</v>
      </c>
      <c r="S44" s="124">
        <v>1</v>
      </c>
      <c r="T44" s="124"/>
      <c r="U44" s="124"/>
      <c r="V44" s="108"/>
      <c r="W44" s="108"/>
      <c r="X44" s="108"/>
      <c r="Y44" s="108"/>
      <c r="Z44" s="108"/>
      <c r="AA44" s="108"/>
      <c r="AB44" s="108"/>
    </row>
    <row r="45" spans="1:28" s="110" customFormat="1" ht="12.75" x14ac:dyDescent="0.2">
      <c r="A45" s="117" t="s">
        <v>241</v>
      </c>
      <c r="B45" s="107"/>
      <c r="C45" s="144" t="s">
        <v>276</v>
      </c>
      <c r="D45" s="144">
        <v>203830817</v>
      </c>
      <c r="E45" s="242" t="s">
        <v>268</v>
      </c>
      <c r="F45" s="123" t="s">
        <v>4</v>
      </c>
      <c r="G45" s="124">
        <v>4</v>
      </c>
      <c r="H45" s="124"/>
      <c r="I45" s="124"/>
      <c r="J45" s="137">
        <f t="shared" si="0"/>
        <v>4</v>
      </c>
      <c r="K45" s="124">
        <v>4</v>
      </c>
      <c r="L45" s="124"/>
      <c r="M45" s="124"/>
      <c r="N45" s="124"/>
      <c r="O45" s="124"/>
      <c r="P45" s="137">
        <f t="shared" si="3"/>
        <v>4</v>
      </c>
      <c r="Q45" s="137">
        <f t="shared" si="4"/>
        <v>1</v>
      </c>
      <c r="R45" s="142" t="s">
        <v>133</v>
      </c>
      <c r="S45" s="124"/>
      <c r="T45" s="124">
        <v>1</v>
      </c>
      <c r="U45" s="124"/>
      <c r="V45" s="108"/>
      <c r="W45" s="108"/>
      <c r="X45" s="108"/>
      <c r="Y45" s="108"/>
      <c r="Z45" s="108"/>
      <c r="AA45" s="108"/>
      <c r="AB45" s="108"/>
    </row>
    <row r="46" spans="1:28" s="110" customFormat="1" ht="12.75" x14ac:dyDescent="0.2">
      <c r="A46" s="117" t="s">
        <v>241</v>
      </c>
      <c r="B46" s="107"/>
      <c r="C46" s="144" t="s">
        <v>277</v>
      </c>
      <c r="D46" s="144">
        <v>113000276</v>
      </c>
      <c r="E46" s="242" t="s">
        <v>268</v>
      </c>
      <c r="F46" s="123" t="s">
        <v>4</v>
      </c>
      <c r="G46" s="124">
        <v>4</v>
      </c>
      <c r="H46" s="124"/>
      <c r="I46" s="124"/>
      <c r="J46" s="137">
        <f t="shared" si="0"/>
        <v>4</v>
      </c>
      <c r="K46" s="124">
        <v>4</v>
      </c>
      <c r="L46" s="124"/>
      <c r="M46" s="124"/>
      <c r="N46" s="124"/>
      <c r="O46" s="124"/>
      <c r="P46" s="137">
        <f t="shared" si="3"/>
        <v>4</v>
      </c>
      <c r="Q46" s="137">
        <f t="shared" si="4"/>
        <v>1</v>
      </c>
      <c r="R46" s="142" t="s">
        <v>133</v>
      </c>
      <c r="S46" s="124">
        <v>1</v>
      </c>
      <c r="T46" s="124"/>
      <c r="U46" s="124"/>
      <c r="V46" s="108"/>
      <c r="W46" s="108"/>
      <c r="X46" s="108"/>
      <c r="Y46" s="108"/>
      <c r="Z46" s="108"/>
      <c r="AA46" s="108"/>
      <c r="AB46" s="108"/>
    </row>
    <row r="47" spans="1:28" s="110" customFormat="1" ht="12.75" x14ac:dyDescent="0.2">
      <c r="A47" s="103" t="s">
        <v>245</v>
      </c>
      <c r="B47" s="107"/>
      <c r="C47" s="143" t="s">
        <v>246</v>
      </c>
      <c r="D47" s="143">
        <v>206120689</v>
      </c>
      <c r="E47" s="241" t="s">
        <v>251</v>
      </c>
      <c r="F47" s="123" t="s">
        <v>4</v>
      </c>
      <c r="G47" s="124"/>
      <c r="H47" s="124"/>
      <c r="I47" s="124">
        <v>24</v>
      </c>
      <c r="J47" s="137">
        <f t="shared" si="0"/>
        <v>24</v>
      </c>
      <c r="K47" s="124">
        <v>24</v>
      </c>
      <c r="L47" s="124"/>
      <c r="M47" s="124"/>
      <c r="N47" s="124"/>
      <c r="O47" s="124"/>
      <c r="P47" s="137">
        <f t="shared" si="3"/>
        <v>24</v>
      </c>
      <c r="Q47" s="137">
        <f t="shared" si="4"/>
        <v>1</v>
      </c>
      <c r="R47" s="142" t="s">
        <v>133</v>
      </c>
      <c r="S47" s="124">
        <v>1</v>
      </c>
      <c r="T47" s="124"/>
      <c r="U47" s="124"/>
      <c r="V47" s="108"/>
      <c r="W47" s="108"/>
      <c r="X47" s="108"/>
      <c r="Y47" s="108"/>
      <c r="Z47" s="108"/>
      <c r="AA47" s="108"/>
      <c r="AB47" s="108"/>
    </row>
    <row r="48" spans="1:28" s="110" customFormat="1" ht="12.75" x14ac:dyDescent="0.2">
      <c r="A48" s="103" t="s">
        <v>245</v>
      </c>
      <c r="B48" s="107"/>
      <c r="C48" s="143" t="s">
        <v>247</v>
      </c>
      <c r="D48" s="143">
        <v>206100924</v>
      </c>
      <c r="E48" s="241" t="s">
        <v>251</v>
      </c>
      <c r="F48" s="123" t="s">
        <v>4</v>
      </c>
      <c r="G48" s="124"/>
      <c r="H48" s="124"/>
      <c r="I48" s="124">
        <v>24</v>
      </c>
      <c r="J48" s="137">
        <f t="shared" si="0"/>
        <v>24</v>
      </c>
      <c r="K48" s="124">
        <v>24</v>
      </c>
      <c r="L48" s="124"/>
      <c r="M48" s="124"/>
      <c r="N48" s="124"/>
      <c r="O48" s="124"/>
      <c r="P48" s="137">
        <f t="shared" si="3"/>
        <v>24</v>
      </c>
      <c r="Q48" s="137">
        <f t="shared" si="4"/>
        <v>1</v>
      </c>
      <c r="R48" s="142" t="s">
        <v>133</v>
      </c>
      <c r="S48" s="124">
        <v>1</v>
      </c>
      <c r="T48" s="124"/>
      <c r="U48" s="124"/>
      <c r="V48" s="108"/>
      <c r="W48" s="108"/>
      <c r="X48" s="108"/>
      <c r="Y48" s="108"/>
      <c r="Z48" s="108"/>
      <c r="AA48" s="108"/>
      <c r="AB48" s="108"/>
    </row>
    <row r="49" spans="1:28" s="110" customFormat="1" ht="12.75" x14ac:dyDescent="0.2">
      <c r="A49" s="103" t="s">
        <v>245</v>
      </c>
      <c r="B49" s="107"/>
      <c r="C49" s="143" t="s">
        <v>248</v>
      </c>
      <c r="D49" s="143">
        <v>204980255</v>
      </c>
      <c r="E49" s="241" t="s">
        <v>251</v>
      </c>
      <c r="F49" s="123" t="s">
        <v>4</v>
      </c>
      <c r="G49" s="124"/>
      <c r="H49" s="124"/>
      <c r="I49" s="124">
        <v>24</v>
      </c>
      <c r="J49" s="137">
        <f t="shared" si="0"/>
        <v>24</v>
      </c>
      <c r="K49" s="124">
        <v>24</v>
      </c>
      <c r="L49" s="124"/>
      <c r="M49" s="124"/>
      <c r="N49" s="124"/>
      <c r="O49" s="124"/>
      <c r="P49" s="137">
        <f t="shared" si="3"/>
        <v>24</v>
      </c>
      <c r="Q49" s="137">
        <f t="shared" si="4"/>
        <v>1</v>
      </c>
      <c r="R49" s="142" t="s">
        <v>133</v>
      </c>
      <c r="S49" s="124">
        <v>1</v>
      </c>
      <c r="T49" s="124"/>
      <c r="U49" s="124"/>
      <c r="V49" s="108"/>
      <c r="W49" s="108"/>
      <c r="X49" s="108"/>
      <c r="Y49" s="108"/>
      <c r="Z49" s="108"/>
      <c r="AA49" s="108"/>
      <c r="AB49" s="108"/>
    </row>
    <row r="50" spans="1:28" s="110" customFormat="1" ht="12.75" x14ac:dyDescent="0.2">
      <c r="A50" s="103" t="s">
        <v>245</v>
      </c>
      <c r="B50" s="107"/>
      <c r="C50" s="143" t="s">
        <v>249</v>
      </c>
      <c r="D50" s="143">
        <v>113660503</v>
      </c>
      <c r="E50" s="241" t="s">
        <v>251</v>
      </c>
      <c r="F50" s="123" t="s">
        <v>4</v>
      </c>
      <c r="G50" s="124"/>
      <c r="H50" s="124"/>
      <c r="I50" s="124">
        <v>24</v>
      </c>
      <c r="J50" s="137">
        <f t="shared" si="0"/>
        <v>24</v>
      </c>
      <c r="K50" s="124">
        <v>24</v>
      </c>
      <c r="L50" s="124"/>
      <c r="M50" s="124"/>
      <c r="N50" s="124"/>
      <c r="O50" s="124"/>
      <c r="P50" s="137">
        <f t="shared" si="3"/>
        <v>24</v>
      </c>
      <c r="Q50" s="137">
        <f t="shared" si="4"/>
        <v>1</v>
      </c>
      <c r="R50" s="142" t="s">
        <v>133</v>
      </c>
      <c r="S50" s="124"/>
      <c r="T50" s="124">
        <v>1</v>
      </c>
      <c r="U50" s="124"/>
      <c r="V50" s="108"/>
      <c r="W50" s="108"/>
      <c r="X50" s="108"/>
      <c r="Y50" s="108"/>
      <c r="Z50" s="108"/>
      <c r="AA50" s="108"/>
      <c r="AB50" s="108"/>
    </row>
    <row r="51" spans="1:28" s="110" customFormat="1" ht="12.75" x14ac:dyDescent="0.2">
      <c r="A51" s="103" t="s">
        <v>245</v>
      </c>
      <c r="B51" s="107"/>
      <c r="C51" s="143" t="s">
        <v>250</v>
      </c>
      <c r="D51" s="143">
        <v>602330888</v>
      </c>
      <c r="E51" s="241" t="s">
        <v>251</v>
      </c>
      <c r="F51" s="123" t="s">
        <v>4</v>
      </c>
      <c r="G51" s="124"/>
      <c r="H51" s="124"/>
      <c r="I51" s="124">
        <v>24</v>
      </c>
      <c r="J51" s="137">
        <f t="shared" si="0"/>
        <v>24</v>
      </c>
      <c r="K51" s="124">
        <v>24</v>
      </c>
      <c r="L51" s="124"/>
      <c r="M51" s="124"/>
      <c r="N51" s="124"/>
      <c r="O51" s="124"/>
      <c r="P51" s="137">
        <f t="shared" si="3"/>
        <v>24</v>
      </c>
      <c r="Q51" s="137">
        <f t="shared" si="4"/>
        <v>1</v>
      </c>
      <c r="R51" s="142" t="s">
        <v>133</v>
      </c>
      <c r="S51" s="124">
        <v>1</v>
      </c>
      <c r="T51" s="124"/>
      <c r="U51" s="124"/>
      <c r="V51" s="108"/>
      <c r="W51" s="108"/>
      <c r="X51" s="108"/>
      <c r="Y51" s="108"/>
      <c r="Z51" s="108"/>
      <c r="AA51" s="108"/>
      <c r="AB51" s="108"/>
    </row>
    <row r="52" spans="1:28" s="110" customFormat="1" ht="12.75" x14ac:dyDescent="0.2">
      <c r="A52" s="103" t="s">
        <v>253</v>
      </c>
      <c r="B52" s="107"/>
      <c r="C52" s="143" t="s">
        <v>254</v>
      </c>
      <c r="D52" s="143">
        <v>108530990</v>
      </c>
      <c r="E52" s="241" t="s">
        <v>257</v>
      </c>
      <c r="F52" s="123" t="s">
        <v>4</v>
      </c>
      <c r="G52" s="124"/>
      <c r="H52" s="124"/>
      <c r="I52" s="124">
        <v>32</v>
      </c>
      <c r="J52" s="137">
        <f t="shared" si="0"/>
        <v>32</v>
      </c>
      <c r="K52" s="124">
        <v>32</v>
      </c>
      <c r="L52" s="124"/>
      <c r="M52" s="124"/>
      <c r="N52" s="124"/>
      <c r="O52" s="124"/>
      <c r="P52" s="137">
        <f t="shared" si="3"/>
        <v>32</v>
      </c>
      <c r="Q52" s="137">
        <f t="shared" si="4"/>
        <v>1</v>
      </c>
      <c r="R52" s="142" t="s">
        <v>133</v>
      </c>
      <c r="S52" s="124"/>
      <c r="T52" s="124">
        <v>1</v>
      </c>
      <c r="U52" s="124"/>
      <c r="V52" s="108"/>
      <c r="W52" s="108"/>
      <c r="X52" s="108"/>
      <c r="Y52" s="108"/>
      <c r="Z52" s="108"/>
      <c r="AA52" s="108"/>
      <c r="AB52" s="108"/>
    </row>
    <row r="53" spans="1:28" s="110" customFormat="1" ht="12.75" x14ac:dyDescent="0.2">
      <c r="A53" s="103" t="s">
        <v>253</v>
      </c>
      <c r="B53" s="107"/>
      <c r="C53" s="143" t="s">
        <v>255</v>
      </c>
      <c r="D53" s="143">
        <v>112290347</v>
      </c>
      <c r="E53" s="241" t="s">
        <v>257</v>
      </c>
      <c r="F53" s="123" t="s">
        <v>4</v>
      </c>
      <c r="G53" s="124"/>
      <c r="H53" s="124"/>
      <c r="I53" s="124">
        <v>32</v>
      </c>
      <c r="J53" s="137">
        <f t="shared" si="0"/>
        <v>32</v>
      </c>
      <c r="K53" s="124">
        <v>32</v>
      </c>
      <c r="L53" s="124"/>
      <c r="M53" s="124"/>
      <c r="N53" s="124"/>
      <c r="O53" s="124"/>
      <c r="P53" s="137">
        <f t="shared" si="3"/>
        <v>32</v>
      </c>
      <c r="Q53" s="137">
        <f t="shared" si="4"/>
        <v>1</v>
      </c>
      <c r="R53" s="142" t="s">
        <v>133</v>
      </c>
      <c r="S53" s="124"/>
      <c r="T53" s="124">
        <v>1</v>
      </c>
      <c r="U53" s="124"/>
      <c r="V53" s="108"/>
      <c r="W53" s="108"/>
      <c r="X53" s="108"/>
      <c r="Y53" s="108"/>
      <c r="Z53" s="108"/>
      <c r="AA53" s="108"/>
      <c r="AB53" s="108"/>
    </row>
    <row r="54" spans="1:28" s="110" customFormat="1" ht="12.75" x14ac:dyDescent="0.2">
      <c r="A54" s="103" t="s">
        <v>253</v>
      </c>
      <c r="B54" s="107"/>
      <c r="C54" s="143" t="s">
        <v>256</v>
      </c>
      <c r="D54" s="143">
        <v>112800941</v>
      </c>
      <c r="E54" s="241" t="s">
        <v>257</v>
      </c>
      <c r="F54" s="123" t="s">
        <v>4</v>
      </c>
      <c r="G54" s="124"/>
      <c r="H54" s="124"/>
      <c r="I54" s="124">
        <v>32</v>
      </c>
      <c r="J54" s="137">
        <f t="shared" si="0"/>
        <v>32</v>
      </c>
      <c r="K54" s="124">
        <v>32</v>
      </c>
      <c r="L54" s="124"/>
      <c r="M54" s="124"/>
      <c r="N54" s="124"/>
      <c r="O54" s="124"/>
      <c r="P54" s="137">
        <f t="shared" si="3"/>
        <v>32</v>
      </c>
      <c r="Q54" s="137">
        <f t="shared" si="4"/>
        <v>1</v>
      </c>
      <c r="R54" s="142" t="s">
        <v>77</v>
      </c>
      <c r="S54" s="124">
        <v>1</v>
      </c>
      <c r="T54" s="124"/>
      <c r="U54" s="124"/>
      <c r="V54" s="108"/>
      <c r="W54" s="108"/>
      <c r="X54" s="108"/>
      <c r="Y54" s="108"/>
      <c r="Z54" s="108"/>
      <c r="AA54" s="108"/>
      <c r="AB54" s="108"/>
    </row>
    <row r="55" spans="1:28" s="110" customFormat="1" ht="12.75" x14ac:dyDescent="0.2">
      <c r="A55" s="103" t="s">
        <v>242</v>
      </c>
      <c r="B55" s="107"/>
      <c r="C55" s="113" t="s">
        <v>240</v>
      </c>
      <c r="D55" s="113">
        <v>304170019</v>
      </c>
      <c r="E55" s="194" t="s">
        <v>201</v>
      </c>
      <c r="F55" s="123" t="s">
        <v>4</v>
      </c>
      <c r="G55" s="124"/>
      <c r="H55" s="124"/>
      <c r="I55" s="124">
        <v>46</v>
      </c>
      <c r="J55" s="137">
        <f t="shared" si="0"/>
        <v>46</v>
      </c>
      <c r="K55" s="124">
        <v>46</v>
      </c>
      <c r="L55" s="124"/>
      <c r="M55" s="124"/>
      <c r="N55" s="124"/>
      <c r="O55" s="124"/>
      <c r="P55" s="137">
        <f t="shared" si="3"/>
        <v>46</v>
      </c>
      <c r="Q55" s="137">
        <f t="shared" si="4"/>
        <v>1</v>
      </c>
      <c r="R55" s="142" t="s">
        <v>76</v>
      </c>
      <c r="S55" s="124">
        <v>1</v>
      </c>
      <c r="T55" s="124"/>
      <c r="U55" s="124"/>
      <c r="V55" s="108"/>
      <c r="W55" s="108"/>
      <c r="X55" s="108"/>
      <c r="Y55" s="108"/>
      <c r="Z55" s="108"/>
      <c r="AA55" s="108"/>
      <c r="AB55" s="108"/>
    </row>
    <row r="56" spans="1:28" s="110" customFormat="1" ht="12.75" x14ac:dyDescent="0.2">
      <c r="A56" s="103" t="s">
        <v>242</v>
      </c>
      <c r="B56" s="107"/>
      <c r="C56" s="113" t="s">
        <v>239</v>
      </c>
      <c r="D56" s="113">
        <v>302440123</v>
      </c>
      <c r="E56" s="194" t="s">
        <v>201</v>
      </c>
      <c r="F56" s="123" t="s">
        <v>4</v>
      </c>
      <c r="G56" s="124"/>
      <c r="H56" s="124"/>
      <c r="I56" s="124">
        <v>46</v>
      </c>
      <c r="J56" s="137">
        <f t="shared" si="0"/>
        <v>46</v>
      </c>
      <c r="K56" s="124">
        <v>46</v>
      </c>
      <c r="L56" s="124"/>
      <c r="M56" s="124"/>
      <c r="N56" s="124"/>
      <c r="O56" s="124"/>
      <c r="P56" s="137">
        <f t="shared" si="3"/>
        <v>46</v>
      </c>
      <c r="Q56" s="137">
        <f t="shared" si="4"/>
        <v>1</v>
      </c>
      <c r="R56" s="142" t="s">
        <v>133</v>
      </c>
      <c r="S56" s="124">
        <v>1</v>
      </c>
      <c r="T56" s="124"/>
      <c r="U56" s="124"/>
      <c r="V56" s="108"/>
      <c r="W56" s="108"/>
      <c r="X56" s="108"/>
      <c r="Y56" s="108"/>
      <c r="Z56" s="108"/>
      <c r="AA56" s="108"/>
      <c r="AB56" s="108"/>
    </row>
    <row r="57" spans="1:28" s="110" customFormat="1" ht="12.75" x14ac:dyDescent="0.2">
      <c r="A57" s="103" t="s">
        <v>242</v>
      </c>
      <c r="B57" s="107"/>
      <c r="C57" s="144" t="s">
        <v>278</v>
      </c>
      <c r="D57" s="144">
        <v>114540770</v>
      </c>
      <c r="E57" s="194" t="s">
        <v>201</v>
      </c>
      <c r="F57" s="123" t="s">
        <v>4</v>
      </c>
      <c r="G57" s="124"/>
      <c r="H57" s="124"/>
      <c r="I57" s="124">
        <v>46</v>
      </c>
      <c r="J57" s="137">
        <f t="shared" si="0"/>
        <v>46</v>
      </c>
      <c r="K57" s="124">
        <v>46</v>
      </c>
      <c r="L57" s="124"/>
      <c r="M57" s="124"/>
      <c r="N57" s="124"/>
      <c r="O57" s="124"/>
      <c r="P57" s="137">
        <f t="shared" si="3"/>
        <v>46</v>
      </c>
      <c r="Q57" s="137">
        <f t="shared" si="4"/>
        <v>1</v>
      </c>
      <c r="R57" s="142" t="s">
        <v>76</v>
      </c>
      <c r="S57" s="124"/>
      <c r="T57" s="124">
        <v>1</v>
      </c>
      <c r="U57" s="124"/>
      <c r="V57" s="108"/>
      <c r="W57" s="108"/>
      <c r="X57" s="108"/>
      <c r="Y57" s="108"/>
      <c r="Z57" s="108"/>
      <c r="AA57" s="108"/>
      <c r="AB57" s="108"/>
    </row>
    <row r="58" spans="1:28" s="110" customFormat="1" ht="12.75" x14ac:dyDescent="0.2">
      <c r="A58" s="103" t="s">
        <v>242</v>
      </c>
      <c r="B58" s="107"/>
      <c r="C58" s="144" t="s">
        <v>279</v>
      </c>
      <c r="D58" s="144">
        <v>401480289</v>
      </c>
      <c r="E58" s="194" t="s">
        <v>201</v>
      </c>
      <c r="F58" s="123" t="s">
        <v>4</v>
      </c>
      <c r="G58" s="124"/>
      <c r="H58" s="124"/>
      <c r="I58" s="124">
        <v>46</v>
      </c>
      <c r="J58" s="137">
        <f t="shared" si="0"/>
        <v>46</v>
      </c>
      <c r="K58" s="124">
        <v>46</v>
      </c>
      <c r="L58" s="124"/>
      <c r="M58" s="124"/>
      <c r="N58" s="124"/>
      <c r="O58" s="124"/>
      <c r="P58" s="137">
        <f t="shared" si="3"/>
        <v>46</v>
      </c>
      <c r="Q58" s="137">
        <f t="shared" si="4"/>
        <v>1</v>
      </c>
      <c r="R58" s="142" t="s">
        <v>76</v>
      </c>
      <c r="S58" s="124">
        <v>1</v>
      </c>
      <c r="T58" s="124"/>
      <c r="U58" s="124"/>
      <c r="V58" s="108"/>
      <c r="W58" s="108"/>
      <c r="X58" s="108"/>
      <c r="Y58" s="108"/>
      <c r="Z58" s="108"/>
      <c r="AA58" s="108"/>
      <c r="AB58" s="108"/>
    </row>
    <row r="59" spans="1:28" s="110" customFormat="1" ht="12.75" x14ac:dyDescent="0.2">
      <c r="A59" s="103" t="s">
        <v>242</v>
      </c>
      <c r="B59" s="107"/>
      <c r="C59" s="144" t="s">
        <v>280</v>
      </c>
      <c r="D59" s="144">
        <v>111360070</v>
      </c>
      <c r="E59" s="194" t="s">
        <v>201</v>
      </c>
      <c r="F59" s="123" t="s">
        <v>4</v>
      </c>
      <c r="G59" s="124"/>
      <c r="H59" s="124"/>
      <c r="I59" s="124">
        <v>46</v>
      </c>
      <c r="J59" s="137">
        <f t="shared" si="0"/>
        <v>46</v>
      </c>
      <c r="K59" s="124">
        <v>46</v>
      </c>
      <c r="L59" s="124"/>
      <c r="M59" s="124"/>
      <c r="N59" s="124"/>
      <c r="O59" s="124"/>
      <c r="P59" s="137">
        <f t="shared" si="3"/>
        <v>46</v>
      </c>
      <c r="Q59" s="137">
        <f t="shared" si="4"/>
        <v>1</v>
      </c>
      <c r="R59" s="142" t="s">
        <v>76</v>
      </c>
      <c r="S59" s="124"/>
      <c r="T59" s="124">
        <v>1</v>
      </c>
      <c r="U59" s="124"/>
      <c r="V59" s="108"/>
      <c r="W59" s="108"/>
      <c r="X59" s="108"/>
      <c r="Y59" s="108"/>
      <c r="Z59" s="108"/>
      <c r="AA59" s="108"/>
      <c r="AB59" s="108"/>
    </row>
    <row r="60" spans="1:28" s="110" customFormat="1" ht="12.75" x14ac:dyDescent="0.2">
      <c r="A60" s="103" t="s">
        <v>284</v>
      </c>
      <c r="B60" s="107"/>
      <c r="C60" s="144" t="s">
        <v>285</v>
      </c>
      <c r="D60" s="144">
        <v>111760187</v>
      </c>
      <c r="E60" s="194" t="s">
        <v>286</v>
      </c>
      <c r="F60" s="123" t="s">
        <v>4</v>
      </c>
      <c r="G60" s="124"/>
      <c r="H60" s="124">
        <v>96</v>
      </c>
      <c r="I60" s="124"/>
      <c r="J60" s="137">
        <f t="shared" si="0"/>
        <v>96</v>
      </c>
      <c r="K60" s="124"/>
      <c r="L60" s="124"/>
      <c r="M60" s="124"/>
      <c r="N60" s="124"/>
      <c r="O60" s="124">
        <v>96</v>
      </c>
      <c r="P60" s="137">
        <f t="shared" si="3"/>
        <v>96</v>
      </c>
      <c r="Q60" s="137">
        <f t="shared" si="4"/>
        <v>1</v>
      </c>
      <c r="R60" s="142" t="s">
        <v>133</v>
      </c>
      <c r="S60" s="124">
        <v>1</v>
      </c>
      <c r="T60" s="124"/>
      <c r="U60" s="124"/>
      <c r="V60" s="108"/>
      <c r="W60" s="108"/>
      <c r="X60" s="108"/>
      <c r="Y60" s="108"/>
      <c r="Z60" s="108"/>
      <c r="AA60" s="108"/>
      <c r="AB60" s="108"/>
    </row>
    <row r="61" spans="1:28" s="110" customFormat="1" ht="12.75" x14ac:dyDescent="0.2">
      <c r="A61" s="103" t="s">
        <v>287</v>
      </c>
      <c r="B61" s="107"/>
      <c r="C61" s="144" t="s">
        <v>288</v>
      </c>
      <c r="D61" s="144">
        <v>110480124</v>
      </c>
      <c r="E61" s="194" t="s">
        <v>289</v>
      </c>
      <c r="F61" s="123" t="s">
        <v>4</v>
      </c>
      <c r="G61" s="124"/>
      <c r="H61" s="124"/>
      <c r="I61" s="124">
        <v>25</v>
      </c>
      <c r="J61" s="137">
        <f t="shared" si="0"/>
        <v>25</v>
      </c>
      <c r="K61" s="124">
        <v>25</v>
      </c>
      <c r="L61" s="124"/>
      <c r="M61" s="124"/>
      <c r="N61" s="124"/>
      <c r="O61" s="124"/>
      <c r="P61" s="137">
        <f t="shared" si="3"/>
        <v>25</v>
      </c>
      <c r="Q61" s="137">
        <f t="shared" si="4"/>
        <v>1</v>
      </c>
      <c r="R61" s="142" t="s">
        <v>133</v>
      </c>
      <c r="S61" s="124"/>
      <c r="T61" s="124">
        <v>1</v>
      </c>
      <c r="U61" s="124"/>
      <c r="V61" s="108"/>
      <c r="W61" s="108"/>
      <c r="X61" s="108"/>
      <c r="Y61" s="108"/>
      <c r="Z61" s="108"/>
      <c r="AA61" s="108"/>
      <c r="AB61" s="108"/>
    </row>
    <row r="62" spans="1:28" s="110" customFormat="1" ht="12.75" x14ac:dyDescent="0.2">
      <c r="A62" s="103" t="s">
        <v>294</v>
      </c>
      <c r="B62" s="107"/>
      <c r="C62" s="144" t="s">
        <v>295</v>
      </c>
      <c r="D62" s="144">
        <v>109490966</v>
      </c>
      <c r="E62" s="194" t="s">
        <v>293</v>
      </c>
      <c r="F62" s="123" t="s">
        <v>4</v>
      </c>
      <c r="G62" s="124">
        <v>4</v>
      </c>
      <c r="H62" s="124"/>
      <c r="I62" s="124"/>
      <c r="J62" s="137">
        <f t="shared" si="0"/>
        <v>4</v>
      </c>
      <c r="K62" s="124">
        <v>4</v>
      </c>
      <c r="L62" s="124"/>
      <c r="M62" s="124"/>
      <c r="N62" s="124"/>
      <c r="O62" s="124"/>
      <c r="P62" s="137">
        <f t="shared" si="3"/>
        <v>4</v>
      </c>
      <c r="Q62" s="137">
        <f t="shared" si="4"/>
        <v>1</v>
      </c>
      <c r="R62" s="142" t="s">
        <v>133</v>
      </c>
      <c r="S62" s="124"/>
      <c r="T62" s="124">
        <v>1</v>
      </c>
      <c r="U62" s="124"/>
      <c r="V62" s="108"/>
      <c r="W62" s="108"/>
      <c r="X62" s="108"/>
      <c r="Y62" s="108"/>
      <c r="Z62" s="108"/>
      <c r="AA62" s="108"/>
      <c r="AB62" s="108"/>
    </row>
    <row r="63" spans="1:28" s="110" customFormat="1" ht="12.75" x14ac:dyDescent="0.2">
      <c r="A63" s="103" t="s">
        <v>294</v>
      </c>
      <c r="B63" s="107"/>
      <c r="C63" s="144" t="s">
        <v>296</v>
      </c>
      <c r="D63" s="144">
        <v>203720930</v>
      </c>
      <c r="E63" s="194" t="s">
        <v>293</v>
      </c>
      <c r="F63" s="123" t="s">
        <v>4</v>
      </c>
      <c r="G63" s="124">
        <v>4</v>
      </c>
      <c r="H63" s="124"/>
      <c r="I63" s="124"/>
      <c r="J63" s="137">
        <f t="shared" si="0"/>
        <v>4</v>
      </c>
      <c r="K63" s="124">
        <v>4</v>
      </c>
      <c r="L63" s="124"/>
      <c r="M63" s="124"/>
      <c r="N63" s="124"/>
      <c r="O63" s="124"/>
      <c r="P63" s="137">
        <f t="shared" si="3"/>
        <v>4</v>
      </c>
      <c r="Q63" s="137">
        <f t="shared" si="4"/>
        <v>1</v>
      </c>
      <c r="R63" s="142" t="s">
        <v>133</v>
      </c>
      <c r="S63" s="124">
        <v>1</v>
      </c>
      <c r="T63" s="124"/>
      <c r="U63" s="124"/>
      <c r="V63" s="108"/>
      <c r="W63" s="108"/>
      <c r="X63" s="108"/>
      <c r="Y63" s="108"/>
      <c r="Z63" s="108"/>
      <c r="AA63" s="108"/>
      <c r="AB63" s="108"/>
    </row>
    <row r="64" spans="1:28" s="110" customFormat="1" ht="12.75" x14ac:dyDescent="0.2">
      <c r="A64" s="103" t="s">
        <v>294</v>
      </c>
      <c r="B64" s="107"/>
      <c r="C64" s="144" t="s">
        <v>297</v>
      </c>
      <c r="D64" s="144">
        <v>110900019</v>
      </c>
      <c r="E64" s="194" t="s">
        <v>293</v>
      </c>
      <c r="F64" s="123" t="s">
        <v>4</v>
      </c>
      <c r="G64" s="124">
        <v>4</v>
      </c>
      <c r="H64" s="124"/>
      <c r="I64" s="124"/>
      <c r="J64" s="137">
        <f t="shared" si="0"/>
        <v>4</v>
      </c>
      <c r="K64" s="124">
        <v>4</v>
      </c>
      <c r="L64" s="124"/>
      <c r="M64" s="124"/>
      <c r="N64" s="124"/>
      <c r="O64" s="124"/>
      <c r="P64" s="137">
        <f t="shared" si="3"/>
        <v>4</v>
      </c>
      <c r="Q64" s="137">
        <f t="shared" si="4"/>
        <v>1</v>
      </c>
      <c r="R64" s="142" t="s">
        <v>133</v>
      </c>
      <c r="S64" s="124"/>
      <c r="T64" s="124">
        <v>1</v>
      </c>
      <c r="U64" s="124"/>
      <c r="V64" s="108"/>
      <c r="W64" s="108"/>
      <c r="X64" s="108"/>
      <c r="Y64" s="108"/>
      <c r="Z64" s="108"/>
      <c r="AA64" s="108"/>
      <c r="AB64" s="108"/>
    </row>
    <row r="65" spans="1:28" s="110" customFormat="1" ht="12.75" x14ac:dyDescent="0.2">
      <c r="A65" s="103" t="s">
        <v>294</v>
      </c>
      <c r="B65" s="107"/>
      <c r="C65" s="144" t="s">
        <v>298</v>
      </c>
      <c r="D65" s="144">
        <v>107240386</v>
      </c>
      <c r="E65" s="194" t="s">
        <v>293</v>
      </c>
      <c r="F65" s="123" t="s">
        <v>4</v>
      </c>
      <c r="G65" s="124">
        <v>4</v>
      </c>
      <c r="H65" s="124"/>
      <c r="I65" s="124"/>
      <c r="J65" s="137">
        <f t="shared" si="0"/>
        <v>4</v>
      </c>
      <c r="K65" s="124">
        <v>4</v>
      </c>
      <c r="L65" s="124"/>
      <c r="M65" s="124"/>
      <c r="N65" s="124"/>
      <c r="O65" s="124"/>
      <c r="P65" s="137">
        <f t="shared" si="3"/>
        <v>4</v>
      </c>
      <c r="Q65" s="137">
        <f t="shared" si="4"/>
        <v>1</v>
      </c>
      <c r="R65" s="142" t="s">
        <v>133</v>
      </c>
      <c r="S65" s="124">
        <v>1</v>
      </c>
      <c r="T65" s="124"/>
      <c r="U65" s="124"/>
      <c r="V65" s="108"/>
      <c r="W65" s="108"/>
      <c r="X65" s="108"/>
      <c r="Y65" s="108"/>
      <c r="Z65" s="108"/>
      <c r="AA65" s="108"/>
      <c r="AB65" s="108"/>
    </row>
    <row r="66" spans="1:28" s="110" customFormat="1" ht="12.75" x14ac:dyDescent="0.2">
      <c r="A66" s="103" t="s">
        <v>294</v>
      </c>
      <c r="B66" s="107"/>
      <c r="C66" s="144" t="s">
        <v>299</v>
      </c>
      <c r="D66" s="144">
        <v>107330150</v>
      </c>
      <c r="E66" s="194" t="s">
        <v>293</v>
      </c>
      <c r="F66" s="123" t="s">
        <v>4</v>
      </c>
      <c r="G66" s="124">
        <v>4</v>
      </c>
      <c r="H66" s="124"/>
      <c r="I66" s="124"/>
      <c r="J66" s="137">
        <f t="shared" si="0"/>
        <v>4</v>
      </c>
      <c r="K66" s="124">
        <v>4</v>
      </c>
      <c r="L66" s="124"/>
      <c r="M66" s="124"/>
      <c r="N66" s="124"/>
      <c r="O66" s="124"/>
      <c r="P66" s="137">
        <f t="shared" si="3"/>
        <v>4</v>
      </c>
      <c r="Q66" s="137">
        <f t="shared" si="4"/>
        <v>1</v>
      </c>
      <c r="R66" s="142" t="s">
        <v>133</v>
      </c>
      <c r="S66" s="124">
        <v>1</v>
      </c>
      <c r="T66" s="124"/>
      <c r="U66" s="124"/>
      <c r="V66" s="108"/>
      <c r="W66" s="108"/>
      <c r="X66" s="108"/>
      <c r="Y66" s="108"/>
      <c r="Z66" s="108"/>
      <c r="AA66" s="108"/>
      <c r="AB66" s="108"/>
    </row>
    <row r="67" spans="1:28" s="110" customFormat="1" ht="12.75" x14ac:dyDescent="0.2">
      <c r="A67" s="103" t="s">
        <v>294</v>
      </c>
      <c r="B67" s="107"/>
      <c r="C67" s="123" t="s">
        <v>300</v>
      </c>
      <c r="D67" s="123">
        <v>401380795</v>
      </c>
      <c r="E67" s="194" t="s">
        <v>293</v>
      </c>
      <c r="F67" s="123" t="s">
        <v>4</v>
      </c>
      <c r="G67" s="124">
        <v>4</v>
      </c>
      <c r="H67" s="124"/>
      <c r="I67" s="124"/>
      <c r="J67" s="137">
        <f t="shared" si="0"/>
        <v>4</v>
      </c>
      <c r="K67" s="124">
        <v>4</v>
      </c>
      <c r="L67" s="124"/>
      <c r="M67" s="124"/>
      <c r="N67" s="124"/>
      <c r="O67" s="124"/>
      <c r="P67" s="137">
        <f t="shared" si="3"/>
        <v>4</v>
      </c>
      <c r="Q67" s="137">
        <f t="shared" si="4"/>
        <v>1</v>
      </c>
      <c r="R67" s="142" t="s">
        <v>133</v>
      </c>
      <c r="S67" s="124">
        <v>1</v>
      </c>
      <c r="T67" s="124"/>
      <c r="U67" s="124"/>
      <c r="V67" s="108"/>
      <c r="W67" s="108"/>
      <c r="X67" s="108"/>
      <c r="Y67" s="108"/>
      <c r="Z67" s="108"/>
      <c r="AA67" s="108"/>
      <c r="AB67" s="108"/>
    </row>
    <row r="68" spans="1:28" s="110" customFormat="1" ht="12.75" x14ac:dyDescent="0.25">
      <c r="A68" s="111" t="s">
        <v>302</v>
      </c>
      <c r="B68" s="107"/>
      <c r="C68" s="144" t="s">
        <v>303</v>
      </c>
      <c r="D68" s="144">
        <v>402010908</v>
      </c>
      <c r="E68" s="242" t="s">
        <v>304</v>
      </c>
      <c r="F68" s="123" t="s">
        <v>4</v>
      </c>
      <c r="G68" s="124"/>
      <c r="H68" s="124"/>
      <c r="I68" s="124">
        <v>24</v>
      </c>
      <c r="J68" s="137">
        <f t="shared" si="0"/>
        <v>24</v>
      </c>
      <c r="K68" s="124">
        <v>24</v>
      </c>
      <c r="L68" s="124"/>
      <c r="M68" s="124"/>
      <c r="N68" s="124"/>
      <c r="O68" s="124"/>
      <c r="P68" s="137">
        <f t="shared" si="3"/>
        <v>24</v>
      </c>
      <c r="Q68" s="137">
        <f t="shared" si="4"/>
        <v>1</v>
      </c>
      <c r="R68" s="142" t="s">
        <v>76</v>
      </c>
      <c r="S68" s="124"/>
      <c r="T68" s="124">
        <v>1</v>
      </c>
      <c r="U68" s="124"/>
      <c r="V68" s="114"/>
      <c r="W68" s="109" t="s">
        <v>25</v>
      </c>
      <c r="X68" s="115" t="s">
        <v>77</v>
      </c>
      <c r="Y68" s="114"/>
      <c r="Z68" s="108"/>
      <c r="AA68" s="108"/>
      <c r="AB68" s="108"/>
    </row>
    <row r="69" spans="1:28" s="110" customFormat="1" ht="12.75" x14ac:dyDescent="0.25">
      <c r="A69" s="111" t="s">
        <v>302</v>
      </c>
      <c r="B69" s="107"/>
      <c r="C69" s="144" t="s">
        <v>305</v>
      </c>
      <c r="D69" s="144">
        <v>701470917</v>
      </c>
      <c r="E69" s="242" t="s">
        <v>304</v>
      </c>
      <c r="F69" s="123" t="s">
        <v>4</v>
      </c>
      <c r="G69" s="124"/>
      <c r="H69" s="124"/>
      <c r="I69" s="124">
        <v>24</v>
      </c>
      <c r="J69" s="137">
        <f t="shared" si="0"/>
        <v>24</v>
      </c>
      <c r="K69" s="124">
        <v>24</v>
      </c>
      <c r="L69" s="124"/>
      <c r="M69" s="124"/>
      <c r="N69" s="124"/>
      <c r="O69" s="124"/>
      <c r="P69" s="137">
        <f t="shared" si="3"/>
        <v>24</v>
      </c>
      <c r="Q69" s="137">
        <f t="shared" si="4"/>
        <v>1</v>
      </c>
      <c r="R69" s="142" t="s">
        <v>76</v>
      </c>
      <c r="S69" s="124"/>
      <c r="T69" s="124">
        <v>1</v>
      </c>
      <c r="U69" s="124"/>
      <c r="V69" s="114"/>
      <c r="W69" s="109" t="s">
        <v>26</v>
      </c>
      <c r="X69" s="115" t="s">
        <v>76</v>
      </c>
      <c r="Y69" s="114"/>
      <c r="Z69" s="108"/>
      <c r="AA69" s="108"/>
      <c r="AB69" s="108"/>
    </row>
    <row r="70" spans="1:28" s="110" customFormat="1" ht="12.75" x14ac:dyDescent="0.2">
      <c r="A70" s="103" t="s">
        <v>282</v>
      </c>
      <c r="B70" s="107"/>
      <c r="C70" s="143" t="s">
        <v>244</v>
      </c>
      <c r="D70" s="143">
        <v>114980887</v>
      </c>
      <c r="E70" s="241" t="s">
        <v>243</v>
      </c>
      <c r="F70" s="123" t="s">
        <v>4</v>
      </c>
      <c r="G70" s="124"/>
      <c r="H70" s="124"/>
      <c r="I70" s="124">
        <v>42</v>
      </c>
      <c r="J70" s="137">
        <f t="shared" si="0"/>
        <v>42</v>
      </c>
      <c r="K70" s="124">
        <v>42</v>
      </c>
      <c r="L70" s="124"/>
      <c r="M70" s="124"/>
      <c r="N70" s="124"/>
      <c r="O70" s="124"/>
      <c r="P70" s="137">
        <f t="shared" si="3"/>
        <v>42</v>
      </c>
      <c r="Q70" s="137">
        <f t="shared" si="4"/>
        <v>1</v>
      </c>
      <c r="R70" s="142" t="s">
        <v>133</v>
      </c>
      <c r="S70" s="124">
        <v>1</v>
      </c>
      <c r="T70" s="124"/>
      <c r="U70" s="124"/>
      <c r="V70" s="108"/>
      <c r="W70" s="108"/>
      <c r="X70" s="108"/>
      <c r="Y70" s="108"/>
      <c r="Z70" s="108"/>
      <c r="AA70" s="108"/>
      <c r="AB70" s="108"/>
    </row>
    <row r="71" spans="1:28" s="110" customFormat="1" ht="12.75" x14ac:dyDescent="0.2">
      <c r="A71" s="117" t="s">
        <v>245</v>
      </c>
      <c r="B71" s="107"/>
      <c r="C71" s="145" t="s">
        <v>328</v>
      </c>
      <c r="D71" s="145">
        <v>700920480</v>
      </c>
      <c r="E71" s="241" t="s">
        <v>317</v>
      </c>
      <c r="F71" s="123" t="s">
        <v>25</v>
      </c>
      <c r="G71" s="124"/>
      <c r="H71" s="124"/>
      <c r="I71" s="124">
        <v>24</v>
      </c>
      <c r="J71" s="137">
        <f t="shared" si="0"/>
        <v>24</v>
      </c>
      <c r="K71" s="124">
        <v>24</v>
      </c>
      <c r="L71" s="124"/>
      <c r="M71" s="124"/>
      <c r="N71" s="124"/>
      <c r="O71" s="124"/>
      <c r="P71" s="137">
        <f t="shared" si="3"/>
        <v>24</v>
      </c>
      <c r="Q71" s="137">
        <f t="shared" si="4"/>
        <v>1</v>
      </c>
      <c r="R71" s="142" t="s">
        <v>133</v>
      </c>
      <c r="S71" s="124">
        <v>1</v>
      </c>
      <c r="T71" s="124"/>
      <c r="U71" s="124"/>
      <c r="V71" s="108"/>
      <c r="W71" s="108"/>
      <c r="X71" s="108"/>
      <c r="Y71" s="108"/>
      <c r="Z71" s="108"/>
      <c r="AA71" s="108"/>
      <c r="AB71" s="108"/>
    </row>
    <row r="72" spans="1:28" s="110" customFormat="1" ht="12.75" x14ac:dyDescent="0.2">
      <c r="A72" s="117" t="s">
        <v>329</v>
      </c>
      <c r="B72" s="107"/>
      <c r="C72" s="145" t="s">
        <v>330</v>
      </c>
      <c r="D72" s="145">
        <v>603810323</v>
      </c>
      <c r="E72" s="241" t="s">
        <v>331</v>
      </c>
      <c r="F72" s="123" t="s">
        <v>25</v>
      </c>
      <c r="G72" s="124"/>
      <c r="H72" s="124"/>
      <c r="I72" s="124">
        <v>21</v>
      </c>
      <c r="J72" s="137">
        <f t="shared" si="0"/>
        <v>21</v>
      </c>
      <c r="K72" s="124">
        <v>21</v>
      </c>
      <c r="L72" s="124"/>
      <c r="M72" s="124"/>
      <c r="N72" s="124"/>
      <c r="O72" s="124"/>
      <c r="P72" s="137">
        <f t="shared" si="3"/>
        <v>21</v>
      </c>
      <c r="Q72" s="137">
        <f t="shared" si="4"/>
        <v>1</v>
      </c>
      <c r="R72" s="142" t="s">
        <v>76</v>
      </c>
      <c r="S72" s="124">
        <v>1</v>
      </c>
      <c r="T72" s="124"/>
      <c r="U72" s="124"/>
      <c r="V72" s="108"/>
      <c r="W72" s="108"/>
      <c r="X72" s="108"/>
      <c r="Y72" s="108"/>
      <c r="Z72" s="108"/>
      <c r="AA72" s="108"/>
      <c r="AB72" s="108"/>
    </row>
    <row r="73" spans="1:28" s="110" customFormat="1" ht="12.75" x14ac:dyDescent="0.25">
      <c r="A73" s="111" t="s">
        <v>245</v>
      </c>
      <c r="B73" s="107"/>
      <c r="C73" s="145" t="s">
        <v>248</v>
      </c>
      <c r="D73" s="145">
        <v>204980255</v>
      </c>
      <c r="E73" s="241" t="s">
        <v>332</v>
      </c>
      <c r="F73" s="123" t="s">
        <v>25</v>
      </c>
      <c r="G73" s="124"/>
      <c r="H73" s="124"/>
      <c r="I73" s="124">
        <v>24</v>
      </c>
      <c r="J73" s="137">
        <f t="shared" ref="J73:J136" si="5">SUM(G73:I73)</f>
        <v>24</v>
      </c>
      <c r="K73" s="124">
        <v>24</v>
      </c>
      <c r="L73" s="124"/>
      <c r="M73" s="124"/>
      <c r="N73" s="124"/>
      <c r="O73" s="124"/>
      <c r="P73" s="137">
        <f t="shared" si="3"/>
        <v>24</v>
      </c>
      <c r="Q73" s="137">
        <f t="shared" si="4"/>
        <v>1</v>
      </c>
      <c r="R73" s="142" t="s">
        <v>133</v>
      </c>
      <c r="S73" s="124">
        <v>1</v>
      </c>
      <c r="T73" s="124"/>
      <c r="U73" s="124"/>
      <c r="V73" s="108"/>
      <c r="W73" s="108"/>
      <c r="X73" s="108"/>
      <c r="Y73" s="108"/>
      <c r="Z73" s="108"/>
      <c r="AA73" s="108"/>
      <c r="AB73" s="108"/>
    </row>
    <row r="74" spans="1:28" s="110" customFormat="1" ht="12.75" x14ac:dyDescent="0.25">
      <c r="A74" s="111" t="s">
        <v>245</v>
      </c>
      <c r="B74" s="107"/>
      <c r="C74" s="145" t="s">
        <v>333</v>
      </c>
      <c r="D74" s="145">
        <v>105380701</v>
      </c>
      <c r="E74" s="241" t="s">
        <v>332</v>
      </c>
      <c r="F74" s="123" t="s">
        <v>25</v>
      </c>
      <c r="G74" s="124"/>
      <c r="H74" s="124"/>
      <c r="I74" s="124">
        <v>24</v>
      </c>
      <c r="J74" s="137">
        <f t="shared" si="5"/>
        <v>24</v>
      </c>
      <c r="K74" s="124">
        <v>24</v>
      </c>
      <c r="L74" s="124"/>
      <c r="M74" s="124"/>
      <c r="N74" s="124"/>
      <c r="O74" s="124"/>
      <c r="P74" s="137">
        <f t="shared" ref="P74:P137" si="6">IF(SUM(K74:O74)=SUM(G74:I74),J74,"VERIFIQUE DATOS INCORRECTOS")</f>
        <v>24</v>
      </c>
      <c r="Q74" s="137">
        <f t="shared" ref="Q74:Q137" si="7">SUM(S74:U74)</f>
        <v>1</v>
      </c>
      <c r="R74" s="142" t="s">
        <v>133</v>
      </c>
      <c r="S74" s="124">
        <v>1</v>
      </c>
      <c r="T74" s="124"/>
      <c r="U74" s="124"/>
      <c r="V74" s="108"/>
      <c r="W74" s="108"/>
      <c r="X74" s="108"/>
      <c r="Y74" s="108"/>
      <c r="Z74" s="108"/>
      <c r="AA74" s="108"/>
      <c r="AB74" s="108"/>
    </row>
    <row r="75" spans="1:28" s="110" customFormat="1" ht="12.75" x14ac:dyDescent="0.25">
      <c r="A75" s="111" t="s">
        <v>245</v>
      </c>
      <c r="B75" s="107"/>
      <c r="C75" s="145" t="s">
        <v>256</v>
      </c>
      <c r="D75" s="145">
        <v>112800941</v>
      </c>
      <c r="E75" s="241" t="s">
        <v>332</v>
      </c>
      <c r="F75" s="123" t="s">
        <v>25</v>
      </c>
      <c r="G75" s="124"/>
      <c r="H75" s="124"/>
      <c r="I75" s="124">
        <v>24</v>
      </c>
      <c r="J75" s="137">
        <f t="shared" si="5"/>
        <v>24</v>
      </c>
      <c r="K75" s="124">
        <v>24</v>
      </c>
      <c r="L75" s="124"/>
      <c r="M75" s="124"/>
      <c r="N75" s="124"/>
      <c r="O75" s="124"/>
      <c r="P75" s="137">
        <f t="shared" si="6"/>
        <v>24</v>
      </c>
      <c r="Q75" s="137">
        <f t="shared" si="7"/>
        <v>1</v>
      </c>
      <c r="R75" s="142" t="s">
        <v>77</v>
      </c>
      <c r="S75" s="124">
        <v>1</v>
      </c>
      <c r="T75" s="124"/>
      <c r="U75" s="124"/>
      <c r="V75" s="108"/>
      <c r="W75" s="108"/>
      <c r="X75" s="108"/>
      <c r="Y75" s="108"/>
      <c r="Z75" s="108"/>
      <c r="AA75" s="108"/>
      <c r="AB75" s="108"/>
    </row>
    <row r="76" spans="1:28" s="110" customFormat="1" ht="12.75" x14ac:dyDescent="0.2">
      <c r="A76" s="117" t="s">
        <v>334</v>
      </c>
      <c r="B76" s="107"/>
      <c r="C76" s="145" t="s">
        <v>227</v>
      </c>
      <c r="D76" s="145">
        <v>503620961</v>
      </c>
      <c r="E76" s="241" t="s">
        <v>321</v>
      </c>
      <c r="F76" s="123" t="s">
        <v>25</v>
      </c>
      <c r="G76" s="124"/>
      <c r="H76" s="124"/>
      <c r="I76" s="124">
        <v>16</v>
      </c>
      <c r="J76" s="137">
        <f t="shared" si="5"/>
        <v>16</v>
      </c>
      <c r="K76" s="124">
        <v>16</v>
      </c>
      <c r="L76" s="124"/>
      <c r="M76" s="124"/>
      <c r="N76" s="124"/>
      <c r="O76" s="124"/>
      <c r="P76" s="137">
        <f t="shared" si="6"/>
        <v>16</v>
      </c>
      <c r="Q76" s="137">
        <f t="shared" si="7"/>
        <v>1</v>
      </c>
      <c r="R76" s="142" t="s">
        <v>76</v>
      </c>
      <c r="S76" s="124"/>
      <c r="T76" s="124">
        <v>1</v>
      </c>
      <c r="U76" s="124"/>
      <c r="V76" s="108"/>
      <c r="W76" s="108"/>
      <c r="X76" s="108"/>
      <c r="Y76" s="108"/>
      <c r="Z76" s="108"/>
      <c r="AA76" s="108"/>
      <c r="AB76" s="108"/>
    </row>
    <row r="77" spans="1:28" s="110" customFormat="1" ht="12.75" x14ac:dyDescent="0.2">
      <c r="A77" s="117" t="s">
        <v>334</v>
      </c>
      <c r="B77" s="107"/>
      <c r="C77" s="145" t="s">
        <v>226</v>
      </c>
      <c r="D77" s="145">
        <v>203320118</v>
      </c>
      <c r="E77" s="241" t="s">
        <v>321</v>
      </c>
      <c r="F77" s="123" t="s">
        <v>25</v>
      </c>
      <c r="G77" s="124"/>
      <c r="H77" s="124"/>
      <c r="I77" s="124">
        <v>16</v>
      </c>
      <c r="J77" s="137">
        <f t="shared" si="5"/>
        <v>16</v>
      </c>
      <c r="K77" s="124">
        <v>16</v>
      </c>
      <c r="L77" s="124"/>
      <c r="M77" s="124"/>
      <c r="N77" s="124"/>
      <c r="O77" s="124"/>
      <c r="P77" s="137">
        <f t="shared" si="6"/>
        <v>16</v>
      </c>
      <c r="Q77" s="137">
        <f t="shared" si="7"/>
        <v>1</v>
      </c>
      <c r="R77" s="142" t="s">
        <v>76</v>
      </c>
      <c r="S77" s="124">
        <v>1</v>
      </c>
      <c r="T77" s="124"/>
      <c r="U77" s="124"/>
      <c r="V77" s="108"/>
      <c r="W77" s="108"/>
      <c r="X77" s="108"/>
      <c r="Y77" s="108"/>
      <c r="Z77" s="108"/>
      <c r="AA77" s="108"/>
      <c r="AB77" s="108"/>
    </row>
    <row r="78" spans="1:28" s="110" customFormat="1" ht="12.75" x14ac:dyDescent="0.2">
      <c r="A78" s="117" t="s">
        <v>334</v>
      </c>
      <c r="B78" s="107"/>
      <c r="C78" s="145" t="s">
        <v>225</v>
      </c>
      <c r="D78" s="145">
        <v>502300505</v>
      </c>
      <c r="E78" s="241" t="s">
        <v>321</v>
      </c>
      <c r="F78" s="123" t="s">
        <v>25</v>
      </c>
      <c r="G78" s="124"/>
      <c r="H78" s="124"/>
      <c r="I78" s="124">
        <v>16</v>
      </c>
      <c r="J78" s="137">
        <f t="shared" si="5"/>
        <v>16</v>
      </c>
      <c r="K78" s="124">
        <v>16</v>
      </c>
      <c r="L78" s="124"/>
      <c r="M78" s="124"/>
      <c r="N78" s="124"/>
      <c r="O78" s="124"/>
      <c r="P78" s="137">
        <f t="shared" si="6"/>
        <v>16</v>
      </c>
      <c r="Q78" s="137">
        <f t="shared" si="7"/>
        <v>1</v>
      </c>
      <c r="R78" s="142" t="s">
        <v>133</v>
      </c>
      <c r="S78" s="124">
        <v>1</v>
      </c>
      <c r="T78" s="124"/>
      <c r="U78" s="124"/>
      <c r="V78" s="108"/>
      <c r="W78" s="108"/>
      <c r="X78" s="108"/>
      <c r="Y78" s="108"/>
      <c r="Z78" s="108"/>
      <c r="AA78" s="108"/>
      <c r="AB78" s="108"/>
    </row>
    <row r="79" spans="1:28" s="110" customFormat="1" ht="12.75" x14ac:dyDescent="0.2">
      <c r="A79" s="117" t="s">
        <v>334</v>
      </c>
      <c r="B79" s="107"/>
      <c r="C79" s="145" t="s">
        <v>233</v>
      </c>
      <c r="D79" s="145">
        <v>502860292</v>
      </c>
      <c r="E79" s="241" t="s">
        <v>321</v>
      </c>
      <c r="F79" s="123" t="s">
        <v>25</v>
      </c>
      <c r="G79" s="124"/>
      <c r="H79" s="124"/>
      <c r="I79" s="124">
        <v>16</v>
      </c>
      <c r="J79" s="137">
        <f t="shared" si="5"/>
        <v>16</v>
      </c>
      <c r="K79" s="124">
        <v>16</v>
      </c>
      <c r="L79" s="124"/>
      <c r="M79" s="124"/>
      <c r="N79" s="124"/>
      <c r="O79" s="124"/>
      <c r="P79" s="137">
        <f t="shared" si="6"/>
        <v>16</v>
      </c>
      <c r="Q79" s="137">
        <f t="shared" si="7"/>
        <v>1</v>
      </c>
      <c r="R79" s="142" t="s">
        <v>76</v>
      </c>
      <c r="S79" s="124">
        <v>1</v>
      </c>
      <c r="T79" s="124"/>
      <c r="U79" s="124"/>
      <c r="V79" s="108"/>
      <c r="W79" s="108"/>
      <c r="X79" s="108"/>
      <c r="Y79" s="108"/>
      <c r="Z79" s="108"/>
      <c r="AA79" s="108"/>
      <c r="AB79" s="108"/>
    </row>
    <row r="80" spans="1:28" s="110" customFormat="1" ht="12.75" x14ac:dyDescent="0.2">
      <c r="A80" s="117" t="s">
        <v>334</v>
      </c>
      <c r="B80" s="107"/>
      <c r="C80" s="145" t="s">
        <v>335</v>
      </c>
      <c r="D80" s="145">
        <v>501750590</v>
      </c>
      <c r="E80" s="241" t="s">
        <v>321</v>
      </c>
      <c r="F80" s="123" t="s">
        <v>25</v>
      </c>
      <c r="G80" s="124"/>
      <c r="H80" s="124"/>
      <c r="I80" s="124">
        <v>16</v>
      </c>
      <c r="J80" s="137">
        <f t="shared" si="5"/>
        <v>16</v>
      </c>
      <c r="K80" s="124">
        <v>16</v>
      </c>
      <c r="L80" s="124"/>
      <c r="M80" s="124"/>
      <c r="N80" s="124"/>
      <c r="O80" s="124"/>
      <c r="P80" s="137">
        <f t="shared" si="6"/>
        <v>16</v>
      </c>
      <c r="Q80" s="137">
        <f t="shared" si="7"/>
        <v>1</v>
      </c>
      <c r="R80" s="142" t="s">
        <v>76</v>
      </c>
      <c r="S80" s="124">
        <v>1</v>
      </c>
      <c r="T80" s="124"/>
      <c r="U80" s="124"/>
      <c r="V80" s="108"/>
      <c r="W80" s="108"/>
      <c r="X80" s="108"/>
      <c r="Y80" s="108"/>
      <c r="Z80" s="108"/>
      <c r="AA80" s="108"/>
      <c r="AB80" s="108"/>
    </row>
    <row r="81" spans="1:28" s="110" customFormat="1" ht="12.75" x14ac:dyDescent="0.2">
      <c r="A81" s="117" t="s">
        <v>334</v>
      </c>
      <c r="B81" s="107"/>
      <c r="C81" s="145" t="s">
        <v>336</v>
      </c>
      <c r="D81" s="145">
        <v>207450626</v>
      </c>
      <c r="E81" s="241" t="s">
        <v>321</v>
      </c>
      <c r="F81" s="123" t="s">
        <v>25</v>
      </c>
      <c r="G81" s="124"/>
      <c r="H81" s="124"/>
      <c r="I81" s="124">
        <v>16</v>
      </c>
      <c r="J81" s="137">
        <f t="shared" si="5"/>
        <v>16</v>
      </c>
      <c r="K81" s="124">
        <v>16</v>
      </c>
      <c r="L81" s="124"/>
      <c r="M81" s="124"/>
      <c r="N81" s="124"/>
      <c r="O81" s="124"/>
      <c r="P81" s="137">
        <f t="shared" si="6"/>
        <v>16</v>
      </c>
      <c r="Q81" s="137">
        <f t="shared" si="7"/>
        <v>1</v>
      </c>
      <c r="R81" s="142" t="s">
        <v>76</v>
      </c>
      <c r="S81" s="124"/>
      <c r="T81" s="124">
        <v>1</v>
      </c>
      <c r="U81" s="124"/>
      <c r="V81" s="108"/>
      <c r="W81" s="108"/>
      <c r="X81" s="108"/>
      <c r="Y81" s="108"/>
      <c r="Z81" s="108"/>
      <c r="AA81" s="108"/>
      <c r="AB81" s="108"/>
    </row>
    <row r="82" spans="1:28" s="110" customFormat="1" ht="12.75" x14ac:dyDescent="0.2">
      <c r="A82" s="117" t="s">
        <v>334</v>
      </c>
      <c r="B82" s="107"/>
      <c r="C82" s="145" t="s">
        <v>234</v>
      </c>
      <c r="D82" s="145">
        <v>503030780</v>
      </c>
      <c r="E82" s="241" t="s">
        <v>321</v>
      </c>
      <c r="F82" s="123" t="s">
        <v>25</v>
      </c>
      <c r="G82" s="124"/>
      <c r="H82" s="124"/>
      <c r="I82" s="124">
        <v>16</v>
      </c>
      <c r="J82" s="137">
        <f t="shared" si="5"/>
        <v>16</v>
      </c>
      <c r="K82" s="124">
        <v>16</v>
      </c>
      <c r="L82" s="124"/>
      <c r="M82" s="124"/>
      <c r="N82" s="124"/>
      <c r="O82" s="124"/>
      <c r="P82" s="137">
        <f t="shared" si="6"/>
        <v>16</v>
      </c>
      <c r="Q82" s="137">
        <f t="shared" si="7"/>
        <v>1</v>
      </c>
      <c r="R82" s="142" t="s">
        <v>133</v>
      </c>
      <c r="S82" s="124">
        <v>1</v>
      </c>
      <c r="T82" s="124"/>
      <c r="U82" s="124"/>
      <c r="V82" s="108"/>
      <c r="W82" s="108"/>
      <c r="X82" s="108"/>
      <c r="Y82" s="108"/>
      <c r="Z82" s="108"/>
      <c r="AA82" s="108"/>
      <c r="AB82" s="108"/>
    </row>
    <row r="83" spans="1:28" s="110" customFormat="1" ht="12.75" x14ac:dyDescent="0.25">
      <c r="A83" s="111" t="s">
        <v>337</v>
      </c>
      <c r="B83" s="107"/>
      <c r="C83" s="145" t="s">
        <v>338</v>
      </c>
      <c r="D83" s="145">
        <v>114410356</v>
      </c>
      <c r="E83" s="241" t="s">
        <v>339</v>
      </c>
      <c r="F83" s="123" t="s">
        <v>25</v>
      </c>
      <c r="G83" s="124"/>
      <c r="H83" s="124"/>
      <c r="I83" s="124">
        <v>36</v>
      </c>
      <c r="J83" s="137">
        <f t="shared" si="5"/>
        <v>36</v>
      </c>
      <c r="K83" s="124">
        <v>36</v>
      </c>
      <c r="L83" s="124"/>
      <c r="M83" s="124"/>
      <c r="N83" s="124"/>
      <c r="O83" s="124"/>
      <c r="P83" s="137">
        <f t="shared" si="6"/>
        <v>36</v>
      </c>
      <c r="Q83" s="137">
        <f t="shared" si="7"/>
        <v>1</v>
      </c>
      <c r="R83" s="142" t="s">
        <v>76</v>
      </c>
      <c r="S83" s="124">
        <v>1</v>
      </c>
      <c r="T83" s="124"/>
      <c r="U83" s="124"/>
      <c r="V83" s="108"/>
      <c r="W83" s="108"/>
      <c r="X83" s="108"/>
      <c r="Y83" s="108"/>
      <c r="Z83" s="108"/>
      <c r="AA83" s="108"/>
      <c r="AB83" s="108"/>
    </row>
    <row r="84" spans="1:28" s="110" customFormat="1" ht="12.75" x14ac:dyDescent="0.25">
      <c r="A84" s="111" t="s">
        <v>337</v>
      </c>
      <c r="B84" s="107"/>
      <c r="C84" s="145" t="s">
        <v>340</v>
      </c>
      <c r="D84" s="145">
        <v>109140279</v>
      </c>
      <c r="E84" s="241" t="s">
        <v>339</v>
      </c>
      <c r="F84" s="123" t="s">
        <v>25</v>
      </c>
      <c r="G84" s="124"/>
      <c r="H84" s="124"/>
      <c r="I84" s="124">
        <v>36</v>
      </c>
      <c r="J84" s="137">
        <f t="shared" si="5"/>
        <v>36</v>
      </c>
      <c r="K84" s="124">
        <v>36</v>
      </c>
      <c r="L84" s="124"/>
      <c r="M84" s="124"/>
      <c r="N84" s="124"/>
      <c r="O84" s="124"/>
      <c r="P84" s="137">
        <f t="shared" si="6"/>
        <v>36</v>
      </c>
      <c r="Q84" s="137">
        <f t="shared" si="7"/>
        <v>1</v>
      </c>
      <c r="R84" s="142" t="s">
        <v>133</v>
      </c>
      <c r="S84" s="124"/>
      <c r="T84" s="124">
        <v>1</v>
      </c>
      <c r="U84" s="124"/>
      <c r="V84" s="108"/>
      <c r="W84" s="108"/>
      <c r="X84" s="108"/>
      <c r="Y84" s="108"/>
      <c r="Z84" s="108"/>
      <c r="AA84" s="108"/>
      <c r="AB84" s="108"/>
    </row>
    <row r="85" spans="1:28" s="110" customFormat="1" ht="12.75" x14ac:dyDescent="0.25">
      <c r="A85" s="111" t="s">
        <v>337</v>
      </c>
      <c r="B85" s="107"/>
      <c r="C85" s="145" t="s">
        <v>341</v>
      </c>
      <c r="D85" s="145">
        <v>203200944</v>
      </c>
      <c r="E85" s="241" t="s">
        <v>339</v>
      </c>
      <c r="F85" s="123" t="s">
        <v>25</v>
      </c>
      <c r="G85" s="124"/>
      <c r="H85" s="124"/>
      <c r="I85" s="124">
        <v>36</v>
      </c>
      <c r="J85" s="137">
        <f t="shared" si="5"/>
        <v>36</v>
      </c>
      <c r="K85" s="124">
        <v>36</v>
      </c>
      <c r="L85" s="124"/>
      <c r="M85" s="124"/>
      <c r="N85" s="124"/>
      <c r="O85" s="124"/>
      <c r="P85" s="137">
        <f t="shared" si="6"/>
        <v>36</v>
      </c>
      <c r="Q85" s="137">
        <f t="shared" si="7"/>
        <v>1</v>
      </c>
      <c r="R85" s="142" t="s">
        <v>133</v>
      </c>
      <c r="S85" s="124">
        <v>1</v>
      </c>
      <c r="T85" s="124"/>
      <c r="U85" s="124"/>
      <c r="V85" s="108"/>
      <c r="W85" s="108"/>
      <c r="X85" s="108"/>
      <c r="Y85" s="108"/>
      <c r="Z85" s="108"/>
      <c r="AA85" s="108"/>
      <c r="AB85" s="108"/>
    </row>
    <row r="86" spans="1:28" s="110" customFormat="1" ht="12.75" x14ac:dyDescent="0.25">
      <c r="A86" s="111" t="s">
        <v>337</v>
      </c>
      <c r="B86" s="107"/>
      <c r="C86" s="145" t="s">
        <v>342</v>
      </c>
      <c r="D86" s="145">
        <v>601750794</v>
      </c>
      <c r="E86" s="241" t="s">
        <v>339</v>
      </c>
      <c r="F86" s="123" t="s">
        <v>25</v>
      </c>
      <c r="G86" s="124"/>
      <c r="H86" s="124"/>
      <c r="I86" s="124">
        <v>36</v>
      </c>
      <c r="J86" s="137">
        <f t="shared" si="5"/>
        <v>36</v>
      </c>
      <c r="K86" s="124">
        <v>36</v>
      </c>
      <c r="L86" s="124"/>
      <c r="M86" s="124"/>
      <c r="N86" s="124"/>
      <c r="O86" s="124"/>
      <c r="P86" s="137">
        <f t="shared" si="6"/>
        <v>36</v>
      </c>
      <c r="Q86" s="137">
        <f t="shared" si="7"/>
        <v>1</v>
      </c>
      <c r="R86" s="142" t="s">
        <v>76</v>
      </c>
      <c r="S86" s="124">
        <v>1</v>
      </c>
      <c r="T86" s="124"/>
      <c r="U86" s="124"/>
      <c r="V86" s="108"/>
      <c r="W86" s="108"/>
      <c r="X86" s="108"/>
      <c r="Y86" s="108"/>
      <c r="Z86" s="108"/>
      <c r="AA86" s="108"/>
      <c r="AB86" s="108"/>
    </row>
    <row r="87" spans="1:28" s="110" customFormat="1" ht="12.75" x14ac:dyDescent="0.25">
      <c r="A87" s="111" t="s">
        <v>337</v>
      </c>
      <c r="B87" s="107"/>
      <c r="C87" s="145" t="s">
        <v>343</v>
      </c>
      <c r="D87" s="145">
        <v>302540387</v>
      </c>
      <c r="E87" s="241" t="s">
        <v>339</v>
      </c>
      <c r="F87" s="123" t="s">
        <v>25</v>
      </c>
      <c r="G87" s="124"/>
      <c r="H87" s="124"/>
      <c r="I87" s="124">
        <v>36</v>
      </c>
      <c r="J87" s="137">
        <f t="shared" si="5"/>
        <v>36</v>
      </c>
      <c r="K87" s="124">
        <v>36</v>
      </c>
      <c r="L87" s="124"/>
      <c r="M87" s="124"/>
      <c r="N87" s="124"/>
      <c r="O87" s="124"/>
      <c r="P87" s="137">
        <f t="shared" si="6"/>
        <v>36</v>
      </c>
      <c r="Q87" s="137">
        <f t="shared" si="7"/>
        <v>1</v>
      </c>
      <c r="R87" s="142" t="s">
        <v>133</v>
      </c>
      <c r="S87" s="124">
        <v>1</v>
      </c>
      <c r="T87" s="124"/>
      <c r="U87" s="124"/>
      <c r="V87" s="108"/>
      <c r="W87" s="108"/>
      <c r="X87" s="108"/>
      <c r="Y87" s="108"/>
      <c r="Z87" s="108"/>
      <c r="AA87" s="108"/>
      <c r="AB87" s="108"/>
    </row>
    <row r="88" spans="1:28" s="110" customFormat="1" ht="12.75" x14ac:dyDescent="0.25">
      <c r="A88" s="111" t="s">
        <v>337</v>
      </c>
      <c r="B88" s="107"/>
      <c r="C88" s="145" t="s">
        <v>344</v>
      </c>
      <c r="D88" s="145">
        <v>112730838</v>
      </c>
      <c r="E88" s="241" t="s">
        <v>339</v>
      </c>
      <c r="F88" s="123" t="s">
        <v>25</v>
      </c>
      <c r="G88" s="124"/>
      <c r="H88" s="124"/>
      <c r="I88" s="124">
        <v>36</v>
      </c>
      <c r="J88" s="137">
        <f t="shared" si="5"/>
        <v>36</v>
      </c>
      <c r="K88" s="124">
        <v>36</v>
      </c>
      <c r="L88" s="124"/>
      <c r="M88" s="124"/>
      <c r="N88" s="124"/>
      <c r="O88" s="124"/>
      <c r="P88" s="137">
        <f t="shared" si="6"/>
        <v>36</v>
      </c>
      <c r="Q88" s="137">
        <f t="shared" si="7"/>
        <v>1</v>
      </c>
      <c r="R88" s="142" t="s">
        <v>133</v>
      </c>
      <c r="S88" s="124">
        <v>1</v>
      </c>
      <c r="T88" s="124"/>
      <c r="U88" s="124"/>
      <c r="V88" s="108"/>
      <c r="W88" s="108"/>
      <c r="X88" s="108"/>
      <c r="Y88" s="108"/>
      <c r="Z88" s="108"/>
      <c r="AA88" s="108"/>
      <c r="AB88" s="108"/>
    </row>
    <row r="89" spans="1:28" s="110" customFormat="1" ht="12.75" x14ac:dyDescent="0.25">
      <c r="A89" s="111" t="s">
        <v>337</v>
      </c>
      <c r="B89" s="107"/>
      <c r="C89" s="145" t="s">
        <v>345</v>
      </c>
      <c r="D89" s="145">
        <v>204750319</v>
      </c>
      <c r="E89" s="241" t="s">
        <v>339</v>
      </c>
      <c r="F89" s="123" t="s">
        <v>25</v>
      </c>
      <c r="G89" s="124"/>
      <c r="H89" s="124"/>
      <c r="I89" s="124">
        <v>36</v>
      </c>
      <c r="J89" s="137">
        <f t="shared" si="5"/>
        <v>36</v>
      </c>
      <c r="K89" s="124">
        <v>36</v>
      </c>
      <c r="L89" s="124"/>
      <c r="M89" s="124"/>
      <c r="N89" s="124"/>
      <c r="O89" s="124"/>
      <c r="P89" s="137">
        <f t="shared" si="6"/>
        <v>36</v>
      </c>
      <c r="Q89" s="137">
        <f t="shared" si="7"/>
        <v>1</v>
      </c>
      <c r="R89" s="142" t="s">
        <v>133</v>
      </c>
      <c r="S89" s="124">
        <v>1</v>
      </c>
      <c r="T89" s="124"/>
      <c r="U89" s="124"/>
      <c r="V89" s="108"/>
      <c r="W89" s="108"/>
      <c r="X89" s="108"/>
      <c r="Y89" s="108"/>
      <c r="Z89" s="108"/>
      <c r="AA89" s="108"/>
      <c r="AB89" s="108"/>
    </row>
    <row r="90" spans="1:28" s="110" customFormat="1" ht="12.75" x14ac:dyDescent="0.25">
      <c r="A90" s="111" t="s">
        <v>337</v>
      </c>
      <c r="B90" s="107"/>
      <c r="C90" s="145" t="s">
        <v>346</v>
      </c>
      <c r="D90" s="145">
        <v>105950453</v>
      </c>
      <c r="E90" s="241" t="s">
        <v>339</v>
      </c>
      <c r="F90" s="123" t="s">
        <v>25</v>
      </c>
      <c r="G90" s="124"/>
      <c r="H90" s="124"/>
      <c r="I90" s="124">
        <v>36</v>
      </c>
      <c r="J90" s="137">
        <f t="shared" si="5"/>
        <v>36</v>
      </c>
      <c r="K90" s="124">
        <v>36</v>
      </c>
      <c r="L90" s="124"/>
      <c r="M90" s="124"/>
      <c r="N90" s="124"/>
      <c r="O90" s="124"/>
      <c r="P90" s="137">
        <f t="shared" si="6"/>
        <v>36</v>
      </c>
      <c r="Q90" s="137">
        <f t="shared" si="7"/>
        <v>1</v>
      </c>
      <c r="R90" s="142" t="s">
        <v>133</v>
      </c>
      <c r="S90" s="124">
        <v>1</v>
      </c>
      <c r="T90" s="124"/>
      <c r="U90" s="124"/>
      <c r="V90" s="108"/>
      <c r="W90" s="108"/>
      <c r="X90" s="108"/>
      <c r="Y90" s="108"/>
      <c r="Z90" s="108"/>
      <c r="AA90" s="108"/>
      <c r="AB90" s="108"/>
    </row>
    <row r="91" spans="1:28" s="110" customFormat="1" ht="12.75" x14ac:dyDescent="0.25">
      <c r="A91" s="111" t="s">
        <v>337</v>
      </c>
      <c r="B91" s="107"/>
      <c r="C91" s="145" t="s">
        <v>347</v>
      </c>
      <c r="D91" s="145">
        <v>603240785</v>
      </c>
      <c r="E91" s="241" t="s">
        <v>339</v>
      </c>
      <c r="F91" s="123" t="s">
        <v>25</v>
      </c>
      <c r="G91" s="124"/>
      <c r="H91" s="124"/>
      <c r="I91" s="124">
        <v>36</v>
      </c>
      <c r="J91" s="137">
        <f t="shared" si="5"/>
        <v>36</v>
      </c>
      <c r="K91" s="124">
        <v>36</v>
      </c>
      <c r="L91" s="124"/>
      <c r="M91" s="124"/>
      <c r="N91" s="124"/>
      <c r="O91" s="124"/>
      <c r="P91" s="137">
        <f t="shared" si="6"/>
        <v>36</v>
      </c>
      <c r="Q91" s="137">
        <f t="shared" si="7"/>
        <v>1</v>
      </c>
      <c r="R91" s="142" t="s">
        <v>133</v>
      </c>
      <c r="S91" s="124"/>
      <c r="T91" s="124">
        <v>1</v>
      </c>
      <c r="U91" s="124"/>
      <c r="V91" s="108"/>
      <c r="W91" s="108"/>
      <c r="X91" s="108"/>
      <c r="Y91" s="108"/>
      <c r="Z91" s="108"/>
      <c r="AA91" s="108"/>
      <c r="AB91" s="108"/>
    </row>
    <row r="92" spans="1:28" s="110" customFormat="1" ht="12.75" x14ac:dyDescent="0.25">
      <c r="A92" s="111" t="s">
        <v>337</v>
      </c>
      <c r="B92" s="107"/>
      <c r="C92" s="145" t="s">
        <v>349</v>
      </c>
      <c r="D92" s="145">
        <v>108100867</v>
      </c>
      <c r="E92" s="241" t="s">
        <v>339</v>
      </c>
      <c r="F92" s="123" t="s">
        <v>25</v>
      </c>
      <c r="G92" s="124"/>
      <c r="H92" s="124"/>
      <c r="I92" s="124">
        <v>36</v>
      </c>
      <c r="J92" s="137">
        <f t="shared" si="5"/>
        <v>36</v>
      </c>
      <c r="K92" s="124">
        <v>36</v>
      </c>
      <c r="L92" s="124"/>
      <c r="M92" s="124"/>
      <c r="N92" s="124"/>
      <c r="O92" s="124"/>
      <c r="P92" s="137">
        <f t="shared" si="6"/>
        <v>36</v>
      </c>
      <c r="Q92" s="137">
        <f t="shared" si="7"/>
        <v>1</v>
      </c>
      <c r="R92" s="142" t="s">
        <v>133</v>
      </c>
      <c r="S92" s="124"/>
      <c r="T92" s="124">
        <v>1</v>
      </c>
      <c r="U92" s="124"/>
      <c r="V92" s="108"/>
      <c r="W92" s="108"/>
      <c r="X92" s="108"/>
      <c r="Y92" s="108"/>
      <c r="Z92" s="108"/>
      <c r="AA92" s="108"/>
      <c r="AB92" s="108"/>
    </row>
    <row r="93" spans="1:28" s="110" customFormat="1" ht="12.75" x14ac:dyDescent="0.25">
      <c r="A93" s="111" t="s">
        <v>337</v>
      </c>
      <c r="B93" s="107"/>
      <c r="C93" s="145" t="s">
        <v>383</v>
      </c>
      <c r="D93" s="145">
        <v>302530487</v>
      </c>
      <c r="E93" s="241" t="s">
        <v>339</v>
      </c>
      <c r="F93" s="123" t="s">
        <v>25</v>
      </c>
      <c r="G93" s="124"/>
      <c r="H93" s="124"/>
      <c r="I93" s="124">
        <v>36</v>
      </c>
      <c r="J93" s="137">
        <f t="shared" si="5"/>
        <v>36</v>
      </c>
      <c r="K93" s="124">
        <v>36</v>
      </c>
      <c r="L93" s="124"/>
      <c r="M93" s="124"/>
      <c r="N93" s="124"/>
      <c r="O93" s="124"/>
      <c r="P93" s="137">
        <f t="shared" si="6"/>
        <v>36</v>
      </c>
      <c r="Q93" s="137">
        <f t="shared" si="7"/>
        <v>1</v>
      </c>
      <c r="R93" s="142" t="s">
        <v>76</v>
      </c>
      <c r="S93" s="124">
        <v>1</v>
      </c>
      <c r="T93" s="124"/>
      <c r="U93" s="124"/>
      <c r="V93" s="108"/>
      <c r="W93" s="108"/>
      <c r="X93" s="108"/>
      <c r="Y93" s="108"/>
      <c r="Z93" s="108"/>
      <c r="AA93" s="108"/>
      <c r="AB93" s="108"/>
    </row>
    <row r="94" spans="1:28" s="110" customFormat="1" ht="12.75" x14ac:dyDescent="0.25">
      <c r="A94" s="111" t="s">
        <v>337</v>
      </c>
      <c r="B94" s="107"/>
      <c r="C94" s="145" t="s">
        <v>234</v>
      </c>
      <c r="D94" s="145">
        <v>503030780</v>
      </c>
      <c r="E94" s="241" t="s">
        <v>339</v>
      </c>
      <c r="F94" s="123" t="s">
        <v>25</v>
      </c>
      <c r="G94" s="124"/>
      <c r="H94" s="124"/>
      <c r="I94" s="124">
        <v>36</v>
      </c>
      <c r="J94" s="137">
        <f t="shared" si="5"/>
        <v>36</v>
      </c>
      <c r="K94" s="124">
        <v>36</v>
      </c>
      <c r="L94" s="124"/>
      <c r="M94" s="124"/>
      <c r="N94" s="124"/>
      <c r="O94" s="124"/>
      <c r="P94" s="137">
        <f t="shared" si="6"/>
        <v>36</v>
      </c>
      <c r="Q94" s="137">
        <f t="shared" si="7"/>
        <v>1</v>
      </c>
      <c r="R94" s="142" t="s">
        <v>133</v>
      </c>
      <c r="S94" s="124">
        <v>1</v>
      </c>
      <c r="T94" s="124"/>
      <c r="U94" s="124"/>
      <c r="V94" s="108"/>
      <c r="W94" s="108"/>
      <c r="X94" s="108"/>
      <c r="Y94" s="108"/>
      <c r="Z94" s="108"/>
      <c r="AA94" s="108"/>
      <c r="AB94" s="108"/>
    </row>
    <row r="95" spans="1:28" s="110" customFormat="1" ht="12.75" x14ac:dyDescent="0.25">
      <c r="A95" s="111" t="s">
        <v>337</v>
      </c>
      <c r="B95" s="107"/>
      <c r="C95" s="145" t="s">
        <v>350</v>
      </c>
      <c r="D95" s="145">
        <v>603770793</v>
      </c>
      <c r="E95" s="241" t="s">
        <v>339</v>
      </c>
      <c r="F95" s="123" t="s">
        <v>25</v>
      </c>
      <c r="G95" s="124"/>
      <c r="H95" s="124"/>
      <c r="I95" s="124">
        <v>36</v>
      </c>
      <c r="J95" s="137">
        <f t="shared" si="5"/>
        <v>36</v>
      </c>
      <c r="K95" s="124">
        <v>36</v>
      </c>
      <c r="L95" s="124"/>
      <c r="M95" s="124"/>
      <c r="N95" s="124"/>
      <c r="O95" s="124"/>
      <c r="P95" s="137">
        <f t="shared" si="6"/>
        <v>36</v>
      </c>
      <c r="Q95" s="137">
        <f t="shared" si="7"/>
        <v>1</v>
      </c>
      <c r="R95" s="142" t="s">
        <v>76</v>
      </c>
      <c r="S95" s="124">
        <v>1</v>
      </c>
      <c r="T95" s="124"/>
      <c r="U95" s="124"/>
      <c r="V95" s="108"/>
      <c r="W95" s="108"/>
      <c r="X95" s="108"/>
      <c r="Y95" s="108"/>
      <c r="Z95" s="108"/>
      <c r="AA95" s="108"/>
      <c r="AB95" s="108"/>
    </row>
    <row r="96" spans="1:28" s="110" customFormat="1" ht="12.75" x14ac:dyDescent="0.25">
      <c r="A96" s="111" t="s">
        <v>337</v>
      </c>
      <c r="B96" s="107"/>
      <c r="C96" s="145" t="s">
        <v>351</v>
      </c>
      <c r="D96" s="145">
        <v>203270847</v>
      </c>
      <c r="E96" s="241" t="s">
        <v>339</v>
      </c>
      <c r="F96" s="123" t="s">
        <v>25</v>
      </c>
      <c r="G96" s="124"/>
      <c r="H96" s="124"/>
      <c r="I96" s="124">
        <v>36</v>
      </c>
      <c r="J96" s="137">
        <f t="shared" si="5"/>
        <v>36</v>
      </c>
      <c r="K96" s="124">
        <v>36</v>
      </c>
      <c r="L96" s="124"/>
      <c r="M96" s="124"/>
      <c r="N96" s="124"/>
      <c r="O96" s="124"/>
      <c r="P96" s="137">
        <f t="shared" si="6"/>
        <v>36</v>
      </c>
      <c r="Q96" s="137">
        <f t="shared" si="7"/>
        <v>1</v>
      </c>
      <c r="R96" s="142" t="s">
        <v>76</v>
      </c>
      <c r="S96" s="124">
        <v>1</v>
      </c>
      <c r="T96" s="124"/>
      <c r="U96" s="124"/>
      <c r="V96" s="108"/>
      <c r="W96" s="108"/>
      <c r="X96" s="108"/>
      <c r="Y96" s="108"/>
      <c r="Z96" s="108"/>
      <c r="AA96" s="108"/>
      <c r="AB96" s="108"/>
    </row>
    <row r="97" spans="1:28" s="110" customFormat="1" ht="12.75" x14ac:dyDescent="0.25">
      <c r="A97" s="111" t="s">
        <v>337</v>
      </c>
      <c r="B97" s="107"/>
      <c r="C97" s="145" t="s">
        <v>352</v>
      </c>
      <c r="D97" s="145">
        <v>603450729</v>
      </c>
      <c r="E97" s="241" t="s">
        <v>339</v>
      </c>
      <c r="F97" s="123" t="s">
        <v>25</v>
      </c>
      <c r="G97" s="124"/>
      <c r="H97" s="124"/>
      <c r="I97" s="124">
        <v>36</v>
      </c>
      <c r="J97" s="137">
        <f t="shared" si="5"/>
        <v>36</v>
      </c>
      <c r="K97" s="124">
        <v>36</v>
      </c>
      <c r="L97" s="124"/>
      <c r="M97" s="124"/>
      <c r="N97" s="124"/>
      <c r="O97" s="124"/>
      <c r="P97" s="137">
        <f t="shared" si="6"/>
        <v>36</v>
      </c>
      <c r="Q97" s="137">
        <f t="shared" si="7"/>
        <v>1</v>
      </c>
      <c r="R97" s="142" t="s">
        <v>133</v>
      </c>
      <c r="S97" s="124"/>
      <c r="T97" s="124">
        <v>1</v>
      </c>
      <c r="U97" s="124"/>
      <c r="V97" s="108"/>
      <c r="W97" s="108"/>
      <c r="X97" s="108"/>
      <c r="Y97" s="108"/>
      <c r="Z97" s="108"/>
      <c r="AA97" s="108"/>
      <c r="AB97" s="108"/>
    </row>
    <row r="98" spans="1:28" s="110" customFormat="1" ht="12.75" x14ac:dyDescent="0.25">
      <c r="A98" s="111" t="s">
        <v>337</v>
      </c>
      <c r="B98" s="107"/>
      <c r="C98" s="145" t="s">
        <v>232</v>
      </c>
      <c r="D98" s="145">
        <v>503590897</v>
      </c>
      <c r="E98" s="241" t="s">
        <v>339</v>
      </c>
      <c r="F98" s="123" t="s">
        <v>25</v>
      </c>
      <c r="G98" s="124"/>
      <c r="H98" s="124"/>
      <c r="I98" s="124">
        <v>36</v>
      </c>
      <c r="J98" s="137">
        <f t="shared" si="5"/>
        <v>36</v>
      </c>
      <c r="K98" s="124">
        <v>36</v>
      </c>
      <c r="L98" s="124"/>
      <c r="M98" s="124"/>
      <c r="N98" s="124"/>
      <c r="O98" s="124"/>
      <c r="P98" s="137">
        <f t="shared" si="6"/>
        <v>36</v>
      </c>
      <c r="Q98" s="137">
        <f t="shared" si="7"/>
        <v>1</v>
      </c>
      <c r="R98" s="142" t="s">
        <v>76</v>
      </c>
      <c r="S98" s="124">
        <v>1</v>
      </c>
      <c r="T98" s="124"/>
      <c r="U98" s="124"/>
      <c r="V98" s="108"/>
      <c r="W98" s="108"/>
      <c r="X98" s="108"/>
      <c r="Y98" s="108"/>
      <c r="Z98" s="108"/>
      <c r="AA98" s="108"/>
      <c r="AB98" s="108"/>
    </row>
    <row r="99" spans="1:28" s="110" customFormat="1" ht="12.75" x14ac:dyDescent="0.25">
      <c r="A99" s="111" t="s">
        <v>337</v>
      </c>
      <c r="B99" s="107"/>
      <c r="C99" s="145" t="s">
        <v>353</v>
      </c>
      <c r="D99" s="145">
        <v>105520953</v>
      </c>
      <c r="E99" s="241" t="s">
        <v>339</v>
      </c>
      <c r="F99" s="123" t="s">
        <v>25</v>
      </c>
      <c r="G99" s="124"/>
      <c r="H99" s="124"/>
      <c r="I99" s="124">
        <v>36</v>
      </c>
      <c r="J99" s="137">
        <f t="shared" si="5"/>
        <v>36</v>
      </c>
      <c r="K99" s="124">
        <v>36</v>
      </c>
      <c r="L99" s="124"/>
      <c r="M99" s="124"/>
      <c r="N99" s="124"/>
      <c r="O99" s="124"/>
      <c r="P99" s="137">
        <f t="shared" si="6"/>
        <v>36</v>
      </c>
      <c r="Q99" s="137">
        <f t="shared" si="7"/>
        <v>1</v>
      </c>
      <c r="R99" s="142" t="s">
        <v>133</v>
      </c>
      <c r="S99" s="124">
        <v>1</v>
      </c>
      <c r="T99" s="124"/>
      <c r="U99" s="124"/>
      <c r="V99" s="108"/>
      <c r="W99" s="108"/>
      <c r="X99" s="108"/>
      <c r="Y99" s="108"/>
      <c r="Z99" s="108"/>
      <c r="AA99" s="108"/>
      <c r="AB99" s="108"/>
    </row>
    <row r="100" spans="1:28" s="110" customFormat="1" ht="12.75" x14ac:dyDescent="0.25">
      <c r="A100" s="111" t="s">
        <v>337</v>
      </c>
      <c r="B100" s="107"/>
      <c r="C100" s="145" t="s">
        <v>354</v>
      </c>
      <c r="D100" s="145">
        <v>601400235</v>
      </c>
      <c r="E100" s="241" t="s">
        <v>339</v>
      </c>
      <c r="F100" s="123" t="s">
        <v>25</v>
      </c>
      <c r="G100" s="124"/>
      <c r="H100" s="124"/>
      <c r="I100" s="124">
        <v>36</v>
      </c>
      <c r="J100" s="137">
        <f t="shared" si="5"/>
        <v>36</v>
      </c>
      <c r="K100" s="124">
        <v>36</v>
      </c>
      <c r="L100" s="124"/>
      <c r="M100" s="124"/>
      <c r="N100" s="124"/>
      <c r="O100" s="124"/>
      <c r="P100" s="137">
        <f t="shared" si="6"/>
        <v>36</v>
      </c>
      <c r="Q100" s="137">
        <f t="shared" si="7"/>
        <v>1</v>
      </c>
      <c r="R100" s="142" t="s">
        <v>76</v>
      </c>
      <c r="S100" s="124">
        <v>1</v>
      </c>
      <c r="T100" s="124"/>
      <c r="U100" s="124"/>
      <c r="V100" s="108"/>
      <c r="W100" s="108"/>
      <c r="X100" s="108"/>
      <c r="Y100" s="108"/>
      <c r="Z100" s="108"/>
      <c r="AA100" s="108"/>
      <c r="AB100" s="108"/>
    </row>
    <row r="101" spans="1:28" s="110" customFormat="1" ht="12.75" x14ac:dyDescent="0.25">
      <c r="A101" s="111" t="s">
        <v>337</v>
      </c>
      <c r="B101" s="107"/>
      <c r="C101" s="145" t="s">
        <v>355</v>
      </c>
      <c r="D101" s="145">
        <v>203940223</v>
      </c>
      <c r="E101" s="241" t="s">
        <v>339</v>
      </c>
      <c r="F101" s="123" t="s">
        <v>25</v>
      </c>
      <c r="G101" s="124"/>
      <c r="H101" s="124"/>
      <c r="I101" s="124">
        <v>36</v>
      </c>
      <c r="J101" s="137">
        <f t="shared" si="5"/>
        <v>36</v>
      </c>
      <c r="K101" s="124">
        <v>36</v>
      </c>
      <c r="L101" s="124"/>
      <c r="M101" s="124"/>
      <c r="N101" s="124"/>
      <c r="O101" s="124"/>
      <c r="P101" s="137">
        <f t="shared" si="6"/>
        <v>36</v>
      </c>
      <c r="Q101" s="137">
        <f t="shared" si="7"/>
        <v>1</v>
      </c>
      <c r="R101" s="142" t="s">
        <v>133</v>
      </c>
      <c r="S101" s="124">
        <v>1</v>
      </c>
      <c r="T101" s="124"/>
      <c r="U101" s="124"/>
      <c r="V101" s="108"/>
      <c r="W101" s="108"/>
      <c r="X101" s="108"/>
      <c r="Y101" s="108"/>
      <c r="Z101" s="108"/>
      <c r="AA101" s="108"/>
      <c r="AB101" s="108"/>
    </row>
    <row r="102" spans="1:28" s="110" customFormat="1" ht="12.75" x14ac:dyDescent="0.25">
      <c r="A102" s="111" t="s">
        <v>337</v>
      </c>
      <c r="B102" s="107"/>
      <c r="C102" s="145" t="s">
        <v>220</v>
      </c>
      <c r="D102" s="145">
        <v>206120202</v>
      </c>
      <c r="E102" s="241" t="s">
        <v>339</v>
      </c>
      <c r="F102" s="123" t="s">
        <v>25</v>
      </c>
      <c r="G102" s="124"/>
      <c r="H102" s="124"/>
      <c r="I102" s="124">
        <v>36</v>
      </c>
      <c r="J102" s="137">
        <f t="shared" si="5"/>
        <v>36</v>
      </c>
      <c r="K102" s="124">
        <v>36</v>
      </c>
      <c r="L102" s="124"/>
      <c r="M102" s="124"/>
      <c r="N102" s="124"/>
      <c r="O102" s="124"/>
      <c r="P102" s="137">
        <f t="shared" si="6"/>
        <v>36</v>
      </c>
      <c r="Q102" s="137">
        <f t="shared" si="7"/>
        <v>1</v>
      </c>
      <c r="R102" s="142" t="s">
        <v>76</v>
      </c>
      <c r="S102" s="124">
        <v>1</v>
      </c>
      <c r="T102" s="124"/>
      <c r="U102" s="124"/>
      <c r="V102" s="108"/>
      <c r="W102" s="108"/>
      <c r="X102" s="108"/>
      <c r="Y102" s="108"/>
      <c r="Z102" s="108"/>
      <c r="AA102" s="108"/>
      <c r="AB102" s="108"/>
    </row>
    <row r="103" spans="1:28" s="110" customFormat="1" ht="12.75" x14ac:dyDescent="0.25">
      <c r="A103" s="111" t="s">
        <v>337</v>
      </c>
      <c r="B103" s="107"/>
      <c r="C103" s="145" t="s">
        <v>215</v>
      </c>
      <c r="D103" s="145">
        <v>502790234</v>
      </c>
      <c r="E103" s="241" t="s">
        <v>339</v>
      </c>
      <c r="F103" s="123" t="s">
        <v>25</v>
      </c>
      <c r="G103" s="124"/>
      <c r="H103" s="124"/>
      <c r="I103" s="124">
        <v>36</v>
      </c>
      <c r="J103" s="137">
        <f t="shared" si="5"/>
        <v>36</v>
      </c>
      <c r="K103" s="124">
        <v>36</v>
      </c>
      <c r="L103" s="124"/>
      <c r="M103" s="124"/>
      <c r="N103" s="124"/>
      <c r="O103" s="124"/>
      <c r="P103" s="137">
        <f t="shared" si="6"/>
        <v>36</v>
      </c>
      <c r="Q103" s="137">
        <f t="shared" si="7"/>
        <v>1</v>
      </c>
      <c r="R103" s="142" t="s">
        <v>76</v>
      </c>
      <c r="S103" s="124">
        <v>1</v>
      </c>
      <c r="T103" s="124"/>
      <c r="U103" s="124"/>
      <c r="V103" s="108"/>
      <c r="W103" s="108"/>
      <c r="X103" s="108"/>
      <c r="Y103" s="108"/>
      <c r="Z103" s="108"/>
      <c r="AA103" s="108"/>
      <c r="AB103" s="108"/>
    </row>
    <row r="104" spans="1:28" s="110" customFormat="1" ht="12.75" x14ac:dyDescent="0.25">
      <c r="A104" s="111" t="s">
        <v>337</v>
      </c>
      <c r="B104" s="107"/>
      <c r="C104" s="145" t="s">
        <v>356</v>
      </c>
      <c r="D104" s="145">
        <v>203320118</v>
      </c>
      <c r="E104" s="241" t="s">
        <v>339</v>
      </c>
      <c r="F104" s="123" t="s">
        <v>25</v>
      </c>
      <c r="G104" s="124"/>
      <c r="H104" s="124"/>
      <c r="I104" s="124">
        <v>36</v>
      </c>
      <c r="J104" s="137">
        <f t="shared" si="5"/>
        <v>36</v>
      </c>
      <c r="K104" s="124">
        <v>36</v>
      </c>
      <c r="L104" s="124"/>
      <c r="M104" s="124"/>
      <c r="N104" s="124"/>
      <c r="O104" s="124"/>
      <c r="P104" s="137">
        <f t="shared" si="6"/>
        <v>36</v>
      </c>
      <c r="Q104" s="137">
        <f t="shared" si="7"/>
        <v>1</v>
      </c>
      <c r="R104" s="142" t="s">
        <v>76</v>
      </c>
      <c r="S104" s="124">
        <v>1</v>
      </c>
      <c r="T104" s="124"/>
      <c r="U104" s="124"/>
      <c r="V104" s="108"/>
      <c r="W104" s="108"/>
      <c r="X104" s="108"/>
      <c r="Y104" s="108"/>
      <c r="Z104" s="108"/>
      <c r="AA104" s="108"/>
      <c r="AB104" s="108"/>
    </row>
    <row r="105" spans="1:28" s="110" customFormat="1" ht="12.75" x14ac:dyDescent="0.25">
      <c r="A105" s="111" t="s">
        <v>337</v>
      </c>
      <c r="B105" s="107"/>
      <c r="C105" s="145" t="s">
        <v>357</v>
      </c>
      <c r="D105" s="145">
        <v>302320507</v>
      </c>
      <c r="E105" s="241" t="s">
        <v>339</v>
      </c>
      <c r="F105" s="123" t="s">
        <v>25</v>
      </c>
      <c r="G105" s="124"/>
      <c r="H105" s="124"/>
      <c r="I105" s="124">
        <v>36</v>
      </c>
      <c r="J105" s="137">
        <f t="shared" si="5"/>
        <v>36</v>
      </c>
      <c r="K105" s="124">
        <v>36</v>
      </c>
      <c r="L105" s="124"/>
      <c r="M105" s="124"/>
      <c r="N105" s="124"/>
      <c r="O105" s="124"/>
      <c r="P105" s="137">
        <f t="shared" si="6"/>
        <v>36</v>
      </c>
      <c r="Q105" s="137">
        <f t="shared" si="7"/>
        <v>1</v>
      </c>
      <c r="R105" s="142" t="s">
        <v>76</v>
      </c>
      <c r="S105" s="124">
        <v>1</v>
      </c>
      <c r="T105" s="124"/>
      <c r="U105" s="124"/>
      <c r="V105" s="108"/>
      <c r="W105" s="108"/>
      <c r="X105" s="108"/>
      <c r="Y105" s="108"/>
      <c r="Z105" s="108"/>
      <c r="AA105" s="108"/>
      <c r="AB105" s="108"/>
    </row>
    <row r="106" spans="1:28" s="110" customFormat="1" ht="12.75" x14ac:dyDescent="0.25">
      <c r="A106" s="111" t="s">
        <v>337</v>
      </c>
      <c r="B106" s="107"/>
      <c r="C106" s="145" t="s">
        <v>358</v>
      </c>
      <c r="D106" s="145">
        <v>401190750</v>
      </c>
      <c r="E106" s="241" t="s">
        <v>339</v>
      </c>
      <c r="F106" s="123" t="s">
        <v>25</v>
      </c>
      <c r="G106" s="124"/>
      <c r="H106" s="124"/>
      <c r="I106" s="124">
        <v>36</v>
      </c>
      <c r="J106" s="137">
        <f t="shared" si="5"/>
        <v>36</v>
      </c>
      <c r="K106" s="124">
        <v>36</v>
      </c>
      <c r="L106" s="124"/>
      <c r="M106" s="124"/>
      <c r="N106" s="124"/>
      <c r="O106" s="124"/>
      <c r="P106" s="137">
        <f t="shared" si="6"/>
        <v>36</v>
      </c>
      <c r="Q106" s="137">
        <f t="shared" si="7"/>
        <v>1</v>
      </c>
      <c r="R106" s="142" t="s">
        <v>133</v>
      </c>
      <c r="S106" s="124">
        <v>1</v>
      </c>
      <c r="T106" s="124"/>
      <c r="U106" s="124"/>
      <c r="V106" s="108"/>
      <c r="W106" s="108"/>
      <c r="X106" s="108"/>
      <c r="Y106" s="108"/>
      <c r="Z106" s="108"/>
      <c r="AA106" s="108"/>
      <c r="AB106" s="108"/>
    </row>
    <row r="107" spans="1:28" s="110" customFormat="1" ht="12.75" x14ac:dyDescent="0.25">
      <c r="A107" s="111" t="s">
        <v>337</v>
      </c>
      <c r="B107" s="107"/>
      <c r="C107" s="145" t="s">
        <v>359</v>
      </c>
      <c r="D107" s="145">
        <v>203320601</v>
      </c>
      <c r="E107" s="241" t="s">
        <v>339</v>
      </c>
      <c r="F107" s="123" t="s">
        <v>25</v>
      </c>
      <c r="G107" s="124"/>
      <c r="H107" s="124"/>
      <c r="I107" s="124">
        <v>36</v>
      </c>
      <c r="J107" s="137">
        <f t="shared" si="5"/>
        <v>36</v>
      </c>
      <c r="K107" s="124">
        <v>36</v>
      </c>
      <c r="L107" s="124"/>
      <c r="M107" s="124"/>
      <c r="N107" s="124"/>
      <c r="O107" s="124"/>
      <c r="P107" s="137">
        <f t="shared" si="6"/>
        <v>36</v>
      </c>
      <c r="Q107" s="137">
        <f t="shared" si="7"/>
        <v>1</v>
      </c>
      <c r="R107" s="142" t="s">
        <v>133</v>
      </c>
      <c r="S107" s="124">
        <v>1</v>
      </c>
      <c r="T107" s="124"/>
      <c r="U107" s="124"/>
      <c r="V107" s="108"/>
      <c r="W107" s="108"/>
      <c r="X107" s="108"/>
      <c r="Y107" s="108"/>
      <c r="Z107" s="108"/>
      <c r="AA107" s="108"/>
      <c r="AB107" s="108"/>
    </row>
    <row r="108" spans="1:28" s="110" customFormat="1" ht="12.75" x14ac:dyDescent="0.25">
      <c r="A108" s="111" t="s">
        <v>337</v>
      </c>
      <c r="B108" s="107"/>
      <c r="C108" s="145" t="s">
        <v>360</v>
      </c>
      <c r="D108" s="145">
        <v>110530260</v>
      </c>
      <c r="E108" s="241" t="s">
        <v>339</v>
      </c>
      <c r="F108" s="123" t="s">
        <v>25</v>
      </c>
      <c r="G108" s="124"/>
      <c r="H108" s="124"/>
      <c r="I108" s="124">
        <v>36</v>
      </c>
      <c r="J108" s="137">
        <f t="shared" si="5"/>
        <v>36</v>
      </c>
      <c r="K108" s="124">
        <v>36</v>
      </c>
      <c r="L108" s="124"/>
      <c r="M108" s="124"/>
      <c r="N108" s="124"/>
      <c r="O108" s="124"/>
      <c r="P108" s="137">
        <f t="shared" si="6"/>
        <v>36</v>
      </c>
      <c r="Q108" s="137">
        <f t="shared" si="7"/>
        <v>1</v>
      </c>
      <c r="R108" s="142" t="s">
        <v>133</v>
      </c>
      <c r="S108" s="124">
        <v>1</v>
      </c>
      <c r="T108" s="124"/>
      <c r="U108" s="124"/>
      <c r="V108" s="108"/>
      <c r="W108" s="108"/>
      <c r="X108" s="108"/>
      <c r="Y108" s="108"/>
      <c r="Z108" s="108"/>
      <c r="AA108" s="108"/>
      <c r="AB108" s="108"/>
    </row>
    <row r="109" spans="1:28" s="110" customFormat="1" ht="12.75" x14ac:dyDescent="0.2">
      <c r="A109" s="117" t="s">
        <v>361</v>
      </c>
      <c r="B109" s="107"/>
      <c r="C109" s="145" t="s">
        <v>362</v>
      </c>
      <c r="D109" s="145">
        <v>603730480</v>
      </c>
      <c r="E109" s="241" t="s">
        <v>363</v>
      </c>
      <c r="F109" s="123" t="s">
        <v>25</v>
      </c>
      <c r="G109" s="124"/>
      <c r="H109" s="124"/>
      <c r="I109" s="124">
        <v>29</v>
      </c>
      <c r="J109" s="137">
        <f t="shared" si="5"/>
        <v>29</v>
      </c>
      <c r="K109" s="124">
        <v>29</v>
      </c>
      <c r="L109" s="124"/>
      <c r="M109" s="124"/>
      <c r="N109" s="124"/>
      <c r="O109" s="124"/>
      <c r="P109" s="137">
        <f t="shared" si="6"/>
        <v>29</v>
      </c>
      <c r="Q109" s="137">
        <f t="shared" si="7"/>
        <v>1</v>
      </c>
      <c r="R109" s="142" t="s">
        <v>76</v>
      </c>
      <c r="S109" s="124">
        <v>1</v>
      </c>
      <c r="T109" s="124"/>
      <c r="U109" s="124"/>
      <c r="V109" s="108"/>
      <c r="W109" s="108"/>
      <c r="X109" s="108"/>
      <c r="Y109" s="108"/>
      <c r="Z109" s="108"/>
      <c r="AA109" s="108"/>
      <c r="AB109" s="108"/>
    </row>
    <row r="110" spans="1:28" s="110" customFormat="1" ht="12.75" x14ac:dyDescent="0.2">
      <c r="A110" s="117" t="s">
        <v>361</v>
      </c>
      <c r="B110" s="107"/>
      <c r="C110" s="145" t="s">
        <v>364</v>
      </c>
      <c r="D110" s="145">
        <v>602830530</v>
      </c>
      <c r="E110" s="241" t="s">
        <v>363</v>
      </c>
      <c r="F110" s="123" t="s">
        <v>25</v>
      </c>
      <c r="G110" s="124"/>
      <c r="H110" s="124"/>
      <c r="I110" s="124">
        <v>29</v>
      </c>
      <c r="J110" s="137">
        <f t="shared" si="5"/>
        <v>29</v>
      </c>
      <c r="K110" s="124">
        <v>29</v>
      </c>
      <c r="L110" s="124"/>
      <c r="M110" s="124"/>
      <c r="N110" s="124"/>
      <c r="O110" s="124"/>
      <c r="P110" s="137">
        <f t="shared" si="6"/>
        <v>29</v>
      </c>
      <c r="Q110" s="137">
        <f t="shared" si="7"/>
        <v>1</v>
      </c>
      <c r="R110" s="142" t="s">
        <v>76</v>
      </c>
      <c r="S110" s="124"/>
      <c r="T110" s="124">
        <v>1</v>
      </c>
      <c r="U110" s="124"/>
      <c r="V110" s="108"/>
      <c r="W110" s="108"/>
      <c r="X110" s="108"/>
      <c r="Y110" s="108"/>
      <c r="Z110" s="108"/>
      <c r="AA110" s="108"/>
      <c r="AB110" s="108"/>
    </row>
    <row r="111" spans="1:28" s="110" customFormat="1" ht="12.75" x14ac:dyDescent="0.2">
      <c r="A111" s="117" t="s">
        <v>361</v>
      </c>
      <c r="B111" s="107"/>
      <c r="C111" s="145" t="s">
        <v>365</v>
      </c>
      <c r="D111" s="145">
        <v>205460939</v>
      </c>
      <c r="E111" s="241" t="s">
        <v>363</v>
      </c>
      <c r="F111" s="123" t="s">
        <v>25</v>
      </c>
      <c r="G111" s="124"/>
      <c r="H111" s="124"/>
      <c r="I111" s="124">
        <v>29</v>
      </c>
      <c r="J111" s="137">
        <f t="shared" si="5"/>
        <v>29</v>
      </c>
      <c r="K111" s="124">
        <v>29</v>
      </c>
      <c r="L111" s="124"/>
      <c r="M111" s="124"/>
      <c r="N111" s="124"/>
      <c r="O111" s="124"/>
      <c r="P111" s="137">
        <f t="shared" si="6"/>
        <v>29</v>
      </c>
      <c r="Q111" s="137">
        <f t="shared" si="7"/>
        <v>1</v>
      </c>
      <c r="R111" s="142" t="s">
        <v>133</v>
      </c>
      <c r="S111" s="124">
        <v>1</v>
      </c>
      <c r="T111" s="124"/>
      <c r="U111" s="124"/>
      <c r="V111" s="108"/>
      <c r="W111" s="108"/>
      <c r="X111" s="108"/>
      <c r="Y111" s="108"/>
      <c r="Z111" s="108"/>
      <c r="AA111" s="108"/>
      <c r="AB111" s="108"/>
    </row>
    <row r="112" spans="1:28" s="110" customFormat="1" ht="12.75" x14ac:dyDescent="0.2">
      <c r="A112" s="117" t="s">
        <v>361</v>
      </c>
      <c r="B112" s="107"/>
      <c r="C112" s="145" t="s">
        <v>244</v>
      </c>
      <c r="D112" s="145">
        <v>114980887</v>
      </c>
      <c r="E112" s="241" t="s">
        <v>363</v>
      </c>
      <c r="F112" s="123" t="s">
        <v>25</v>
      </c>
      <c r="G112" s="124"/>
      <c r="H112" s="124"/>
      <c r="I112" s="124">
        <v>29</v>
      </c>
      <c r="J112" s="137">
        <f t="shared" si="5"/>
        <v>29</v>
      </c>
      <c r="K112" s="124">
        <v>29</v>
      </c>
      <c r="L112" s="124"/>
      <c r="M112" s="124"/>
      <c r="N112" s="124"/>
      <c r="O112" s="124"/>
      <c r="P112" s="137">
        <f t="shared" si="6"/>
        <v>29</v>
      </c>
      <c r="Q112" s="137">
        <f t="shared" si="7"/>
        <v>1</v>
      </c>
      <c r="R112" s="142" t="s">
        <v>133</v>
      </c>
      <c r="S112" s="124">
        <v>1</v>
      </c>
      <c r="T112" s="124"/>
      <c r="U112" s="124"/>
      <c r="V112" s="108"/>
      <c r="W112" s="108"/>
      <c r="X112" s="108"/>
      <c r="Y112" s="108"/>
      <c r="Z112" s="108"/>
      <c r="AA112" s="108"/>
      <c r="AB112" s="108"/>
    </row>
    <row r="113" spans="1:28" s="110" customFormat="1" ht="12.75" x14ac:dyDescent="0.2">
      <c r="A113" s="117" t="s">
        <v>361</v>
      </c>
      <c r="B113" s="107"/>
      <c r="C113" s="145" t="s">
        <v>366</v>
      </c>
      <c r="D113" s="145">
        <v>111940791</v>
      </c>
      <c r="E113" s="241" t="s">
        <v>363</v>
      </c>
      <c r="F113" s="123" t="s">
        <v>25</v>
      </c>
      <c r="G113" s="124"/>
      <c r="H113" s="124"/>
      <c r="I113" s="124">
        <v>29</v>
      </c>
      <c r="J113" s="137">
        <f t="shared" si="5"/>
        <v>29</v>
      </c>
      <c r="K113" s="124">
        <v>29</v>
      </c>
      <c r="L113" s="124"/>
      <c r="M113" s="124"/>
      <c r="N113" s="124"/>
      <c r="O113" s="124"/>
      <c r="P113" s="137">
        <f t="shared" si="6"/>
        <v>29</v>
      </c>
      <c r="Q113" s="137">
        <f t="shared" si="7"/>
        <v>1</v>
      </c>
      <c r="R113" s="142" t="s">
        <v>133</v>
      </c>
      <c r="S113" s="124"/>
      <c r="T113" s="124">
        <v>1</v>
      </c>
      <c r="U113" s="124"/>
      <c r="V113" s="108"/>
      <c r="W113" s="108"/>
      <c r="X113" s="108"/>
      <c r="Y113" s="108"/>
      <c r="Z113" s="108"/>
      <c r="AA113" s="108"/>
      <c r="AB113" s="108"/>
    </row>
    <row r="114" spans="1:28" s="110" customFormat="1" ht="12.75" x14ac:dyDescent="0.2">
      <c r="A114" s="117" t="s">
        <v>361</v>
      </c>
      <c r="B114" s="107"/>
      <c r="C114" s="145" t="s">
        <v>367</v>
      </c>
      <c r="D114" s="145">
        <v>111210741</v>
      </c>
      <c r="E114" s="241" t="s">
        <v>363</v>
      </c>
      <c r="F114" s="123" t="s">
        <v>25</v>
      </c>
      <c r="G114" s="124"/>
      <c r="H114" s="124"/>
      <c r="I114" s="124">
        <v>29</v>
      </c>
      <c r="J114" s="137">
        <f t="shared" si="5"/>
        <v>29</v>
      </c>
      <c r="K114" s="124">
        <v>29</v>
      </c>
      <c r="L114" s="124"/>
      <c r="M114" s="124"/>
      <c r="N114" s="124"/>
      <c r="O114" s="124"/>
      <c r="P114" s="137">
        <f t="shared" si="6"/>
        <v>29</v>
      </c>
      <c r="Q114" s="137">
        <f t="shared" si="7"/>
        <v>1</v>
      </c>
      <c r="R114" s="142" t="s">
        <v>133</v>
      </c>
      <c r="S114" s="124">
        <v>1</v>
      </c>
      <c r="T114" s="124"/>
      <c r="U114" s="124"/>
      <c r="V114" s="108"/>
      <c r="W114" s="108"/>
      <c r="X114" s="108"/>
      <c r="Y114" s="108"/>
      <c r="Z114" s="108"/>
      <c r="AA114" s="108"/>
      <c r="AB114" s="108"/>
    </row>
    <row r="115" spans="1:28" s="110" customFormat="1" ht="12.75" x14ac:dyDescent="0.2">
      <c r="A115" s="117" t="s">
        <v>361</v>
      </c>
      <c r="B115" s="107"/>
      <c r="C115" s="145" t="s">
        <v>368</v>
      </c>
      <c r="D115" s="145">
        <v>111000475</v>
      </c>
      <c r="E115" s="241" t="s">
        <v>363</v>
      </c>
      <c r="F115" s="123" t="s">
        <v>25</v>
      </c>
      <c r="G115" s="124"/>
      <c r="H115" s="124"/>
      <c r="I115" s="124">
        <v>29</v>
      </c>
      <c r="J115" s="137">
        <f t="shared" si="5"/>
        <v>29</v>
      </c>
      <c r="K115" s="124">
        <v>29</v>
      </c>
      <c r="L115" s="124"/>
      <c r="M115" s="124"/>
      <c r="N115" s="124"/>
      <c r="O115" s="124"/>
      <c r="P115" s="137">
        <f t="shared" si="6"/>
        <v>29</v>
      </c>
      <c r="Q115" s="137">
        <f t="shared" si="7"/>
        <v>1</v>
      </c>
      <c r="R115" s="142" t="s">
        <v>133</v>
      </c>
      <c r="S115" s="124">
        <v>1</v>
      </c>
      <c r="T115" s="124"/>
      <c r="U115" s="124"/>
      <c r="V115" s="108"/>
      <c r="W115" s="108"/>
      <c r="X115" s="108"/>
      <c r="Y115" s="108"/>
      <c r="Z115" s="108"/>
      <c r="AA115" s="108"/>
      <c r="AB115" s="108"/>
    </row>
    <row r="116" spans="1:28" s="110" customFormat="1" ht="12.75" x14ac:dyDescent="0.2">
      <c r="A116" s="117" t="s">
        <v>361</v>
      </c>
      <c r="B116" s="107"/>
      <c r="C116" s="145" t="s">
        <v>369</v>
      </c>
      <c r="D116" s="145">
        <v>107640214</v>
      </c>
      <c r="E116" s="241" t="s">
        <v>363</v>
      </c>
      <c r="F116" s="123" t="s">
        <v>25</v>
      </c>
      <c r="G116" s="124"/>
      <c r="H116" s="124"/>
      <c r="I116" s="124">
        <v>29</v>
      </c>
      <c r="J116" s="137">
        <f t="shared" si="5"/>
        <v>29</v>
      </c>
      <c r="K116" s="124">
        <v>29</v>
      </c>
      <c r="L116" s="124"/>
      <c r="M116" s="124"/>
      <c r="N116" s="124"/>
      <c r="O116" s="124"/>
      <c r="P116" s="137">
        <f t="shared" si="6"/>
        <v>29</v>
      </c>
      <c r="Q116" s="137">
        <f t="shared" si="7"/>
        <v>1</v>
      </c>
      <c r="R116" s="142" t="s">
        <v>133</v>
      </c>
      <c r="S116" s="124">
        <v>1</v>
      </c>
      <c r="T116" s="124"/>
      <c r="U116" s="124"/>
      <c r="V116" s="108"/>
      <c r="W116" s="108"/>
      <c r="X116" s="108"/>
      <c r="Y116" s="108"/>
      <c r="Z116" s="108"/>
      <c r="AA116" s="108"/>
      <c r="AB116" s="108"/>
    </row>
    <row r="117" spans="1:28" s="110" customFormat="1" ht="12.75" x14ac:dyDescent="0.2">
      <c r="A117" s="117" t="s">
        <v>361</v>
      </c>
      <c r="B117" s="107"/>
      <c r="C117" s="145" t="s">
        <v>370</v>
      </c>
      <c r="D117" s="145">
        <v>111210741</v>
      </c>
      <c r="E117" s="241" t="s">
        <v>363</v>
      </c>
      <c r="F117" s="123" t="s">
        <v>25</v>
      </c>
      <c r="G117" s="124"/>
      <c r="H117" s="124"/>
      <c r="I117" s="124">
        <v>29</v>
      </c>
      <c r="J117" s="137">
        <f t="shared" si="5"/>
        <v>29</v>
      </c>
      <c r="K117" s="124">
        <v>29</v>
      </c>
      <c r="L117" s="124"/>
      <c r="M117" s="124"/>
      <c r="N117" s="124"/>
      <c r="O117" s="124"/>
      <c r="P117" s="137">
        <f t="shared" si="6"/>
        <v>29</v>
      </c>
      <c r="Q117" s="137">
        <f t="shared" si="7"/>
        <v>1</v>
      </c>
      <c r="R117" s="142" t="s">
        <v>133</v>
      </c>
      <c r="S117" s="124">
        <v>1</v>
      </c>
      <c r="T117" s="124"/>
      <c r="U117" s="124"/>
      <c r="V117" s="108"/>
      <c r="W117" s="108"/>
      <c r="X117" s="108"/>
      <c r="Y117" s="108"/>
      <c r="Z117" s="108"/>
      <c r="AA117" s="108"/>
      <c r="AB117" s="108"/>
    </row>
    <row r="118" spans="1:28" s="110" customFormat="1" ht="12.75" x14ac:dyDescent="0.2">
      <c r="A118" s="117" t="s">
        <v>361</v>
      </c>
      <c r="B118" s="107"/>
      <c r="C118" s="145" t="s">
        <v>371</v>
      </c>
      <c r="D118" s="145">
        <v>203450705</v>
      </c>
      <c r="E118" s="241" t="s">
        <v>363</v>
      </c>
      <c r="F118" s="123" t="s">
        <v>25</v>
      </c>
      <c r="G118" s="124"/>
      <c r="H118" s="124"/>
      <c r="I118" s="124">
        <v>29</v>
      </c>
      <c r="J118" s="137">
        <f t="shared" si="5"/>
        <v>29</v>
      </c>
      <c r="K118" s="124">
        <v>29</v>
      </c>
      <c r="L118" s="124"/>
      <c r="M118" s="124"/>
      <c r="N118" s="124"/>
      <c r="O118" s="124"/>
      <c r="P118" s="137">
        <f t="shared" si="6"/>
        <v>29</v>
      </c>
      <c r="Q118" s="137">
        <f t="shared" si="7"/>
        <v>1</v>
      </c>
      <c r="R118" s="142" t="s">
        <v>133</v>
      </c>
      <c r="S118" s="124">
        <v>1</v>
      </c>
      <c r="T118" s="124"/>
      <c r="U118" s="124"/>
      <c r="V118" s="108"/>
      <c r="W118" s="108"/>
      <c r="X118" s="108"/>
      <c r="Y118" s="108"/>
      <c r="Z118" s="108"/>
      <c r="AA118" s="108"/>
      <c r="AB118" s="108"/>
    </row>
    <row r="119" spans="1:28" s="110" customFormat="1" ht="12.75" x14ac:dyDescent="0.2">
      <c r="A119" s="117" t="s">
        <v>334</v>
      </c>
      <c r="B119" s="107"/>
      <c r="C119" s="145" t="s">
        <v>217</v>
      </c>
      <c r="D119" s="145">
        <v>501540869</v>
      </c>
      <c r="E119" s="241" t="s">
        <v>321</v>
      </c>
      <c r="F119" s="123" t="s">
        <v>25</v>
      </c>
      <c r="G119" s="124"/>
      <c r="H119" s="124"/>
      <c r="I119" s="124">
        <v>16</v>
      </c>
      <c r="J119" s="137">
        <f t="shared" si="5"/>
        <v>16</v>
      </c>
      <c r="K119" s="124">
        <v>16</v>
      </c>
      <c r="L119" s="124"/>
      <c r="M119" s="124"/>
      <c r="N119" s="124"/>
      <c r="O119" s="124"/>
      <c r="P119" s="137">
        <f t="shared" si="6"/>
        <v>16</v>
      </c>
      <c r="Q119" s="137">
        <f t="shared" si="7"/>
        <v>1</v>
      </c>
      <c r="R119" s="142" t="s">
        <v>133</v>
      </c>
      <c r="S119" s="124">
        <v>1</v>
      </c>
      <c r="T119" s="124"/>
      <c r="U119" s="124"/>
      <c r="V119" s="108"/>
      <c r="W119" s="108"/>
      <c r="X119" s="108"/>
      <c r="Y119" s="108"/>
      <c r="Z119" s="108"/>
      <c r="AA119" s="108"/>
      <c r="AB119" s="108"/>
    </row>
    <row r="120" spans="1:28" s="110" customFormat="1" ht="12.75" x14ac:dyDescent="0.2">
      <c r="A120" s="117" t="s">
        <v>334</v>
      </c>
      <c r="B120" s="107"/>
      <c r="C120" s="145" t="s">
        <v>219</v>
      </c>
      <c r="D120" s="145">
        <v>501830667</v>
      </c>
      <c r="E120" s="241" t="s">
        <v>321</v>
      </c>
      <c r="F120" s="123" t="s">
        <v>25</v>
      </c>
      <c r="G120" s="124"/>
      <c r="H120" s="124"/>
      <c r="I120" s="124">
        <v>16</v>
      </c>
      <c r="J120" s="137">
        <f t="shared" si="5"/>
        <v>16</v>
      </c>
      <c r="K120" s="124">
        <v>16</v>
      </c>
      <c r="L120" s="124"/>
      <c r="M120" s="124"/>
      <c r="N120" s="124"/>
      <c r="O120" s="124"/>
      <c r="P120" s="137">
        <f t="shared" si="6"/>
        <v>16</v>
      </c>
      <c r="Q120" s="137">
        <f t="shared" si="7"/>
        <v>1</v>
      </c>
      <c r="R120" s="142" t="s">
        <v>133</v>
      </c>
      <c r="S120" s="124">
        <v>1</v>
      </c>
      <c r="T120" s="124"/>
      <c r="U120" s="124"/>
      <c r="V120" s="108"/>
      <c r="W120" s="108"/>
      <c r="X120" s="108"/>
      <c r="Y120" s="108"/>
      <c r="Z120" s="108"/>
      <c r="AA120" s="108"/>
      <c r="AB120" s="108"/>
    </row>
    <row r="121" spans="1:28" s="110" customFormat="1" ht="12.75" x14ac:dyDescent="0.2">
      <c r="A121" s="117" t="s">
        <v>334</v>
      </c>
      <c r="B121" s="107"/>
      <c r="C121" s="145" t="s">
        <v>232</v>
      </c>
      <c r="D121" s="145">
        <v>503590897</v>
      </c>
      <c r="E121" s="241" t="s">
        <v>321</v>
      </c>
      <c r="F121" s="123" t="s">
        <v>25</v>
      </c>
      <c r="G121" s="124"/>
      <c r="H121" s="124"/>
      <c r="I121" s="124">
        <v>16</v>
      </c>
      <c r="J121" s="137">
        <f t="shared" si="5"/>
        <v>16</v>
      </c>
      <c r="K121" s="124">
        <v>16</v>
      </c>
      <c r="L121" s="124"/>
      <c r="M121" s="124"/>
      <c r="N121" s="124"/>
      <c r="O121" s="124"/>
      <c r="P121" s="137">
        <f t="shared" si="6"/>
        <v>16</v>
      </c>
      <c r="Q121" s="137">
        <f t="shared" si="7"/>
        <v>1</v>
      </c>
      <c r="R121" s="142" t="s">
        <v>76</v>
      </c>
      <c r="S121" s="124">
        <v>1</v>
      </c>
      <c r="T121" s="124"/>
      <c r="U121" s="124"/>
      <c r="V121" s="108"/>
      <c r="W121" s="108"/>
      <c r="X121" s="108"/>
      <c r="Y121" s="108"/>
      <c r="Z121" s="108"/>
      <c r="AA121" s="108"/>
      <c r="AB121" s="108"/>
    </row>
    <row r="122" spans="1:28" s="110" customFormat="1" ht="12.75" x14ac:dyDescent="0.2">
      <c r="A122" s="117" t="s">
        <v>334</v>
      </c>
      <c r="B122" s="107"/>
      <c r="C122" s="145" t="s">
        <v>373</v>
      </c>
      <c r="D122" s="145">
        <v>501940224</v>
      </c>
      <c r="E122" s="241" t="s">
        <v>321</v>
      </c>
      <c r="F122" s="123" t="s">
        <v>25</v>
      </c>
      <c r="G122" s="124"/>
      <c r="H122" s="124"/>
      <c r="I122" s="124">
        <v>16</v>
      </c>
      <c r="J122" s="137">
        <f t="shared" si="5"/>
        <v>16</v>
      </c>
      <c r="K122" s="124">
        <v>16</v>
      </c>
      <c r="L122" s="124"/>
      <c r="M122" s="124"/>
      <c r="N122" s="124"/>
      <c r="O122" s="124"/>
      <c r="P122" s="137">
        <f t="shared" si="6"/>
        <v>16</v>
      </c>
      <c r="Q122" s="137">
        <f t="shared" si="7"/>
        <v>1</v>
      </c>
      <c r="R122" s="142" t="s">
        <v>76</v>
      </c>
      <c r="S122" s="124">
        <v>1</v>
      </c>
      <c r="T122" s="124"/>
      <c r="U122" s="124"/>
      <c r="V122" s="108"/>
      <c r="W122" s="108"/>
      <c r="X122" s="108"/>
      <c r="Y122" s="108"/>
      <c r="Z122" s="108"/>
      <c r="AA122" s="108"/>
      <c r="AB122" s="108"/>
    </row>
    <row r="123" spans="1:28" s="110" customFormat="1" ht="12.75" x14ac:dyDescent="0.2">
      <c r="A123" s="117" t="s">
        <v>334</v>
      </c>
      <c r="B123" s="107"/>
      <c r="C123" s="145" t="s">
        <v>238</v>
      </c>
      <c r="D123" s="145">
        <v>9155804144</v>
      </c>
      <c r="E123" s="241" t="s">
        <v>321</v>
      </c>
      <c r="F123" s="123" t="s">
        <v>25</v>
      </c>
      <c r="G123" s="124"/>
      <c r="H123" s="124"/>
      <c r="I123" s="124">
        <v>16</v>
      </c>
      <c r="J123" s="137">
        <f t="shared" si="5"/>
        <v>16</v>
      </c>
      <c r="K123" s="124">
        <v>16</v>
      </c>
      <c r="L123" s="124"/>
      <c r="M123" s="124"/>
      <c r="N123" s="124"/>
      <c r="O123" s="124"/>
      <c r="P123" s="137">
        <f t="shared" si="6"/>
        <v>16</v>
      </c>
      <c r="Q123" s="137">
        <f t="shared" si="7"/>
        <v>1</v>
      </c>
      <c r="R123" s="142" t="s">
        <v>133</v>
      </c>
      <c r="S123" s="124">
        <v>1</v>
      </c>
      <c r="T123" s="124"/>
      <c r="U123" s="124"/>
      <c r="V123" s="108"/>
      <c r="W123" s="108"/>
      <c r="X123" s="108"/>
      <c r="Y123" s="108"/>
      <c r="Z123" s="108"/>
      <c r="AA123" s="108"/>
      <c r="AB123" s="108"/>
    </row>
    <row r="124" spans="1:28" s="110" customFormat="1" ht="12.75" x14ac:dyDescent="0.2">
      <c r="A124" s="117" t="s">
        <v>334</v>
      </c>
      <c r="B124" s="107"/>
      <c r="C124" s="145" t="s">
        <v>237</v>
      </c>
      <c r="D124" s="145">
        <v>203740854</v>
      </c>
      <c r="E124" s="241" t="s">
        <v>321</v>
      </c>
      <c r="F124" s="123" t="s">
        <v>25</v>
      </c>
      <c r="G124" s="124"/>
      <c r="H124" s="124"/>
      <c r="I124" s="124">
        <v>16</v>
      </c>
      <c r="J124" s="137">
        <f t="shared" si="5"/>
        <v>16</v>
      </c>
      <c r="K124" s="124">
        <v>16</v>
      </c>
      <c r="L124" s="124"/>
      <c r="M124" s="124"/>
      <c r="N124" s="124"/>
      <c r="O124" s="124"/>
      <c r="P124" s="137">
        <f t="shared" si="6"/>
        <v>16</v>
      </c>
      <c r="Q124" s="137">
        <f t="shared" si="7"/>
        <v>1</v>
      </c>
      <c r="R124" s="142" t="s">
        <v>76</v>
      </c>
      <c r="S124" s="124">
        <v>1</v>
      </c>
      <c r="T124" s="124"/>
      <c r="U124" s="124"/>
      <c r="V124" s="108"/>
      <c r="W124" s="108"/>
      <c r="X124" s="108"/>
      <c r="Y124" s="108"/>
      <c r="Z124" s="108"/>
      <c r="AA124" s="108"/>
      <c r="AB124" s="108"/>
    </row>
    <row r="125" spans="1:28" s="110" customFormat="1" ht="12.75" x14ac:dyDescent="0.2">
      <c r="A125" s="117" t="s">
        <v>334</v>
      </c>
      <c r="B125" s="107"/>
      <c r="C125" s="145" t="s">
        <v>223</v>
      </c>
      <c r="D125" s="145">
        <v>503580475</v>
      </c>
      <c r="E125" s="241" t="s">
        <v>321</v>
      </c>
      <c r="F125" s="123" t="s">
        <v>25</v>
      </c>
      <c r="G125" s="124"/>
      <c r="H125" s="124"/>
      <c r="I125" s="124">
        <v>16</v>
      </c>
      <c r="J125" s="137">
        <f t="shared" si="5"/>
        <v>16</v>
      </c>
      <c r="K125" s="124">
        <v>16</v>
      </c>
      <c r="L125" s="124"/>
      <c r="M125" s="124"/>
      <c r="N125" s="124"/>
      <c r="O125" s="124"/>
      <c r="P125" s="137">
        <f t="shared" si="6"/>
        <v>16</v>
      </c>
      <c r="Q125" s="137">
        <f t="shared" si="7"/>
        <v>1</v>
      </c>
      <c r="R125" s="142" t="s">
        <v>76</v>
      </c>
      <c r="S125" s="124">
        <v>1</v>
      </c>
      <c r="T125" s="124"/>
      <c r="U125" s="124"/>
      <c r="V125" s="108"/>
      <c r="W125" s="108"/>
      <c r="X125" s="108"/>
      <c r="Y125" s="108"/>
      <c r="Z125" s="108"/>
      <c r="AA125" s="108"/>
      <c r="AB125" s="108"/>
    </row>
    <row r="126" spans="1:28" s="110" customFormat="1" ht="12.75" x14ac:dyDescent="0.2">
      <c r="A126" s="117" t="s">
        <v>334</v>
      </c>
      <c r="B126" s="107"/>
      <c r="C126" s="145" t="s">
        <v>215</v>
      </c>
      <c r="D126" s="145">
        <v>502790234</v>
      </c>
      <c r="E126" s="241" t="s">
        <v>321</v>
      </c>
      <c r="F126" s="123" t="s">
        <v>25</v>
      </c>
      <c r="G126" s="124"/>
      <c r="H126" s="124"/>
      <c r="I126" s="124">
        <v>16</v>
      </c>
      <c r="J126" s="137">
        <f t="shared" si="5"/>
        <v>16</v>
      </c>
      <c r="K126" s="124">
        <v>16</v>
      </c>
      <c r="L126" s="124"/>
      <c r="M126" s="124"/>
      <c r="N126" s="124"/>
      <c r="O126" s="124"/>
      <c r="P126" s="137">
        <f t="shared" si="6"/>
        <v>16</v>
      </c>
      <c r="Q126" s="137">
        <f t="shared" si="7"/>
        <v>1</v>
      </c>
      <c r="R126" s="142" t="s">
        <v>76</v>
      </c>
      <c r="S126" s="124">
        <v>1</v>
      </c>
      <c r="T126" s="124"/>
      <c r="U126" s="124"/>
      <c r="V126" s="108"/>
      <c r="W126" s="108"/>
      <c r="X126" s="108"/>
      <c r="Y126" s="108"/>
      <c r="Z126" s="108"/>
      <c r="AA126" s="108"/>
      <c r="AB126" s="108"/>
    </row>
    <row r="127" spans="1:28" s="110" customFormat="1" ht="12.75" x14ac:dyDescent="0.2">
      <c r="A127" s="117" t="s">
        <v>334</v>
      </c>
      <c r="B127" s="107"/>
      <c r="C127" s="145" t="s">
        <v>374</v>
      </c>
      <c r="D127" s="145">
        <v>502900436</v>
      </c>
      <c r="E127" s="241" t="s">
        <v>321</v>
      </c>
      <c r="F127" s="123" t="s">
        <v>25</v>
      </c>
      <c r="G127" s="124"/>
      <c r="H127" s="124"/>
      <c r="I127" s="124">
        <v>16</v>
      </c>
      <c r="J127" s="137">
        <f t="shared" si="5"/>
        <v>16</v>
      </c>
      <c r="K127" s="124">
        <v>16</v>
      </c>
      <c r="L127" s="124"/>
      <c r="M127" s="124"/>
      <c r="N127" s="124"/>
      <c r="O127" s="124"/>
      <c r="P127" s="137">
        <f t="shared" si="6"/>
        <v>16</v>
      </c>
      <c r="Q127" s="137">
        <f t="shared" si="7"/>
        <v>1</v>
      </c>
      <c r="R127" s="142" t="s">
        <v>76</v>
      </c>
      <c r="S127" s="124">
        <v>1</v>
      </c>
      <c r="T127" s="124"/>
      <c r="U127" s="124"/>
      <c r="V127" s="108"/>
      <c r="W127" s="108"/>
      <c r="X127" s="108"/>
      <c r="Y127" s="108"/>
      <c r="Z127" s="108"/>
      <c r="AA127" s="108"/>
      <c r="AB127" s="108"/>
    </row>
    <row r="128" spans="1:28" s="110" customFormat="1" ht="12.75" x14ac:dyDescent="0.2">
      <c r="A128" s="117" t="s">
        <v>334</v>
      </c>
      <c r="B128" s="107"/>
      <c r="C128" s="145" t="s">
        <v>230</v>
      </c>
      <c r="D128" s="145">
        <v>900540628</v>
      </c>
      <c r="E128" s="241" t="s">
        <v>321</v>
      </c>
      <c r="F128" s="123" t="s">
        <v>25</v>
      </c>
      <c r="G128" s="124"/>
      <c r="H128" s="124"/>
      <c r="I128" s="124">
        <v>16</v>
      </c>
      <c r="J128" s="137">
        <f t="shared" si="5"/>
        <v>16</v>
      </c>
      <c r="K128" s="124">
        <v>16</v>
      </c>
      <c r="L128" s="124"/>
      <c r="M128" s="124"/>
      <c r="N128" s="124"/>
      <c r="O128" s="124"/>
      <c r="P128" s="137">
        <f t="shared" si="6"/>
        <v>16</v>
      </c>
      <c r="Q128" s="137">
        <f t="shared" si="7"/>
        <v>1</v>
      </c>
      <c r="R128" s="142" t="s">
        <v>76</v>
      </c>
      <c r="S128" s="124">
        <v>1</v>
      </c>
      <c r="T128" s="124"/>
      <c r="U128" s="124"/>
      <c r="V128" s="108"/>
      <c r="W128" s="108"/>
      <c r="X128" s="108"/>
      <c r="Y128" s="108"/>
      <c r="Z128" s="108"/>
      <c r="AA128" s="108"/>
      <c r="AB128" s="108"/>
    </row>
    <row r="129" spans="1:28" s="110" customFormat="1" ht="12.75" x14ac:dyDescent="0.2">
      <c r="A129" s="117" t="s">
        <v>334</v>
      </c>
      <c r="B129" s="107"/>
      <c r="C129" s="145" t="s">
        <v>229</v>
      </c>
      <c r="D129" s="145">
        <v>202840573</v>
      </c>
      <c r="E129" s="241" t="s">
        <v>321</v>
      </c>
      <c r="F129" s="123" t="s">
        <v>25</v>
      </c>
      <c r="G129" s="124"/>
      <c r="H129" s="124"/>
      <c r="I129" s="124">
        <v>16</v>
      </c>
      <c r="J129" s="137">
        <f t="shared" si="5"/>
        <v>16</v>
      </c>
      <c r="K129" s="124">
        <v>16</v>
      </c>
      <c r="L129" s="124"/>
      <c r="M129" s="124"/>
      <c r="N129" s="124"/>
      <c r="O129" s="124"/>
      <c r="P129" s="137">
        <f t="shared" si="6"/>
        <v>16</v>
      </c>
      <c r="Q129" s="137">
        <f t="shared" si="7"/>
        <v>1</v>
      </c>
      <c r="R129" s="142" t="s">
        <v>133</v>
      </c>
      <c r="S129" s="124">
        <v>1</v>
      </c>
      <c r="T129" s="124"/>
      <c r="U129" s="124"/>
      <c r="V129" s="108"/>
      <c r="W129" s="108"/>
      <c r="X129" s="108"/>
      <c r="Y129" s="108"/>
      <c r="Z129" s="108"/>
      <c r="AA129" s="108"/>
      <c r="AB129" s="108"/>
    </row>
    <row r="130" spans="1:28" s="110" customFormat="1" ht="12.75" x14ac:dyDescent="0.2">
      <c r="A130" s="117" t="s">
        <v>334</v>
      </c>
      <c r="B130" s="107"/>
      <c r="C130" s="145" t="s">
        <v>372</v>
      </c>
      <c r="D130" s="145">
        <v>502150680</v>
      </c>
      <c r="E130" s="241" t="s">
        <v>321</v>
      </c>
      <c r="F130" s="123" t="s">
        <v>25</v>
      </c>
      <c r="G130" s="124"/>
      <c r="H130" s="124"/>
      <c r="I130" s="124">
        <v>16</v>
      </c>
      <c r="J130" s="137">
        <f t="shared" si="5"/>
        <v>16</v>
      </c>
      <c r="K130" s="124">
        <v>16</v>
      </c>
      <c r="L130" s="124"/>
      <c r="M130" s="124"/>
      <c r="N130" s="124"/>
      <c r="O130" s="124"/>
      <c r="P130" s="137">
        <f t="shared" si="6"/>
        <v>16</v>
      </c>
      <c r="Q130" s="137">
        <f t="shared" si="7"/>
        <v>1</v>
      </c>
      <c r="R130" s="142" t="s">
        <v>76</v>
      </c>
      <c r="S130" s="124">
        <v>1</v>
      </c>
      <c r="T130" s="124"/>
      <c r="U130" s="124"/>
      <c r="V130" s="108"/>
      <c r="W130" s="108"/>
      <c r="X130" s="108"/>
      <c r="Y130" s="108"/>
      <c r="Z130" s="108"/>
      <c r="AA130" s="108"/>
      <c r="AB130" s="108"/>
    </row>
    <row r="131" spans="1:28" s="110" customFormat="1" ht="12.75" x14ac:dyDescent="0.2">
      <c r="A131" s="117" t="s">
        <v>375</v>
      </c>
      <c r="B131" s="107"/>
      <c r="C131" s="145" t="s">
        <v>376</v>
      </c>
      <c r="D131" s="145">
        <v>204940413</v>
      </c>
      <c r="E131" s="241" t="s">
        <v>377</v>
      </c>
      <c r="F131" s="123" t="s">
        <v>25</v>
      </c>
      <c r="G131" s="124"/>
      <c r="H131" s="124"/>
      <c r="I131" s="124">
        <v>16</v>
      </c>
      <c r="J131" s="137">
        <f t="shared" si="5"/>
        <v>16</v>
      </c>
      <c r="K131" s="124">
        <v>16</v>
      </c>
      <c r="L131" s="124"/>
      <c r="M131" s="124"/>
      <c r="N131" s="124"/>
      <c r="O131" s="124"/>
      <c r="P131" s="137">
        <f t="shared" si="6"/>
        <v>16</v>
      </c>
      <c r="Q131" s="137">
        <f t="shared" si="7"/>
        <v>1</v>
      </c>
      <c r="R131" s="142" t="s">
        <v>133</v>
      </c>
      <c r="S131" s="124">
        <v>1</v>
      </c>
      <c r="T131" s="124"/>
      <c r="U131" s="124"/>
      <c r="V131" s="108"/>
      <c r="W131" s="108"/>
      <c r="X131" s="108"/>
      <c r="Y131" s="108"/>
      <c r="Z131" s="108"/>
      <c r="AA131" s="108"/>
      <c r="AB131" s="108"/>
    </row>
    <row r="132" spans="1:28" s="110" customFormat="1" ht="12.75" x14ac:dyDescent="0.25">
      <c r="A132" s="111" t="s">
        <v>378</v>
      </c>
      <c r="B132" s="107"/>
      <c r="C132" s="145" t="s">
        <v>379</v>
      </c>
      <c r="D132" s="145">
        <v>112670108</v>
      </c>
      <c r="E132" s="241" t="s">
        <v>322</v>
      </c>
      <c r="F132" s="123" t="s">
        <v>25</v>
      </c>
      <c r="G132" s="124"/>
      <c r="H132" s="124"/>
      <c r="I132" s="124">
        <v>27</v>
      </c>
      <c r="J132" s="137">
        <f t="shared" si="5"/>
        <v>27</v>
      </c>
      <c r="K132" s="124">
        <v>27</v>
      </c>
      <c r="L132" s="124"/>
      <c r="M132" s="124"/>
      <c r="N132" s="124"/>
      <c r="O132" s="124"/>
      <c r="P132" s="137">
        <f t="shared" si="6"/>
        <v>27</v>
      </c>
      <c r="Q132" s="137">
        <f t="shared" si="7"/>
        <v>1</v>
      </c>
      <c r="R132" s="142" t="s">
        <v>76</v>
      </c>
      <c r="S132" s="124"/>
      <c r="T132" s="124">
        <v>1</v>
      </c>
      <c r="U132" s="124"/>
      <c r="V132" s="108"/>
      <c r="W132" s="108"/>
      <c r="X132" s="108"/>
      <c r="Y132" s="108"/>
      <c r="Z132" s="108"/>
      <c r="AA132" s="108"/>
      <c r="AB132" s="108"/>
    </row>
    <row r="133" spans="1:28" s="110" customFormat="1" ht="12.75" x14ac:dyDescent="0.25">
      <c r="A133" s="111" t="s">
        <v>378</v>
      </c>
      <c r="B133" s="107"/>
      <c r="C133" s="145" t="s">
        <v>244</v>
      </c>
      <c r="D133" s="145">
        <v>114980887</v>
      </c>
      <c r="E133" s="241" t="s">
        <v>322</v>
      </c>
      <c r="F133" s="123" t="s">
        <v>25</v>
      </c>
      <c r="G133" s="124"/>
      <c r="H133" s="124"/>
      <c r="I133" s="124">
        <v>27</v>
      </c>
      <c r="J133" s="137">
        <f t="shared" si="5"/>
        <v>27</v>
      </c>
      <c r="K133" s="124">
        <v>27</v>
      </c>
      <c r="L133" s="124"/>
      <c r="M133" s="124"/>
      <c r="N133" s="124"/>
      <c r="O133" s="124"/>
      <c r="P133" s="137">
        <f t="shared" si="6"/>
        <v>27</v>
      </c>
      <c r="Q133" s="137">
        <f t="shared" si="7"/>
        <v>1</v>
      </c>
      <c r="R133" s="142" t="s">
        <v>133</v>
      </c>
      <c r="S133" s="124">
        <v>1</v>
      </c>
      <c r="T133" s="124"/>
      <c r="U133" s="124"/>
      <c r="V133" s="108"/>
      <c r="W133" s="108"/>
      <c r="X133" s="108"/>
      <c r="Y133" s="108"/>
      <c r="Z133" s="108"/>
      <c r="AA133" s="108"/>
      <c r="AB133" s="108"/>
    </row>
    <row r="134" spans="1:28" s="110" customFormat="1" ht="12.75" x14ac:dyDescent="0.25">
      <c r="A134" s="111" t="s">
        <v>378</v>
      </c>
      <c r="B134" s="107"/>
      <c r="C134" s="145" t="s">
        <v>380</v>
      </c>
      <c r="D134" s="145">
        <v>401380695</v>
      </c>
      <c r="E134" s="241" t="s">
        <v>322</v>
      </c>
      <c r="F134" s="123" t="s">
        <v>25</v>
      </c>
      <c r="G134" s="124"/>
      <c r="H134" s="124"/>
      <c r="I134" s="124">
        <v>27</v>
      </c>
      <c r="J134" s="137">
        <f t="shared" si="5"/>
        <v>27</v>
      </c>
      <c r="K134" s="124">
        <v>27</v>
      </c>
      <c r="L134" s="124"/>
      <c r="M134" s="124"/>
      <c r="N134" s="124"/>
      <c r="O134" s="124"/>
      <c r="P134" s="137">
        <f t="shared" si="6"/>
        <v>27</v>
      </c>
      <c r="Q134" s="137">
        <f t="shared" si="7"/>
        <v>1</v>
      </c>
      <c r="R134" s="142" t="s">
        <v>133</v>
      </c>
      <c r="S134" s="124">
        <v>1</v>
      </c>
      <c r="T134" s="124"/>
      <c r="U134" s="124"/>
      <c r="V134" s="108"/>
      <c r="W134" s="108"/>
      <c r="X134" s="108"/>
      <c r="Y134" s="108"/>
      <c r="Z134" s="108"/>
      <c r="AA134" s="108"/>
      <c r="AB134" s="108"/>
    </row>
    <row r="135" spans="1:28" s="110" customFormat="1" ht="12.75" x14ac:dyDescent="0.25">
      <c r="A135" s="111" t="s">
        <v>378</v>
      </c>
      <c r="B135" s="107"/>
      <c r="C135" s="145" t="s">
        <v>381</v>
      </c>
      <c r="D135" s="145">
        <v>110180244</v>
      </c>
      <c r="E135" s="241" t="s">
        <v>322</v>
      </c>
      <c r="F135" s="123" t="s">
        <v>25</v>
      </c>
      <c r="G135" s="124"/>
      <c r="H135" s="124"/>
      <c r="I135" s="124">
        <v>27</v>
      </c>
      <c r="J135" s="137">
        <f t="shared" si="5"/>
        <v>27</v>
      </c>
      <c r="K135" s="124">
        <v>27</v>
      </c>
      <c r="L135" s="124"/>
      <c r="M135" s="124"/>
      <c r="N135" s="124"/>
      <c r="O135" s="124"/>
      <c r="P135" s="137">
        <f t="shared" si="6"/>
        <v>27</v>
      </c>
      <c r="Q135" s="137">
        <f t="shared" si="7"/>
        <v>1</v>
      </c>
      <c r="R135" s="142" t="s">
        <v>133</v>
      </c>
      <c r="S135" s="124">
        <v>1</v>
      </c>
      <c r="T135" s="124"/>
      <c r="U135" s="124"/>
      <c r="V135" s="108"/>
      <c r="W135" s="108"/>
      <c r="X135" s="108"/>
      <c r="Y135" s="108"/>
      <c r="Z135" s="108"/>
      <c r="AA135" s="108"/>
      <c r="AB135" s="108"/>
    </row>
    <row r="136" spans="1:28" s="110" customFormat="1" ht="12.75" x14ac:dyDescent="0.25">
      <c r="A136" s="111" t="s">
        <v>378</v>
      </c>
      <c r="B136" s="107"/>
      <c r="C136" s="145" t="s">
        <v>382</v>
      </c>
      <c r="D136" s="145">
        <v>113480614</v>
      </c>
      <c r="E136" s="241" t="s">
        <v>322</v>
      </c>
      <c r="F136" s="123" t="s">
        <v>25</v>
      </c>
      <c r="G136" s="124"/>
      <c r="H136" s="124"/>
      <c r="I136" s="124">
        <v>27</v>
      </c>
      <c r="J136" s="137">
        <f t="shared" si="5"/>
        <v>27</v>
      </c>
      <c r="K136" s="124">
        <v>27</v>
      </c>
      <c r="L136" s="124"/>
      <c r="M136" s="124"/>
      <c r="N136" s="124"/>
      <c r="O136" s="124"/>
      <c r="P136" s="137">
        <f t="shared" si="6"/>
        <v>27</v>
      </c>
      <c r="Q136" s="137">
        <f t="shared" si="7"/>
        <v>1</v>
      </c>
      <c r="R136" s="142" t="s">
        <v>133</v>
      </c>
      <c r="S136" s="124">
        <v>1</v>
      </c>
      <c r="T136" s="124"/>
      <c r="U136" s="124"/>
      <c r="V136" s="108"/>
      <c r="W136" s="108"/>
      <c r="X136" s="108"/>
      <c r="Y136" s="108"/>
      <c r="Z136" s="108"/>
      <c r="AA136" s="108"/>
      <c r="AB136" s="108"/>
    </row>
    <row r="137" spans="1:28" s="110" customFormat="1" ht="12.75" x14ac:dyDescent="0.25">
      <c r="A137" s="111" t="s">
        <v>378</v>
      </c>
      <c r="B137" s="107"/>
      <c r="C137" s="145" t="s">
        <v>340</v>
      </c>
      <c r="D137" s="145">
        <v>109140279</v>
      </c>
      <c r="E137" s="241" t="s">
        <v>322</v>
      </c>
      <c r="F137" s="123" t="s">
        <v>25</v>
      </c>
      <c r="G137" s="124"/>
      <c r="H137" s="124"/>
      <c r="I137" s="124">
        <v>27</v>
      </c>
      <c r="J137" s="137">
        <f t="shared" ref="J137:J200" si="8">SUM(G137:I137)</f>
        <v>27</v>
      </c>
      <c r="K137" s="124">
        <v>27</v>
      </c>
      <c r="L137" s="124"/>
      <c r="M137" s="124"/>
      <c r="N137" s="124"/>
      <c r="O137" s="124"/>
      <c r="P137" s="137">
        <f t="shared" si="6"/>
        <v>27</v>
      </c>
      <c r="Q137" s="137">
        <f t="shared" si="7"/>
        <v>1</v>
      </c>
      <c r="R137" s="142" t="s">
        <v>133</v>
      </c>
      <c r="S137" s="124"/>
      <c r="T137" s="124">
        <v>1</v>
      </c>
      <c r="U137" s="124"/>
      <c r="V137" s="108"/>
      <c r="W137" s="108"/>
      <c r="X137" s="108"/>
      <c r="Y137" s="108"/>
      <c r="Z137" s="108"/>
      <c r="AA137" s="108"/>
      <c r="AB137" s="108"/>
    </row>
    <row r="138" spans="1:28" s="110" customFormat="1" ht="12.75" x14ac:dyDescent="0.25">
      <c r="A138" s="111" t="s">
        <v>378</v>
      </c>
      <c r="B138" s="107"/>
      <c r="C138" s="145" t="s">
        <v>383</v>
      </c>
      <c r="D138" s="145">
        <v>302530487</v>
      </c>
      <c r="E138" s="241" t="s">
        <v>322</v>
      </c>
      <c r="F138" s="123" t="s">
        <v>25</v>
      </c>
      <c r="G138" s="124"/>
      <c r="H138" s="124"/>
      <c r="I138" s="124">
        <v>27</v>
      </c>
      <c r="J138" s="137">
        <f t="shared" si="8"/>
        <v>27</v>
      </c>
      <c r="K138" s="124">
        <v>27</v>
      </c>
      <c r="L138" s="124"/>
      <c r="M138" s="124"/>
      <c r="N138" s="124"/>
      <c r="O138" s="124"/>
      <c r="P138" s="137">
        <f t="shared" ref="P138:P201" si="9">IF(SUM(K138:O138)=SUM(G138:I138),J138,"VERIFIQUE DATOS INCORRECTOS")</f>
        <v>27</v>
      </c>
      <c r="Q138" s="137">
        <f t="shared" ref="Q138:Q201" si="10">SUM(S138:U138)</f>
        <v>1</v>
      </c>
      <c r="R138" s="142" t="s">
        <v>76</v>
      </c>
      <c r="S138" s="124">
        <v>1</v>
      </c>
      <c r="T138" s="124"/>
      <c r="U138" s="124"/>
      <c r="V138" s="108"/>
      <c r="W138" s="108"/>
      <c r="X138" s="108"/>
      <c r="Y138" s="108"/>
      <c r="Z138" s="108"/>
      <c r="AA138" s="108"/>
      <c r="AB138" s="108"/>
    </row>
    <row r="139" spans="1:28" s="110" customFormat="1" ht="12.75" x14ac:dyDescent="0.25">
      <c r="A139" s="111" t="s">
        <v>378</v>
      </c>
      <c r="B139" s="107"/>
      <c r="C139" s="145" t="s">
        <v>328</v>
      </c>
      <c r="D139" s="145">
        <v>700920480</v>
      </c>
      <c r="E139" s="241" t="s">
        <v>322</v>
      </c>
      <c r="F139" s="123" t="s">
        <v>25</v>
      </c>
      <c r="G139" s="124"/>
      <c r="H139" s="124"/>
      <c r="I139" s="124">
        <v>27</v>
      </c>
      <c r="J139" s="137">
        <f t="shared" si="8"/>
        <v>27</v>
      </c>
      <c r="K139" s="124">
        <v>27</v>
      </c>
      <c r="L139" s="124"/>
      <c r="M139" s="124"/>
      <c r="N139" s="124"/>
      <c r="O139" s="124"/>
      <c r="P139" s="137">
        <f t="shared" si="9"/>
        <v>27</v>
      </c>
      <c r="Q139" s="137">
        <f t="shared" si="10"/>
        <v>1</v>
      </c>
      <c r="R139" s="142" t="s">
        <v>133</v>
      </c>
      <c r="S139" s="124">
        <v>1</v>
      </c>
      <c r="T139" s="124"/>
      <c r="U139" s="124"/>
      <c r="V139" s="108"/>
      <c r="W139" s="108"/>
      <c r="X139" s="108"/>
      <c r="Y139" s="108"/>
      <c r="Z139" s="108"/>
      <c r="AA139" s="108"/>
      <c r="AB139" s="108"/>
    </row>
    <row r="140" spans="1:28" s="110" customFormat="1" ht="12.75" x14ac:dyDescent="0.25">
      <c r="A140" s="111" t="s">
        <v>378</v>
      </c>
      <c r="B140" s="107"/>
      <c r="C140" s="145" t="s">
        <v>348</v>
      </c>
      <c r="D140" s="145">
        <v>112870879</v>
      </c>
      <c r="E140" s="241" t="s">
        <v>322</v>
      </c>
      <c r="F140" s="123" t="s">
        <v>25</v>
      </c>
      <c r="G140" s="124"/>
      <c r="H140" s="124"/>
      <c r="I140" s="124">
        <v>27</v>
      </c>
      <c r="J140" s="137">
        <f t="shared" si="8"/>
        <v>27</v>
      </c>
      <c r="K140" s="124">
        <v>27</v>
      </c>
      <c r="L140" s="124"/>
      <c r="M140" s="124"/>
      <c r="N140" s="124"/>
      <c r="O140" s="124"/>
      <c r="P140" s="137">
        <f t="shared" si="9"/>
        <v>27</v>
      </c>
      <c r="Q140" s="137">
        <f t="shared" si="10"/>
        <v>1</v>
      </c>
      <c r="R140" s="142" t="s">
        <v>76</v>
      </c>
      <c r="S140" s="124">
        <v>1</v>
      </c>
      <c r="T140" s="124"/>
      <c r="U140" s="124"/>
      <c r="V140" s="108"/>
      <c r="W140" s="108"/>
      <c r="X140" s="108"/>
      <c r="Y140" s="108"/>
      <c r="Z140" s="108"/>
      <c r="AA140" s="108"/>
      <c r="AB140" s="108"/>
    </row>
    <row r="141" spans="1:28" s="110" customFormat="1" ht="12.75" x14ac:dyDescent="0.25">
      <c r="A141" s="111" t="s">
        <v>378</v>
      </c>
      <c r="B141" s="107"/>
      <c r="C141" s="145" t="s">
        <v>384</v>
      </c>
      <c r="D141" s="145">
        <v>105110067</v>
      </c>
      <c r="E141" s="241" t="s">
        <v>322</v>
      </c>
      <c r="F141" s="123" t="s">
        <v>25</v>
      </c>
      <c r="G141" s="124"/>
      <c r="H141" s="124"/>
      <c r="I141" s="124">
        <v>27</v>
      </c>
      <c r="J141" s="137">
        <f t="shared" si="8"/>
        <v>27</v>
      </c>
      <c r="K141" s="124">
        <v>27</v>
      </c>
      <c r="L141" s="124"/>
      <c r="M141" s="124"/>
      <c r="N141" s="124"/>
      <c r="O141" s="124"/>
      <c r="P141" s="137">
        <f t="shared" si="9"/>
        <v>27</v>
      </c>
      <c r="Q141" s="137">
        <f t="shared" si="10"/>
        <v>1</v>
      </c>
      <c r="R141" s="142" t="s">
        <v>133</v>
      </c>
      <c r="S141" s="124">
        <v>1</v>
      </c>
      <c r="T141" s="124"/>
      <c r="U141" s="124"/>
      <c r="V141" s="108"/>
      <c r="W141" s="108"/>
      <c r="X141" s="108"/>
      <c r="Y141" s="108"/>
      <c r="Z141" s="108"/>
      <c r="AA141" s="108"/>
      <c r="AB141" s="108"/>
    </row>
    <row r="142" spans="1:28" s="110" customFormat="1" ht="12.75" x14ac:dyDescent="0.25">
      <c r="A142" s="111" t="s">
        <v>378</v>
      </c>
      <c r="B142" s="107"/>
      <c r="C142" s="145" t="s">
        <v>385</v>
      </c>
      <c r="D142" s="145">
        <v>401210710</v>
      </c>
      <c r="E142" s="241" t="s">
        <v>322</v>
      </c>
      <c r="F142" s="123" t="s">
        <v>25</v>
      </c>
      <c r="G142" s="124"/>
      <c r="H142" s="124"/>
      <c r="I142" s="124">
        <v>27</v>
      </c>
      <c r="J142" s="137">
        <f t="shared" si="8"/>
        <v>27</v>
      </c>
      <c r="K142" s="124">
        <v>27</v>
      </c>
      <c r="L142" s="124"/>
      <c r="M142" s="124"/>
      <c r="N142" s="124"/>
      <c r="O142" s="124"/>
      <c r="P142" s="137">
        <f t="shared" si="9"/>
        <v>27</v>
      </c>
      <c r="Q142" s="137">
        <f t="shared" si="10"/>
        <v>1</v>
      </c>
      <c r="R142" s="142" t="s">
        <v>133</v>
      </c>
      <c r="S142" s="124">
        <v>1</v>
      </c>
      <c r="T142" s="124"/>
      <c r="U142" s="124"/>
      <c r="V142" s="108"/>
      <c r="W142" s="108"/>
      <c r="X142" s="108"/>
      <c r="Y142" s="108"/>
      <c r="Z142" s="108"/>
      <c r="AA142" s="108"/>
      <c r="AB142" s="108"/>
    </row>
    <row r="143" spans="1:28" s="110" customFormat="1" ht="12.75" x14ac:dyDescent="0.25">
      <c r="A143" s="111" t="s">
        <v>378</v>
      </c>
      <c r="B143" s="107"/>
      <c r="C143" s="145" t="s">
        <v>386</v>
      </c>
      <c r="D143" s="145">
        <v>109060810</v>
      </c>
      <c r="E143" s="241" t="s">
        <v>322</v>
      </c>
      <c r="F143" s="123" t="s">
        <v>25</v>
      </c>
      <c r="G143" s="124"/>
      <c r="H143" s="124"/>
      <c r="I143" s="124">
        <v>27</v>
      </c>
      <c r="J143" s="137">
        <f t="shared" si="8"/>
        <v>27</v>
      </c>
      <c r="K143" s="124">
        <v>27</v>
      </c>
      <c r="L143" s="124"/>
      <c r="M143" s="124"/>
      <c r="N143" s="124"/>
      <c r="O143" s="124"/>
      <c r="P143" s="137">
        <f t="shared" si="9"/>
        <v>27</v>
      </c>
      <c r="Q143" s="137">
        <f t="shared" si="10"/>
        <v>1</v>
      </c>
      <c r="R143" s="142" t="s">
        <v>133</v>
      </c>
      <c r="S143" s="124">
        <v>1</v>
      </c>
      <c r="T143" s="124"/>
      <c r="U143" s="124"/>
      <c r="V143" s="108"/>
      <c r="W143" s="108"/>
      <c r="X143" s="108"/>
      <c r="Y143" s="108"/>
      <c r="Z143" s="108"/>
      <c r="AA143" s="108"/>
      <c r="AB143" s="108"/>
    </row>
    <row r="144" spans="1:28" s="110" customFormat="1" ht="12.75" x14ac:dyDescent="0.25">
      <c r="A144" s="111" t="s">
        <v>378</v>
      </c>
      <c r="B144" s="107"/>
      <c r="C144" s="145" t="s">
        <v>343</v>
      </c>
      <c r="D144" s="145">
        <v>302540387</v>
      </c>
      <c r="E144" s="241" t="s">
        <v>322</v>
      </c>
      <c r="F144" s="123" t="s">
        <v>25</v>
      </c>
      <c r="G144" s="124"/>
      <c r="H144" s="124"/>
      <c r="I144" s="124">
        <v>27</v>
      </c>
      <c r="J144" s="137">
        <f t="shared" si="8"/>
        <v>27</v>
      </c>
      <c r="K144" s="124">
        <v>27</v>
      </c>
      <c r="L144" s="124"/>
      <c r="M144" s="124"/>
      <c r="N144" s="124"/>
      <c r="O144" s="124"/>
      <c r="P144" s="137">
        <f t="shared" si="9"/>
        <v>27</v>
      </c>
      <c r="Q144" s="137">
        <f t="shared" si="10"/>
        <v>1</v>
      </c>
      <c r="R144" s="142" t="s">
        <v>133</v>
      </c>
      <c r="S144" s="124">
        <v>1</v>
      </c>
      <c r="T144" s="124"/>
      <c r="U144" s="124"/>
      <c r="V144" s="108"/>
      <c r="W144" s="108"/>
      <c r="X144" s="108"/>
      <c r="Y144" s="108"/>
      <c r="Z144" s="108"/>
      <c r="AA144" s="108"/>
      <c r="AB144" s="108"/>
    </row>
    <row r="145" spans="1:28" s="110" customFormat="1" ht="12.75" x14ac:dyDescent="0.25">
      <c r="A145" s="111" t="s">
        <v>378</v>
      </c>
      <c r="B145" s="107"/>
      <c r="C145" s="145" t="s">
        <v>387</v>
      </c>
      <c r="D145" s="145">
        <v>112110442</v>
      </c>
      <c r="E145" s="241" t="s">
        <v>322</v>
      </c>
      <c r="F145" s="123" t="s">
        <v>25</v>
      </c>
      <c r="G145" s="124"/>
      <c r="H145" s="124"/>
      <c r="I145" s="124">
        <v>27</v>
      </c>
      <c r="J145" s="137">
        <f t="shared" si="8"/>
        <v>27</v>
      </c>
      <c r="K145" s="124">
        <v>27</v>
      </c>
      <c r="L145" s="124"/>
      <c r="M145" s="124"/>
      <c r="N145" s="124"/>
      <c r="O145" s="124"/>
      <c r="P145" s="137">
        <f t="shared" si="9"/>
        <v>27</v>
      </c>
      <c r="Q145" s="137">
        <f t="shared" si="10"/>
        <v>1</v>
      </c>
      <c r="R145" s="142" t="s">
        <v>133</v>
      </c>
      <c r="S145" s="124"/>
      <c r="T145" s="124">
        <v>1</v>
      </c>
      <c r="U145" s="124"/>
      <c r="V145" s="108"/>
      <c r="W145" s="108"/>
      <c r="X145" s="108"/>
      <c r="Y145" s="108"/>
      <c r="Z145" s="108"/>
      <c r="AA145" s="108"/>
      <c r="AB145" s="108"/>
    </row>
    <row r="146" spans="1:28" s="110" customFormat="1" ht="12.75" x14ac:dyDescent="0.25">
      <c r="A146" s="111" t="s">
        <v>378</v>
      </c>
      <c r="B146" s="107"/>
      <c r="C146" s="145" t="s">
        <v>388</v>
      </c>
      <c r="D146" s="145">
        <v>603810323</v>
      </c>
      <c r="E146" s="241" t="s">
        <v>322</v>
      </c>
      <c r="F146" s="123" t="s">
        <v>25</v>
      </c>
      <c r="G146" s="124"/>
      <c r="H146" s="124"/>
      <c r="I146" s="124">
        <v>27</v>
      </c>
      <c r="J146" s="137">
        <f t="shared" si="8"/>
        <v>27</v>
      </c>
      <c r="K146" s="124">
        <v>27</v>
      </c>
      <c r="L146" s="124"/>
      <c r="M146" s="124"/>
      <c r="N146" s="124"/>
      <c r="O146" s="124"/>
      <c r="P146" s="137">
        <f t="shared" si="9"/>
        <v>27</v>
      </c>
      <c r="Q146" s="137">
        <f t="shared" si="10"/>
        <v>1</v>
      </c>
      <c r="R146" s="142" t="s">
        <v>76</v>
      </c>
      <c r="S146" s="124">
        <v>1</v>
      </c>
      <c r="T146" s="124"/>
      <c r="U146" s="124"/>
      <c r="V146" s="108"/>
      <c r="W146" s="108"/>
      <c r="X146" s="108"/>
      <c r="Y146" s="108"/>
      <c r="Z146" s="108"/>
      <c r="AA146" s="108"/>
      <c r="AB146" s="108"/>
    </row>
    <row r="147" spans="1:28" s="110" customFormat="1" ht="12.75" x14ac:dyDescent="0.25">
      <c r="A147" s="111" t="s">
        <v>378</v>
      </c>
      <c r="B147" s="107"/>
      <c r="C147" s="145" t="s">
        <v>389</v>
      </c>
      <c r="D147" s="145">
        <v>106380969</v>
      </c>
      <c r="E147" s="241" t="s">
        <v>322</v>
      </c>
      <c r="F147" s="123" t="s">
        <v>25</v>
      </c>
      <c r="G147" s="124"/>
      <c r="H147" s="124"/>
      <c r="I147" s="124">
        <v>27</v>
      </c>
      <c r="J147" s="137">
        <f t="shared" si="8"/>
        <v>27</v>
      </c>
      <c r="K147" s="124">
        <v>27</v>
      </c>
      <c r="L147" s="124"/>
      <c r="M147" s="124"/>
      <c r="N147" s="124"/>
      <c r="O147" s="124"/>
      <c r="P147" s="137">
        <f t="shared" si="9"/>
        <v>27</v>
      </c>
      <c r="Q147" s="137">
        <f t="shared" si="10"/>
        <v>1</v>
      </c>
      <c r="R147" s="142" t="s">
        <v>76</v>
      </c>
      <c r="S147" s="124">
        <v>1</v>
      </c>
      <c r="T147" s="124"/>
      <c r="U147" s="124"/>
      <c r="V147" s="108"/>
      <c r="W147" s="108"/>
      <c r="X147" s="108"/>
      <c r="Y147" s="108"/>
      <c r="Z147" s="108"/>
      <c r="AA147" s="108"/>
      <c r="AB147" s="108"/>
    </row>
    <row r="148" spans="1:28" s="110" customFormat="1" ht="12.75" x14ac:dyDescent="0.25">
      <c r="A148" s="111" t="s">
        <v>378</v>
      </c>
      <c r="B148" s="107"/>
      <c r="C148" s="145" t="s">
        <v>390</v>
      </c>
      <c r="D148" s="145">
        <v>701690273</v>
      </c>
      <c r="E148" s="241" t="s">
        <v>322</v>
      </c>
      <c r="F148" s="123" t="s">
        <v>25</v>
      </c>
      <c r="G148" s="124"/>
      <c r="H148" s="124"/>
      <c r="I148" s="124">
        <v>27</v>
      </c>
      <c r="J148" s="137">
        <f t="shared" si="8"/>
        <v>27</v>
      </c>
      <c r="K148" s="124">
        <v>27</v>
      </c>
      <c r="L148" s="124"/>
      <c r="M148" s="124"/>
      <c r="N148" s="124"/>
      <c r="O148" s="124"/>
      <c r="P148" s="137">
        <f t="shared" si="9"/>
        <v>27</v>
      </c>
      <c r="Q148" s="137">
        <f t="shared" si="10"/>
        <v>1</v>
      </c>
      <c r="R148" s="142" t="s">
        <v>133</v>
      </c>
      <c r="S148" s="124">
        <v>1</v>
      </c>
      <c r="T148" s="124"/>
      <c r="U148" s="124"/>
      <c r="V148" s="108"/>
      <c r="W148" s="108"/>
      <c r="X148" s="108"/>
      <c r="Y148" s="108"/>
      <c r="Z148" s="108"/>
      <c r="AA148" s="108"/>
      <c r="AB148" s="108"/>
    </row>
    <row r="149" spans="1:28" s="110" customFormat="1" ht="12.75" x14ac:dyDescent="0.25">
      <c r="A149" s="111" t="s">
        <v>378</v>
      </c>
      <c r="B149" s="107"/>
      <c r="C149" s="145" t="s">
        <v>391</v>
      </c>
      <c r="D149" s="145">
        <v>304160842</v>
      </c>
      <c r="E149" s="241" t="s">
        <v>322</v>
      </c>
      <c r="F149" s="123" t="s">
        <v>25</v>
      </c>
      <c r="G149" s="124"/>
      <c r="H149" s="124"/>
      <c r="I149" s="124">
        <v>27</v>
      </c>
      <c r="J149" s="137">
        <f t="shared" si="8"/>
        <v>27</v>
      </c>
      <c r="K149" s="124">
        <v>27</v>
      </c>
      <c r="L149" s="124"/>
      <c r="M149" s="124"/>
      <c r="N149" s="124"/>
      <c r="O149" s="124"/>
      <c r="P149" s="137">
        <f t="shared" si="9"/>
        <v>27</v>
      </c>
      <c r="Q149" s="137">
        <f t="shared" si="10"/>
        <v>1</v>
      </c>
      <c r="R149" s="142" t="s">
        <v>133</v>
      </c>
      <c r="S149" s="124"/>
      <c r="T149" s="124">
        <v>1</v>
      </c>
      <c r="U149" s="124"/>
      <c r="V149" s="108"/>
      <c r="W149" s="108"/>
      <c r="X149" s="108"/>
      <c r="Y149" s="108"/>
      <c r="Z149" s="108"/>
      <c r="AA149" s="108"/>
      <c r="AB149" s="108"/>
    </row>
    <row r="150" spans="1:28" s="110" customFormat="1" ht="12.75" x14ac:dyDescent="0.2">
      <c r="A150" s="117" t="s">
        <v>392</v>
      </c>
      <c r="B150" s="107"/>
      <c r="C150" s="145" t="s">
        <v>239</v>
      </c>
      <c r="D150" s="145">
        <v>302440123</v>
      </c>
      <c r="E150" s="241" t="s">
        <v>393</v>
      </c>
      <c r="F150" s="123" t="s">
        <v>25</v>
      </c>
      <c r="G150" s="124"/>
      <c r="H150" s="124">
        <v>31</v>
      </c>
      <c r="I150" s="124"/>
      <c r="J150" s="137">
        <f t="shared" si="8"/>
        <v>31</v>
      </c>
      <c r="K150" s="124">
        <v>31</v>
      </c>
      <c r="L150" s="124"/>
      <c r="M150" s="124"/>
      <c r="N150" s="124"/>
      <c r="O150" s="124"/>
      <c r="P150" s="137">
        <f t="shared" si="9"/>
        <v>31</v>
      </c>
      <c r="Q150" s="137">
        <f t="shared" si="10"/>
        <v>1</v>
      </c>
      <c r="R150" s="142" t="s">
        <v>133</v>
      </c>
      <c r="S150" s="124">
        <v>1</v>
      </c>
      <c r="T150" s="124"/>
      <c r="U150" s="124"/>
      <c r="V150" s="108"/>
      <c r="W150" s="108"/>
      <c r="X150" s="108"/>
      <c r="Y150" s="108"/>
      <c r="Z150" s="108"/>
      <c r="AA150" s="108"/>
      <c r="AB150" s="108"/>
    </row>
    <row r="151" spans="1:28" s="110" customFormat="1" ht="12.75" x14ac:dyDescent="0.2">
      <c r="A151" s="117" t="s">
        <v>392</v>
      </c>
      <c r="B151" s="107"/>
      <c r="C151" s="145" t="s">
        <v>279</v>
      </c>
      <c r="D151" s="145">
        <v>401480289</v>
      </c>
      <c r="E151" s="241" t="s">
        <v>393</v>
      </c>
      <c r="F151" s="123" t="s">
        <v>25</v>
      </c>
      <c r="G151" s="124"/>
      <c r="H151" s="124">
        <v>31</v>
      </c>
      <c r="I151" s="124"/>
      <c r="J151" s="137">
        <f t="shared" si="8"/>
        <v>31</v>
      </c>
      <c r="K151" s="124">
        <v>31</v>
      </c>
      <c r="L151" s="124"/>
      <c r="M151" s="124"/>
      <c r="N151" s="124"/>
      <c r="O151" s="124"/>
      <c r="P151" s="137">
        <f t="shared" si="9"/>
        <v>31</v>
      </c>
      <c r="Q151" s="137">
        <f t="shared" si="10"/>
        <v>1</v>
      </c>
      <c r="R151" s="142" t="s">
        <v>76</v>
      </c>
      <c r="S151" s="124">
        <v>1</v>
      </c>
      <c r="T151" s="124"/>
      <c r="U151" s="124"/>
      <c r="V151" s="108"/>
      <c r="W151" s="108"/>
      <c r="X151" s="108"/>
      <c r="Y151" s="108"/>
      <c r="Z151" s="108"/>
      <c r="AA151" s="108"/>
      <c r="AB151" s="108"/>
    </row>
    <row r="152" spans="1:28" s="110" customFormat="1" ht="12.75" x14ac:dyDescent="0.25">
      <c r="A152" s="111" t="s">
        <v>337</v>
      </c>
      <c r="B152" s="107"/>
      <c r="C152" s="145" t="s">
        <v>340</v>
      </c>
      <c r="D152" s="145">
        <v>109140279</v>
      </c>
      <c r="E152" s="241" t="s">
        <v>394</v>
      </c>
      <c r="F152" s="123" t="s">
        <v>25</v>
      </c>
      <c r="G152" s="124"/>
      <c r="H152" s="124">
        <v>31</v>
      </c>
      <c r="I152" s="124"/>
      <c r="J152" s="137">
        <f t="shared" si="8"/>
        <v>31</v>
      </c>
      <c r="K152" s="124">
        <v>31</v>
      </c>
      <c r="L152" s="124"/>
      <c r="M152" s="124"/>
      <c r="N152" s="124"/>
      <c r="O152" s="124"/>
      <c r="P152" s="137">
        <f t="shared" si="9"/>
        <v>31</v>
      </c>
      <c r="Q152" s="137">
        <f t="shared" si="10"/>
        <v>1</v>
      </c>
      <c r="R152" s="142" t="s">
        <v>133</v>
      </c>
      <c r="S152" s="124"/>
      <c r="T152" s="124">
        <v>1</v>
      </c>
      <c r="U152" s="124"/>
      <c r="V152" s="108"/>
      <c r="W152" s="108"/>
      <c r="X152" s="108"/>
      <c r="Y152" s="108"/>
      <c r="Z152" s="108"/>
      <c r="AA152" s="108"/>
      <c r="AB152" s="108"/>
    </row>
    <row r="153" spans="1:28" s="110" customFormat="1" ht="12.75" x14ac:dyDescent="0.25">
      <c r="A153" s="111" t="s">
        <v>337</v>
      </c>
      <c r="B153" s="107"/>
      <c r="C153" s="145" t="s">
        <v>395</v>
      </c>
      <c r="D153" s="145">
        <v>203200944</v>
      </c>
      <c r="E153" s="241" t="s">
        <v>394</v>
      </c>
      <c r="F153" s="123" t="s">
        <v>25</v>
      </c>
      <c r="G153" s="124"/>
      <c r="H153" s="124">
        <v>31</v>
      </c>
      <c r="I153" s="124"/>
      <c r="J153" s="137">
        <f t="shared" si="8"/>
        <v>31</v>
      </c>
      <c r="K153" s="124">
        <v>31</v>
      </c>
      <c r="L153" s="124"/>
      <c r="M153" s="124"/>
      <c r="N153" s="124"/>
      <c r="O153" s="124"/>
      <c r="P153" s="137">
        <f t="shared" si="9"/>
        <v>31</v>
      </c>
      <c r="Q153" s="137">
        <f t="shared" si="10"/>
        <v>1</v>
      </c>
      <c r="R153" s="142" t="s">
        <v>133</v>
      </c>
      <c r="S153" s="124">
        <v>1</v>
      </c>
      <c r="T153" s="124"/>
      <c r="U153" s="124"/>
      <c r="V153" s="108"/>
      <c r="W153" s="108"/>
      <c r="X153" s="108"/>
      <c r="Y153" s="108"/>
      <c r="Z153" s="108"/>
      <c r="AA153" s="108"/>
      <c r="AB153" s="108"/>
    </row>
    <row r="154" spans="1:28" s="110" customFormat="1" ht="12.75" x14ac:dyDescent="0.25">
      <c r="A154" s="111" t="s">
        <v>337</v>
      </c>
      <c r="B154" s="107"/>
      <c r="C154" s="145" t="s">
        <v>343</v>
      </c>
      <c r="D154" s="145">
        <v>302540387</v>
      </c>
      <c r="E154" s="241" t="s">
        <v>394</v>
      </c>
      <c r="F154" s="123" t="s">
        <v>25</v>
      </c>
      <c r="G154" s="124"/>
      <c r="H154" s="124">
        <v>31</v>
      </c>
      <c r="I154" s="124"/>
      <c r="J154" s="137">
        <f t="shared" si="8"/>
        <v>31</v>
      </c>
      <c r="K154" s="124">
        <v>31</v>
      </c>
      <c r="L154" s="124"/>
      <c r="M154" s="124"/>
      <c r="N154" s="124"/>
      <c r="O154" s="124"/>
      <c r="P154" s="137">
        <f t="shared" si="9"/>
        <v>31</v>
      </c>
      <c r="Q154" s="137">
        <f t="shared" si="10"/>
        <v>1</v>
      </c>
      <c r="R154" s="142" t="s">
        <v>133</v>
      </c>
      <c r="S154" s="124">
        <v>1</v>
      </c>
      <c r="T154" s="124"/>
      <c r="U154" s="124"/>
      <c r="V154" s="108"/>
      <c r="W154" s="108"/>
      <c r="X154" s="108"/>
      <c r="Y154" s="108"/>
      <c r="Z154" s="108"/>
      <c r="AA154" s="108"/>
      <c r="AB154" s="108"/>
    </row>
    <row r="155" spans="1:28" s="110" customFormat="1" ht="12.75" x14ac:dyDescent="0.25">
      <c r="A155" s="111" t="s">
        <v>337</v>
      </c>
      <c r="B155" s="107"/>
      <c r="C155" s="145" t="s">
        <v>344</v>
      </c>
      <c r="D155" s="145">
        <v>112730838</v>
      </c>
      <c r="E155" s="241" t="s">
        <v>394</v>
      </c>
      <c r="F155" s="123" t="s">
        <v>25</v>
      </c>
      <c r="G155" s="124"/>
      <c r="H155" s="124">
        <v>31</v>
      </c>
      <c r="I155" s="124"/>
      <c r="J155" s="137">
        <f t="shared" si="8"/>
        <v>31</v>
      </c>
      <c r="K155" s="124">
        <v>31</v>
      </c>
      <c r="L155" s="124"/>
      <c r="M155" s="124"/>
      <c r="N155" s="124"/>
      <c r="O155" s="124"/>
      <c r="P155" s="137">
        <f t="shared" si="9"/>
        <v>31</v>
      </c>
      <c r="Q155" s="137">
        <f t="shared" si="10"/>
        <v>1</v>
      </c>
      <c r="R155" s="142" t="s">
        <v>133</v>
      </c>
      <c r="S155" s="124">
        <v>1</v>
      </c>
      <c r="T155" s="124"/>
      <c r="U155" s="124"/>
      <c r="V155" s="108"/>
      <c r="W155" s="108"/>
      <c r="X155" s="108"/>
      <c r="Y155" s="108"/>
      <c r="Z155" s="108"/>
      <c r="AA155" s="108"/>
      <c r="AB155" s="108"/>
    </row>
    <row r="156" spans="1:28" s="110" customFormat="1" ht="12.75" x14ac:dyDescent="0.25">
      <c r="A156" s="111" t="s">
        <v>337</v>
      </c>
      <c r="B156" s="107"/>
      <c r="C156" s="145" t="s">
        <v>345</v>
      </c>
      <c r="D156" s="145">
        <v>204750319</v>
      </c>
      <c r="E156" s="241" t="s">
        <v>394</v>
      </c>
      <c r="F156" s="123" t="s">
        <v>25</v>
      </c>
      <c r="G156" s="124"/>
      <c r="H156" s="124">
        <v>31</v>
      </c>
      <c r="I156" s="124"/>
      <c r="J156" s="137">
        <f t="shared" si="8"/>
        <v>31</v>
      </c>
      <c r="K156" s="124">
        <v>31</v>
      </c>
      <c r="L156" s="124"/>
      <c r="M156" s="124"/>
      <c r="N156" s="124"/>
      <c r="O156" s="124"/>
      <c r="P156" s="137">
        <f t="shared" si="9"/>
        <v>31</v>
      </c>
      <c r="Q156" s="137">
        <f t="shared" si="10"/>
        <v>1</v>
      </c>
      <c r="R156" s="142" t="s">
        <v>133</v>
      </c>
      <c r="S156" s="124">
        <v>1</v>
      </c>
      <c r="T156" s="124"/>
      <c r="U156" s="124"/>
      <c r="V156" s="108"/>
      <c r="W156" s="108"/>
      <c r="X156" s="108"/>
      <c r="Y156" s="108"/>
      <c r="Z156" s="108"/>
      <c r="AA156" s="108"/>
      <c r="AB156" s="108"/>
    </row>
    <row r="157" spans="1:28" s="110" customFormat="1" ht="12.75" x14ac:dyDescent="0.25">
      <c r="A157" s="111" t="s">
        <v>337</v>
      </c>
      <c r="B157" s="107"/>
      <c r="C157" s="145" t="s">
        <v>346</v>
      </c>
      <c r="D157" s="145">
        <v>105950453</v>
      </c>
      <c r="E157" s="241" t="s">
        <v>394</v>
      </c>
      <c r="F157" s="123" t="s">
        <v>25</v>
      </c>
      <c r="G157" s="124"/>
      <c r="H157" s="124">
        <v>31</v>
      </c>
      <c r="I157" s="124"/>
      <c r="J157" s="137">
        <f t="shared" si="8"/>
        <v>31</v>
      </c>
      <c r="K157" s="124">
        <v>31</v>
      </c>
      <c r="L157" s="124"/>
      <c r="M157" s="124"/>
      <c r="N157" s="124"/>
      <c r="O157" s="124"/>
      <c r="P157" s="137">
        <f t="shared" si="9"/>
        <v>31</v>
      </c>
      <c r="Q157" s="137">
        <f t="shared" si="10"/>
        <v>1</v>
      </c>
      <c r="R157" s="142" t="s">
        <v>133</v>
      </c>
      <c r="S157" s="124">
        <v>1</v>
      </c>
      <c r="T157" s="124"/>
      <c r="U157" s="124"/>
      <c r="V157" s="108"/>
      <c r="W157" s="108"/>
      <c r="X157" s="108"/>
      <c r="Y157" s="108"/>
      <c r="Z157" s="108"/>
      <c r="AA157" s="108"/>
      <c r="AB157" s="108"/>
    </row>
    <row r="158" spans="1:28" s="110" customFormat="1" ht="12.75" x14ac:dyDescent="0.25">
      <c r="A158" s="111" t="s">
        <v>337</v>
      </c>
      <c r="B158" s="107"/>
      <c r="C158" s="145" t="s">
        <v>347</v>
      </c>
      <c r="D158" s="145">
        <v>603240785</v>
      </c>
      <c r="E158" s="241" t="s">
        <v>394</v>
      </c>
      <c r="F158" s="123" t="s">
        <v>25</v>
      </c>
      <c r="G158" s="124"/>
      <c r="H158" s="124">
        <v>31</v>
      </c>
      <c r="I158" s="124"/>
      <c r="J158" s="137">
        <f t="shared" si="8"/>
        <v>31</v>
      </c>
      <c r="K158" s="124">
        <v>31</v>
      </c>
      <c r="L158" s="124"/>
      <c r="M158" s="124"/>
      <c r="N158" s="124"/>
      <c r="O158" s="124"/>
      <c r="P158" s="137">
        <f t="shared" si="9"/>
        <v>31</v>
      </c>
      <c r="Q158" s="137">
        <f t="shared" si="10"/>
        <v>1</v>
      </c>
      <c r="R158" s="142" t="s">
        <v>133</v>
      </c>
      <c r="S158" s="124"/>
      <c r="T158" s="124">
        <v>1</v>
      </c>
      <c r="U158" s="124"/>
      <c r="V158" s="108"/>
      <c r="W158" s="108"/>
      <c r="X158" s="108"/>
      <c r="Y158" s="108"/>
      <c r="Z158" s="108"/>
      <c r="AA158" s="108"/>
      <c r="AB158" s="108"/>
    </row>
    <row r="159" spans="1:28" s="110" customFormat="1" ht="12.75" x14ac:dyDescent="0.25">
      <c r="A159" s="111" t="s">
        <v>337</v>
      </c>
      <c r="B159" s="107"/>
      <c r="C159" s="145" t="s">
        <v>349</v>
      </c>
      <c r="D159" s="145">
        <v>108100867</v>
      </c>
      <c r="E159" s="241" t="s">
        <v>394</v>
      </c>
      <c r="F159" s="123" t="s">
        <v>25</v>
      </c>
      <c r="G159" s="124"/>
      <c r="H159" s="124">
        <v>31</v>
      </c>
      <c r="I159" s="124"/>
      <c r="J159" s="137">
        <f t="shared" si="8"/>
        <v>31</v>
      </c>
      <c r="K159" s="124">
        <v>31</v>
      </c>
      <c r="L159" s="124"/>
      <c r="M159" s="124"/>
      <c r="N159" s="124"/>
      <c r="O159" s="124"/>
      <c r="P159" s="137">
        <f t="shared" si="9"/>
        <v>31</v>
      </c>
      <c r="Q159" s="137">
        <f t="shared" si="10"/>
        <v>1</v>
      </c>
      <c r="R159" s="142" t="s">
        <v>133</v>
      </c>
      <c r="S159" s="124"/>
      <c r="T159" s="124">
        <v>1</v>
      </c>
      <c r="U159" s="124"/>
      <c r="V159" s="108"/>
      <c r="W159" s="108"/>
      <c r="X159" s="108"/>
      <c r="Y159" s="108"/>
      <c r="Z159" s="108"/>
      <c r="AA159" s="108"/>
      <c r="AB159" s="108"/>
    </row>
    <row r="160" spans="1:28" s="110" customFormat="1" ht="12.75" x14ac:dyDescent="0.25">
      <c r="A160" s="111" t="s">
        <v>337</v>
      </c>
      <c r="B160" s="107"/>
      <c r="C160" s="145" t="s">
        <v>234</v>
      </c>
      <c r="D160" s="145">
        <v>503030780</v>
      </c>
      <c r="E160" s="241" t="s">
        <v>394</v>
      </c>
      <c r="F160" s="123" t="s">
        <v>25</v>
      </c>
      <c r="G160" s="124"/>
      <c r="H160" s="124">
        <v>31</v>
      </c>
      <c r="I160" s="124"/>
      <c r="J160" s="137">
        <f t="shared" si="8"/>
        <v>31</v>
      </c>
      <c r="K160" s="124">
        <v>31</v>
      </c>
      <c r="L160" s="124"/>
      <c r="M160" s="124"/>
      <c r="N160" s="124"/>
      <c r="O160" s="124"/>
      <c r="P160" s="137">
        <f t="shared" si="9"/>
        <v>31</v>
      </c>
      <c r="Q160" s="137">
        <f t="shared" si="10"/>
        <v>1</v>
      </c>
      <c r="R160" s="142" t="s">
        <v>133</v>
      </c>
      <c r="S160" s="124">
        <v>1</v>
      </c>
      <c r="T160" s="124"/>
      <c r="U160" s="124"/>
      <c r="V160" s="108"/>
      <c r="W160" s="108"/>
      <c r="X160" s="108"/>
      <c r="Y160" s="108"/>
      <c r="Z160" s="108"/>
      <c r="AA160" s="108"/>
      <c r="AB160" s="108"/>
    </row>
    <row r="161" spans="1:28" s="110" customFormat="1" ht="12.75" x14ac:dyDescent="0.25">
      <c r="A161" s="111" t="s">
        <v>337</v>
      </c>
      <c r="B161" s="107"/>
      <c r="C161" s="145" t="s">
        <v>352</v>
      </c>
      <c r="D161" s="145">
        <v>603450729</v>
      </c>
      <c r="E161" s="241" t="s">
        <v>394</v>
      </c>
      <c r="F161" s="123" t="s">
        <v>25</v>
      </c>
      <c r="G161" s="124"/>
      <c r="H161" s="124">
        <v>31</v>
      </c>
      <c r="I161" s="124"/>
      <c r="J161" s="137">
        <f t="shared" si="8"/>
        <v>31</v>
      </c>
      <c r="K161" s="124">
        <v>31</v>
      </c>
      <c r="L161" s="124"/>
      <c r="M161" s="124"/>
      <c r="N161" s="124"/>
      <c r="O161" s="124"/>
      <c r="P161" s="137">
        <f t="shared" si="9"/>
        <v>31</v>
      </c>
      <c r="Q161" s="137">
        <f t="shared" si="10"/>
        <v>1</v>
      </c>
      <c r="R161" s="142" t="s">
        <v>133</v>
      </c>
      <c r="S161" s="124"/>
      <c r="T161" s="124">
        <v>1</v>
      </c>
      <c r="U161" s="124"/>
      <c r="V161" s="108"/>
      <c r="W161" s="108"/>
      <c r="X161" s="108"/>
      <c r="Y161" s="108"/>
      <c r="Z161" s="108"/>
      <c r="AA161" s="108"/>
      <c r="AB161" s="108"/>
    </row>
    <row r="162" spans="1:28" s="110" customFormat="1" ht="12.75" x14ac:dyDescent="0.25">
      <c r="A162" s="111" t="s">
        <v>337</v>
      </c>
      <c r="B162" s="107"/>
      <c r="C162" s="145" t="s">
        <v>220</v>
      </c>
      <c r="D162" s="145">
        <v>206120202</v>
      </c>
      <c r="E162" s="241" t="s">
        <v>394</v>
      </c>
      <c r="F162" s="123" t="s">
        <v>25</v>
      </c>
      <c r="G162" s="124"/>
      <c r="H162" s="124">
        <v>31</v>
      </c>
      <c r="I162" s="124"/>
      <c r="J162" s="137">
        <f t="shared" si="8"/>
        <v>31</v>
      </c>
      <c r="K162" s="124">
        <v>31</v>
      </c>
      <c r="L162" s="124"/>
      <c r="M162" s="124"/>
      <c r="N162" s="124"/>
      <c r="O162" s="124"/>
      <c r="P162" s="137">
        <f t="shared" si="9"/>
        <v>31</v>
      </c>
      <c r="Q162" s="137">
        <f t="shared" si="10"/>
        <v>1</v>
      </c>
      <c r="R162" s="142" t="s">
        <v>76</v>
      </c>
      <c r="S162" s="124">
        <v>1</v>
      </c>
      <c r="T162" s="124"/>
      <c r="U162" s="124"/>
      <c r="V162" s="108"/>
      <c r="W162" s="108"/>
      <c r="X162" s="108"/>
      <c r="Y162" s="108"/>
      <c r="Z162" s="108"/>
      <c r="AA162" s="108"/>
      <c r="AB162" s="108"/>
    </row>
    <row r="163" spans="1:28" s="110" customFormat="1" ht="12.75" x14ac:dyDescent="0.25">
      <c r="A163" s="111" t="s">
        <v>337</v>
      </c>
      <c r="B163" s="107"/>
      <c r="C163" s="145" t="s">
        <v>360</v>
      </c>
      <c r="D163" s="145">
        <v>110530260</v>
      </c>
      <c r="E163" s="241" t="s">
        <v>394</v>
      </c>
      <c r="F163" s="123" t="s">
        <v>25</v>
      </c>
      <c r="G163" s="124"/>
      <c r="H163" s="124">
        <v>31</v>
      </c>
      <c r="I163" s="124"/>
      <c r="J163" s="137">
        <f t="shared" si="8"/>
        <v>31</v>
      </c>
      <c r="K163" s="124">
        <v>31</v>
      </c>
      <c r="L163" s="124"/>
      <c r="M163" s="124"/>
      <c r="N163" s="124"/>
      <c r="O163" s="124"/>
      <c r="P163" s="137">
        <f t="shared" si="9"/>
        <v>31</v>
      </c>
      <c r="Q163" s="137">
        <f t="shared" si="10"/>
        <v>1</v>
      </c>
      <c r="R163" s="142" t="s">
        <v>133</v>
      </c>
      <c r="S163" s="124">
        <v>1</v>
      </c>
      <c r="T163" s="124"/>
      <c r="U163" s="124"/>
      <c r="V163" s="108"/>
      <c r="W163" s="108"/>
      <c r="X163" s="108"/>
      <c r="Y163" s="108"/>
      <c r="Z163" s="108"/>
      <c r="AA163" s="108"/>
      <c r="AB163" s="108"/>
    </row>
    <row r="164" spans="1:28" s="110" customFormat="1" ht="12.75" x14ac:dyDescent="0.2">
      <c r="A164" s="117" t="s">
        <v>396</v>
      </c>
      <c r="B164" s="107"/>
      <c r="C164" s="145" t="s">
        <v>240</v>
      </c>
      <c r="D164" s="145">
        <v>304170019</v>
      </c>
      <c r="E164" s="241" t="s">
        <v>397</v>
      </c>
      <c r="F164" s="123" t="s">
        <v>25</v>
      </c>
      <c r="G164" s="124"/>
      <c r="H164" s="124"/>
      <c r="I164" s="124">
        <v>30</v>
      </c>
      <c r="J164" s="137">
        <f t="shared" si="8"/>
        <v>30</v>
      </c>
      <c r="K164" s="124">
        <v>30</v>
      </c>
      <c r="L164" s="124"/>
      <c r="M164" s="124"/>
      <c r="N164" s="124"/>
      <c r="O164" s="124"/>
      <c r="P164" s="137">
        <f t="shared" si="9"/>
        <v>30</v>
      </c>
      <c r="Q164" s="137">
        <f t="shared" si="10"/>
        <v>1</v>
      </c>
      <c r="R164" s="142" t="s">
        <v>76</v>
      </c>
      <c r="S164" s="124">
        <v>1</v>
      </c>
      <c r="T164" s="124"/>
      <c r="U164" s="124"/>
      <c r="V164" s="108"/>
      <c r="W164" s="108"/>
      <c r="X164" s="108"/>
      <c r="Y164" s="108"/>
      <c r="Z164" s="108"/>
      <c r="AA164" s="108"/>
      <c r="AB164" s="108"/>
    </row>
    <row r="165" spans="1:28" s="110" customFormat="1" ht="12.75" x14ac:dyDescent="0.2">
      <c r="A165" s="117" t="s">
        <v>396</v>
      </c>
      <c r="B165" s="107"/>
      <c r="C165" s="145" t="s">
        <v>398</v>
      </c>
      <c r="D165" s="145">
        <v>207180096</v>
      </c>
      <c r="E165" s="241" t="s">
        <v>397</v>
      </c>
      <c r="F165" s="123" t="s">
        <v>25</v>
      </c>
      <c r="G165" s="124"/>
      <c r="H165" s="124"/>
      <c r="I165" s="124">
        <v>30</v>
      </c>
      <c r="J165" s="137">
        <f t="shared" si="8"/>
        <v>30</v>
      </c>
      <c r="K165" s="124">
        <v>30</v>
      </c>
      <c r="L165" s="124"/>
      <c r="M165" s="124"/>
      <c r="N165" s="124"/>
      <c r="O165" s="124"/>
      <c r="P165" s="137">
        <f t="shared" si="9"/>
        <v>30</v>
      </c>
      <c r="Q165" s="137">
        <f t="shared" si="10"/>
        <v>1</v>
      </c>
      <c r="R165" s="142" t="s">
        <v>76</v>
      </c>
      <c r="S165" s="124"/>
      <c r="T165" s="124">
        <v>1</v>
      </c>
      <c r="U165" s="124"/>
      <c r="V165" s="108"/>
      <c r="W165" s="108"/>
      <c r="X165" s="108"/>
      <c r="Y165" s="108"/>
      <c r="Z165" s="108"/>
      <c r="AA165" s="108"/>
      <c r="AB165" s="108"/>
    </row>
    <row r="166" spans="1:28" s="110" customFormat="1" ht="12.75" x14ac:dyDescent="0.2">
      <c r="A166" s="117" t="s">
        <v>396</v>
      </c>
      <c r="B166" s="107"/>
      <c r="C166" s="145" t="s">
        <v>443</v>
      </c>
      <c r="D166" s="145">
        <v>401480289</v>
      </c>
      <c r="E166" s="241" t="s">
        <v>397</v>
      </c>
      <c r="F166" s="123" t="s">
        <v>25</v>
      </c>
      <c r="G166" s="124"/>
      <c r="H166" s="124"/>
      <c r="I166" s="124">
        <v>30</v>
      </c>
      <c r="J166" s="137">
        <f t="shared" si="8"/>
        <v>30</v>
      </c>
      <c r="K166" s="124">
        <v>30</v>
      </c>
      <c r="L166" s="124"/>
      <c r="M166" s="124"/>
      <c r="N166" s="124"/>
      <c r="O166" s="124"/>
      <c r="P166" s="137">
        <f t="shared" si="9"/>
        <v>30</v>
      </c>
      <c r="Q166" s="137">
        <f t="shared" si="10"/>
        <v>1</v>
      </c>
      <c r="R166" s="142" t="s">
        <v>76</v>
      </c>
      <c r="S166" s="124">
        <v>1</v>
      </c>
      <c r="T166" s="124"/>
      <c r="U166" s="124"/>
      <c r="V166" s="108"/>
      <c r="W166" s="108"/>
      <c r="X166" s="108"/>
      <c r="Y166" s="108"/>
      <c r="Z166" s="108"/>
      <c r="AA166" s="108"/>
      <c r="AB166" s="108"/>
    </row>
    <row r="167" spans="1:28" s="110" customFormat="1" ht="12.75" x14ac:dyDescent="0.2">
      <c r="A167" s="117" t="s">
        <v>396</v>
      </c>
      <c r="B167" s="107"/>
      <c r="C167" s="145" t="s">
        <v>444</v>
      </c>
      <c r="D167" s="145">
        <v>115510160</v>
      </c>
      <c r="E167" s="241" t="s">
        <v>397</v>
      </c>
      <c r="F167" s="123" t="s">
        <v>25</v>
      </c>
      <c r="G167" s="124"/>
      <c r="H167" s="124"/>
      <c r="I167" s="124">
        <v>30</v>
      </c>
      <c r="J167" s="137">
        <f t="shared" si="8"/>
        <v>30</v>
      </c>
      <c r="K167" s="124">
        <v>30</v>
      </c>
      <c r="L167" s="124"/>
      <c r="M167" s="124"/>
      <c r="N167" s="124"/>
      <c r="O167" s="124"/>
      <c r="P167" s="137">
        <f t="shared" si="9"/>
        <v>30</v>
      </c>
      <c r="Q167" s="137">
        <f t="shared" si="10"/>
        <v>1</v>
      </c>
      <c r="R167" s="142" t="s">
        <v>76</v>
      </c>
      <c r="S167" s="124"/>
      <c r="T167" s="124">
        <v>1</v>
      </c>
      <c r="U167" s="124"/>
      <c r="V167" s="108"/>
      <c r="W167" s="108"/>
      <c r="X167" s="108"/>
      <c r="Y167" s="108"/>
      <c r="Z167" s="108"/>
      <c r="AA167" s="108"/>
      <c r="AB167" s="108"/>
    </row>
    <row r="168" spans="1:28" s="110" customFormat="1" ht="12.75" x14ac:dyDescent="0.25">
      <c r="A168" s="111" t="s">
        <v>399</v>
      </c>
      <c r="B168" s="107"/>
      <c r="C168" s="144" t="s">
        <v>400</v>
      </c>
      <c r="D168" s="144">
        <v>106700067</v>
      </c>
      <c r="E168" s="242" t="s">
        <v>412</v>
      </c>
      <c r="F168" s="123" t="s">
        <v>25</v>
      </c>
      <c r="G168" s="124"/>
      <c r="H168" s="124">
        <v>40</v>
      </c>
      <c r="I168" s="124"/>
      <c r="J168" s="137">
        <f t="shared" si="8"/>
        <v>40</v>
      </c>
      <c r="K168" s="124">
        <v>40</v>
      </c>
      <c r="L168" s="124"/>
      <c r="M168" s="124"/>
      <c r="N168" s="124"/>
      <c r="O168" s="124"/>
      <c r="P168" s="137">
        <f t="shared" si="9"/>
        <v>40</v>
      </c>
      <c r="Q168" s="137">
        <f t="shared" si="10"/>
        <v>1</v>
      </c>
      <c r="R168" s="142" t="s">
        <v>133</v>
      </c>
      <c r="S168" s="124">
        <v>1</v>
      </c>
      <c r="T168" s="124"/>
      <c r="U168" s="124"/>
      <c r="V168" s="114"/>
      <c r="W168" s="109" t="s">
        <v>4</v>
      </c>
      <c r="X168" s="115" t="s">
        <v>78</v>
      </c>
      <c r="Y168" s="114"/>
      <c r="Z168" s="108"/>
      <c r="AA168" s="108"/>
      <c r="AB168" s="108"/>
    </row>
    <row r="169" spans="1:28" s="110" customFormat="1" ht="12.75" x14ac:dyDescent="0.25">
      <c r="A169" s="111" t="s">
        <v>399</v>
      </c>
      <c r="B169" s="107"/>
      <c r="C169" s="144" t="s">
        <v>401</v>
      </c>
      <c r="D169" s="144">
        <v>502740346</v>
      </c>
      <c r="E169" s="242" t="s">
        <v>412</v>
      </c>
      <c r="F169" s="123" t="s">
        <v>25</v>
      </c>
      <c r="G169" s="124"/>
      <c r="H169" s="124">
        <v>40</v>
      </c>
      <c r="I169" s="124"/>
      <c r="J169" s="137">
        <f t="shared" si="8"/>
        <v>40</v>
      </c>
      <c r="K169" s="124">
        <v>40</v>
      </c>
      <c r="L169" s="124"/>
      <c r="M169" s="124"/>
      <c r="N169" s="124"/>
      <c r="O169" s="124"/>
      <c r="P169" s="137">
        <f t="shared" si="9"/>
        <v>40</v>
      </c>
      <c r="Q169" s="137">
        <f t="shared" si="10"/>
        <v>1</v>
      </c>
      <c r="R169" s="142" t="s">
        <v>76</v>
      </c>
      <c r="S169" s="124">
        <v>1</v>
      </c>
      <c r="T169" s="124"/>
      <c r="U169" s="124"/>
      <c r="V169" s="114"/>
      <c r="W169" s="109" t="s">
        <v>4</v>
      </c>
      <c r="X169" s="115" t="s">
        <v>78</v>
      </c>
      <c r="Y169" s="114"/>
      <c r="Z169" s="108"/>
      <c r="AA169" s="108"/>
      <c r="AB169" s="108"/>
    </row>
    <row r="170" spans="1:28" s="110" customFormat="1" ht="12.75" x14ac:dyDescent="0.25">
      <c r="A170" s="111" t="s">
        <v>405</v>
      </c>
      <c r="B170" s="107"/>
      <c r="C170" s="144" t="s">
        <v>406</v>
      </c>
      <c r="D170" s="144">
        <v>205290771</v>
      </c>
      <c r="E170" s="242" t="s">
        <v>404</v>
      </c>
      <c r="F170" s="123" t="s">
        <v>25</v>
      </c>
      <c r="G170" s="124">
        <v>10</v>
      </c>
      <c r="H170" s="124"/>
      <c r="I170" s="124"/>
      <c r="J170" s="137">
        <f t="shared" si="8"/>
        <v>10</v>
      </c>
      <c r="K170" s="124">
        <v>10</v>
      </c>
      <c r="L170" s="124"/>
      <c r="M170" s="124"/>
      <c r="N170" s="124"/>
      <c r="O170" s="124"/>
      <c r="P170" s="137">
        <f t="shared" si="9"/>
        <v>10</v>
      </c>
      <c r="Q170" s="137">
        <f t="shared" si="10"/>
        <v>1</v>
      </c>
      <c r="R170" s="142" t="s">
        <v>133</v>
      </c>
      <c r="S170" s="124"/>
      <c r="T170" s="124">
        <v>1</v>
      </c>
      <c r="U170" s="124"/>
      <c r="V170" s="114"/>
      <c r="W170" s="109"/>
      <c r="X170" s="115"/>
      <c r="Y170" s="114"/>
      <c r="Z170" s="108"/>
      <c r="AA170" s="108"/>
      <c r="AB170" s="108"/>
    </row>
    <row r="171" spans="1:28" s="110" customFormat="1" ht="12.75" x14ac:dyDescent="0.25">
      <c r="A171" s="111" t="s">
        <v>405</v>
      </c>
      <c r="B171" s="107"/>
      <c r="C171" s="144" t="s">
        <v>407</v>
      </c>
      <c r="D171" s="144">
        <v>602080646</v>
      </c>
      <c r="E171" s="242" t="s">
        <v>404</v>
      </c>
      <c r="F171" s="123" t="s">
        <v>25</v>
      </c>
      <c r="G171" s="124">
        <v>10</v>
      </c>
      <c r="H171" s="124"/>
      <c r="I171" s="124"/>
      <c r="J171" s="137">
        <f t="shared" si="8"/>
        <v>10</v>
      </c>
      <c r="K171" s="124">
        <v>10</v>
      </c>
      <c r="L171" s="124"/>
      <c r="M171" s="124"/>
      <c r="N171" s="124"/>
      <c r="O171" s="124"/>
      <c r="P171" s="137">
        <f t="shared" si="9"/>
        <v>10</v>
      </c>
      <c r="Q171" s="137">
        <f t="shared" si="10"/>
        <v>1</v>
      </c>
      <c r="R171" s="142" t="s">
        <v>133</v>
      </c>
      <c r="S171" s="124"/>
      <c r="T171" s="124">
        <v>1</v>
      </c>
      <c r="U171" s="124"/>
      <c r="V171" s="114"/>
      <c r="W171" s="109"/>
      <c r="X171" s="115"/>
      <c r="Y171" s="114"/>
      <c r="Z171" s="108"/>
      <c r="AA171" s="108"/>
      <c r="AB171" s="108"/>
    </row>
    <row r="172" spans="1:28" s="110" customFormat="1" ht="12.75" x14ac:dyDescent="0.2">
      <c r="A172" s="103" t="s">
        <v>282</v>
      </c>
      <c r="B172" s="107"/>
      <c r="C172" s="143" t="s">
        <v>409</v>
      </c>
      <c r="D172" s="143">
        <v>109480063</v>
      </c>
      <c r="E172" s="241" t="s">
        <v>243</v>
      </c>
      <c r="F172" s="123" t="s">
        <v>25</v>
      </c>
      <c r="G172" s="124"/>
      <c r="H172" s="124"/>
      <c r="I172" s="124">
        <v>80</v>
      </c>
      <c r="J172" s="137">
        <f t="shared" si="8"/>
        <v>80</v>
      </c>
      <c r="K172" s="124">
        <v>80</v>
      </c>
      <c r="L172" s="124"/>
      <c r="M172" s="124"/>
      <c r="N172" s="124"/>
      <c r="O172" s="124"/>
      <c r="P172" s="137">
        <f t="shared" si="9"/>
        <v>80</v>
      </c>
      <c r="Q172" s="137">
        <f t="shared" si="10"/>
        <v>1</v>
      </c>
      <c r="R172" s="142" t="s">
        <v>133</v>
      </c>
      <c r="S172" s="124">
        <v>1</v>
      </c>
      <c r="T172" s="124"/>
      <c r="U172" s="124"/>
      <c r="V172" s="108"/>
      <c r="W172" s="108"/>
      <c r="X172" s="108"/>
      <c r="Y172" s="108"/>
      <c r="Z172" s="108"/>
      <c r="AA172" s="108"/>
      <c r="AB172" s="108"/>
    </row>
    <row r="173" spans="1:28" s="110" customFormat="1" ht="12.75" x14ac:dyDescent="0.25">
      <c r="A173" s="111" t="s">
        <v>337</v>
      </c>
      <c r="B173" s="107"/>
      <c r="C173" s="144" t="s">
        <v>415</v>
      </c>
      <c r="D173" s="144">
        <v>205850020</v>
      </c>
      <c r="E173" s="242" t="s">
        <v>416</v>
      </c>
      <c r="F173" s="123" t="s">
        <v>25</v>
      </c>
      <c r="G173" s="124"/>
      <c r="H173" s="124">
        <v>67</v>
      </c>
      <c r="I173" s="124"/>
      <c r="J173" s="137">
        <f t="shared" si="8"/>
        <v>67</v>
      </c>
      <c r="K173" s="124"/>
      <c r="L173" s="124">
        <v>67</v>
      </c>
      <c r="M173" s="124"/>
      <c r="N173" s="124"/>
      <c r="O173" s="124"/>
      <c r="P173" s="137">
        <f t="shared" si="9"/>
        <v>67</v>
      </c>
      <c r="Q173" s="137">
        <f t="shared" si="10"/>
        <v>0</v>
      </c>
      <c r="R173" s="142" t="s">
        <v>76</v>
      </c>
      <c r="S173" s="124"/>
      <c r="T173" s="124"/>
      <c r="U173" s="124"/>
      <c r="V173" s="108"/>
      <c r="W173" s="108"/>
      <c r="X173" s="108"/>
      <c r="Y173" s="108"/>
      <c r="Z173" s="108"/>
      <c r="AA173" s="108"/>
      <c r="AB173" s="108"/>
    </row>
    <row r="174" spans="1:28" s="110" customFormat="1" ht="12.75" x14ac:dyDescent="0.25">
      <c r="A174" s="111" t="s">
        <v>337</v>
      </c>
      <c r="B174" s="107"/>
      <c r="C174" s="144" t="s">
        <v>417</v>
      </c>
      <c r="D174" s="144">
        <v>113440539</v>
      </c>
      <c r="E174" s="242" t="s">
        <v>416</v>
      </c>
      <c r="F174" s="123" t="s">
        <v>25</v>
      </c>
      <c r="G174" s="124"/>
      <c r="H174" s="124">
        <v>67</v>
      </c>
      <c r="I174" s="124"/>
      <c r="J174" s="137">
        <f t="shared" si="8"/>
        <v>67</v>
      </c>
      <c r="K174" s="124"/>
      <c r="L174" s="124">
        <v>67</v>
      </c>
      <c r="M174" s="124"/>
      <c r="N174" s="124"/>
      <c r="O174" s="124"/>
      <c r="P174" s="137">
        <f t="shared" si="9"/>
        <v>67</v>
      </c>
      <c r="Q174" s="137">
        <f t="shared" si="10"/>
        <v>0</v>
      </c>
      <c r="R174" s="142" t="s">
        <v>76</v>
      </c>
      <c r="S174" s="124"/>
      <c r="T174" s="124"/>
      <c r="U174" s="124"/>
      <c r="V174" s="108"/>
      <c r="W174" s="108"/>
      <c r="X174" s="108"/>
      <c r="Y174" s="108"/>
      <c r="Z174" s="108"/>
      <c r="AA174" s="108"/>
      <c r="AB174" s="108"/>
    </row>
    <row r="175" spans="1:28" s="110" customFormat="1" ht="12.75" x14ac:dyDescent="0.25">
      <c r="A175" s="111" t="s">
        <v>337</v>
      </c>
      <c r="B175" s="107"/>
      <c r="C175" s="144" t="s">
        <v>418</v>
      </c>
      <c r="D175" s="144">
        <v>116530853</v>
      </c>
      <c r="E175" s="242" t="s">
        <v>416</v>
      </c>
      <c r="F175" s="123" t="s">
        <v>25</v>
      </c>
      <c r="G175" s="124"/>
      <c r="H175" s="124">
        <v>67</v>
      </c>
      <c r="I175" s="124"/>
      <c r="J175" s="137">
        <f t="shared" si="8"/>
        <v>67</v>
      </c>
      <c r="K175" s="124"/>
      <c r="L175" s="124">
        <v>67</v>
      </c>
      <c r="M175" s="124"/>
      <c r="N175" s="124"/>
      <c r="O175" s="124"/>
      <c r="P175" s="137">
        <f t="shared" si="9"/>
        <v>67</v>
      </c>
      <c r="Q175" s="137">
        <f t="shared" si="10"/>
        <v>0</v>
      </c>
      <c r="R175" s="142" t="s">
        <v>76</v>
      </c>
      <c r="S175" s="124"/>
      <c r="T175" s="124"/>
      <c r="U175" s="124"/>
      <c r="V175" s="108"/>
      <c r="W175" s="108"/>
      <c r="X175" s="108"/>
      <c r="Y175" s="108"/>
      <c r="Z175" s="108"/>
      <c r="AA175" s="108"/>
      <c r="AB175" s="108"/>
    </row>
    <row r="176" spans="1:28" s="110" customFormat="1" ht="12.75" x14ac:dyDescent="0.25">
      <c r="A176" s="111" t="s">
        <v>337</v>
      </c>
      <c r="B176" s="107"/>
      <c r="C176" s="144" t="s">
        <v>419</v>
      </c>
      <c r="D176" s="144">
        <v>401580515</v>
      </c>
      <c r="E176" s="242" t="s">
        <v>416</v>
      </c>
      <c r="F176" s="123" t="s">
        <v>25</v>
      </c>
      <c r="G176" s="124"/>
      <c r="H176" s="124">
        <v>67</v>
      </c>
      <c r="I176" s="124"/>
      <c r="J176" s="137">
        <f t="shared" si="8"/>
        <v>67</v>
      </c>
      <c r="K176" s="124"/>
      <c r="L176" s="124">
        <v>67</v>
      </c>
      <c r="M176" s="124"/>
      <c r="N176" s="124"/>
      <c r="O176" s="124"/>
      <c r="P176" s="137">
        <f t="shared" si="9"/>
        <v>67</v>
      </c>
      <c r="Q176" s="137">
        <f t="shared" si="10"/>
        <v>4</v>
      </c>
      <c r="R176" s="142" t="s">
        <v>77</v>
      </c>
      <c r="S176" s="124"/>
      <c r="T176" s="124">
        <v>4</v>
      </c>
      <c r="U176" s="124"/>
      <c r="V176" s="108"/>
      <c r="W176" s="108"/>
      <c r="X176" s="108"/>
      <c r="Y176" s="108"/>
      <c r="Z176" s="108"/>
      <c r="AA176" s="108"/>
      <c r="AB176" s="108"/>
    </row>
    <row r="177" spans="1:28" s="110" customFormat="1" ht="15.75" customHeight="1" x14ac:dyDescent="0.25">
      <c r="A177" s="111" t="s">
        <v>423</v>
      </c>
      <c r="B177" s="107"/>
      <c r="C177" s="144" t="s">
        <v>424</v>
      </c>
      <c r="D177" s="144">
        <v>502060545</v>
      </c>
      <c r="E177" s="242" t="s">
        <v>429</v>
      </c>
      <c r="F177" s="123" t="s">
        <v>25</v>
      </c>
      <c r="G177" s="124"/>
      <c r="H177" s="124"/>
      <c r="I177" s="124">
        <v>18</v>
      </c>
      <c r="J177" s="137">
        <f t="shared" si="8"/>
        <v>18</v>
      </c>
      <c r="K177" s="124">
        <v>18</v>
      </c>
      <c r="L177" s="124"/>
      <c r="M177" s="124"/>
      <c r="N177" s="124"/>
      <c r="O177" s="124"/>
      <c r="P177" s="137">
        <f t="shared" si="9"/>
        <v>18</v>
      </c>
      <c r="Q177" s="137">
        <f t="shared" si="10"/>
        <v>1</v>
      </c>
      <c r="R177" s="142" t="s">
        <v>133</v>
      </c>
      <c r="S177" s="124"/>
      <c r="T177" s="124">
        <v>1</v>
      </c>
      <c r="U177" s="124"/>
      <c r="V177" s="114"/>
      <c r="W177" s="109" t="s">
        <v>4</v>
      </c>
      <c r="X177" s="115" t="s">
        <v>78</v>
      </c>
      <c r="Y177" s="114"/>
      <c r="Z177" s="108"/>
      <c r="AA177" s="108"/>
      <c r="AB177" s="108"/>
    </row>
    <row r="178" spans="1:28" s="110" customFormat="1" ht="12.75" x14ac:dyDescent="0.25">
      <c r="A178" s="111" t="s">
        <v>423</v>
      </c>
      <c r="B178" s="107"/>
      <c r="C178" s="144" t="s">
        <v>425</v>
      </c>
      <c r="D178" s="144">
        <v>1050500359</v>
      </c>
      <c r="E178" s="242" t="s">
        <v>429</v>
      </c>
      <c r="F178" s="123" t="s">
        <v>25</v>
      </c>
      <c r="G178" s="124"/>
      <c r="H178" s="124"/>
      <c r="I178" s="124">
        <v>18</v>
      </c>
      <c r="J178" s="137">
        <f t="shared" si="8"/>
        <v>18</v>
      </c>
      <c r="K178" s="124">
        <v>18</v>
      </c>
      <c r="L178" s="124"/>
      <c r="M178" s="124"/>
      <c r="N178" s="124"/>
      <c r="O178" s="124"/>
      <c r="P178" s="137">
        <f t="shared" si="9"/>
        <v>18</v>
      </c>
      <c r="Q178" s="137">
        <f t="shared" si="10"/>
        <v>1</v>
      </c>
      <c r="R178" s="142" t="s">
        <v>133</v>
      </c>
      <c r="S178" s="124">
        <v>1</v>
      </c>
      <c r="T178" s="124"/>
      <c r="U178" s="124"/>
      <c r="V178" s="114"/>
      <c r="W178" s="109" t="s">
        <v>25</v>
      </c>
      <c r="X178" s="115" t="s">
        <v>77</v>
      </c>
      <c r="Y178" s="114"/>
      <c r="Z178" s="108"/>
      <c r="AA178" s="108"/>
      <c r="AB178" s="108"/>
    </row>
    <row r="179" spans="1:28" s="110" customFormat="1" ht="12.75" x14ac:dyDescent="0.25">
      <c r="A179" s="111" t="s">
        <v>423</v>
      </c>
      <c r="B179" s="107"/>
      <c r="C179" s="144" t="s">
        <v>426</v>
      </c>
      <c r="D179" s="144">
        <v>105040488</v>
      </c>
      <c r="E179" s="242" t="s">
        <v>429</v>
      </c>
      <c r="F179" s="123" t="s">
        <v>25</v>
      </c>
      <c r="G179" s="124"/>
      <c r="H179" s="124"/>
      <c r="I179" s="124">
        <v>18</v>
      </c>
      <c r="J179" s="137">
        <f t="shared" si="8"/>
        <v>18</v>
      </c>
      <c r="K179" s="124">
        <v>18</v>
      </c>
      <c r="L179" s="124"/>
      <c r="M179" s="124"/>
      <c r="N179" s="124"/>
      <c r="O179" s="124"/>
      <c r="P179" s="137">
        <f t="shared" si="9"/>
        <v>18</v>
      </c>
      <c r="Q179" s="137">
        <f t="shared" si="10"/>
        <v>1</v>
      </c>
      <c r="R179" s="142" t="s">
        <v>133</v>
      </c>
      <c r="S179" s="124">
        <v>1</v>
      </c>
      <c r="T179" s="124"/>
      <c r="U179" s="124"/>
      <c r="V179" s="114"/>
      <c r="W179" s="109" t="s">
        <v>26</v>
      </c>
      <c r="X179" s="115" t="s">
        <v>76</v>
      </c>
      <c r="Y179" s="114"/>
      <c r="Z179" s="108"/>
      <c r="AA179" s="108"/>
      <c r="AB179" s="108"/>
    </row>
    <row r="180" spans="1:28" s="110" customFormat="1" ht="12.75" x14ac:dyDescent="0.25">
      <c r="A180" s="111" t="s">
        <v>423</v>
      </c>
      <c r="B180" s="107"/>
      <c r="C180" s="144" t="s">
        <v>427</v>
      </c>
      <c r="D180" s="144">
        <v>601370146</v>
      </c>
      <c r="E180" s="242" t="s">
        <v>429</v>
      </c>
      <c r="F180" s="123" t="s">
        <v>25</v>
      </c>
      <c r="G180" s="124"/>
      <c r="H180" s="124"/>
      <c r="I180" s="124">
        <v>18</v>
      </c>
      <c r="J180" s="137">
        <f t="shared" si="8"/>
        <v>18</v>
      </c>
      <c r="K180" s="124">
        <v>18</v>
      </c>
      <c r="L180" s="124"/>
      <c r="M180" s="124"/>
      <c r="N180" s="124"/>
      <c r="O180" s="124"/>
      <c r="P180" s="137">
        <f t="shared" si="9"/>
        <v>18</v>
      </c>
      <c r="Q180" s="137">
        <f t="shared" si="10"/>
        <v>1</v>
      </c>
      <c r="R180" s="142" t="s">
        <v>76</v>
      </c>
      <c r="S180" s="124">
        <v>1</v>
      </c>
      <c r="T180" s="124"/>
      <c r="U180" s="124"/>
      <c r="V180" s="114"/>
      <c r="W180" s="109" t="s">
        <v>27</v>
      </c>
      <c r="X180" s="115" t="s">
        <v>133</v>
      </c>
      <c r="Y180" s="114"/>
      <c r="Z180" s="108"/>
      <c r="AA180" s="108"/>
      <c r="AB180" s="108"/>
    </row>
    <row r="181" spans="1:28" s="110" customFormat="1" ht="12.75" x14ac:dyDescent="0.25">
      <c r="A181" s="111" t="s">
        <v>423</v>
      </c>
      <c r="B181" s="107"/>
      <c r="C181" s="144" t="s">
        <v>428</v>
      </c>
      <c r="D181" s="144">
        <v>105400070</v>
      </c>
      <c r="E181" s="242" t="s">
        <v>429</v>
      </c>
      <c r="F181" s="123" t="s">
        <v>25</v>
      </c>
      <c r="G181" s="124"/>
      <c r="H181" s="124"/>
      <c r="I181" s="124">
        <v>18</v>
      </c>
      <c r="J181" s="137">
        <f t="shared" si="8"/>
        <v>18</v>
      </c>
      <c r="K181" s="124">
        <v>18</v>
      </c>
      <c r="L181" s="124"/>
      <c r="M181" s="124"/>
      <c r="N181" s="124"/>
      <c r="O181" s="124"/>
      <c r="P181" s="137">
        <f t="shared" si="9"/>
        <v>18</v>
      </c>
      <c r="Q181" s="137">
        <f t="shared" si="10"/>
        <v>1</v>
      </c>
      <c r="R181" s="142" t="s">
        <v>133</v>
      </c>
      <c r="S181" s="124">
        <v>1</v>
      </c>
      <c r="T181" s="124"/>
      <c r="U181" s="124"/>
      <c r="V181" s="114"/>
      <c r="W181" s="109"/>
      <c r="X181" s="115" t="s">
        <v>75</v>
      </c>
      <c r="Y181" s="114"/>
      <c r="Z181" s="108"/>
      <c r="AA181" s="108"/>
      <c r="AB181" s="108"/>
    </row>
    <row r="182" spans="1:28" s="110" customFormat="1" ht="12.75" x14ac:dyDescent="0.25">
      <c r="A182" s="111" t="s">
        <v>430</v>
      </c>
      <c r="B182" s="107"/>
      <c r="C182" s="144" t="s">
        <v>431</v>
      </c>
      <c r="D182" s="144">
        <v>110480124</v>
      </c>
      <c r="E182" s="242" t="s">
        <v>436</v>
      </c>
      <c r="F182" s="123" t="s">
        <v>25</v>
      </c>
      <c r="G182" s="124"/>
      <c r="H182" s="124">
        <v>30</v>
      </c>
      <c r="I182" s="124"/>
      <c r="J182" s="137">
        <f t="shared" si="8"/>
        <v>30</v>
      </c>
      <c r="K182" s="124"/>
      <c r="L182" s="124">
        <v>30</v>
      </c>
      <c r="M182" s="124"/>
      <c r="N182" s="124"/>
      <c r="O182" s="124"/>
      <c r="P182" s="137">
        <f t="shared" si="9"/>
        <v>30</v>
      </c>
      <c r="Q182" s="137">
        <f t="shared" si="10"/>
        <v>1</v>
      </c>
      <c r="R182" s="142" t="s">
        <v>133</v>
      </c>
      <c r="S182" s="124"/>
      <c r="T182" s="124">
        <v>1</v>
      </c>
      <c r="U182" s="124"/>
      <c r="V182" s="114"/>
      <c r="W182" s="109"/>
      <c r="X182" s="115"/>
      <c r="Y182" s="114"/>
      <c r="Z182" s="108"/>
      <c r="AA182" s="108"/>
      <c r="AB182" s="108"/>
    </row>
    <row r="183" spans="1:28" s="110" customFormat="1" ht="12.75" x14ac:dyDescent="0.25">
      <c r="A183" s="111" t="s">
        <v>430</v>
      </c>
      <c r="B183" s="107"/>
      <c r="C183" s="144" t="s">
        <v>432</v>
      </c>
      <c r="D183" s="144">
        <v>104920041</v>
      </c>
      <c r="E183" s="242" t="s">
        <v>436</v>
      </c>
      <c r="F183" s="123" t="s">
        <v>25</v>
      </c>
      <c r="G183" s="124"/>
      <c r="H183" s="124">
        <v>30</v>
      </c>
      <c r="I183" s="124"/>
      <c r="J183" s="137">
        <f t="shared" si="8"/>
        <v>30</v>
      </c>
      <c r="K183" s="124"/>
      <c r="L183" s="124">
        <v>30</v>
      </c>
      <c r="M183" s="124"/>
      <c r="N183" s="124"/>
      <c r="O183" s="124"/>
      <c r="P183" s="137">
        <f t="shared" si="9"/>
        <v>30</v>
      </c>
      <c r="Q183" s="137">
        <f t="shared" si="10"/>
        <v>1</v>
      </c>
      <c r="R183" s="142" t="s">
        <v>133</v>
      </c>
      <c r="S183" s="124"/>
      <c r="T183" s="124">
        <v>1</v>
      </c>
      <c r="U183" s="124"/>
      <c r="V183" s="114"/>
      <c r="W183" s="109"/>
      <c r="X183" s="115"/>
      <c r="Y183" s="114"/>
      <c r="Z183" s="108"/>
      <c r="AA183" s="108"/>
      <c r="AB183" s="108"/>
    </row>
    <row r="184" spans="1:28" s="110" customFormat="1" ht="12.75" x14ac:dyDescent="0.25">
      <c r="A184" s="111" t="s">
        <v>430</v>
      </c>
      <c r="B184" s="107"/>
      <c r="C184" s="144" t="s">
        <v>433</v>
      </c>
      <c r="D184" s="144">
        <v>90910366</v>
      </c>
      <c r="E184" s="242" t="s">
        <v>436</v>
      </c>
      <c r="F184" s="123" t="s">
        <v>25</v>
      </c>
      <c r="G184" s="124"/>
      <c r="H184" s="124">
        <v>30</v>
      </c>
      <c r="I184" s="124"/>
      <c r="J184" s="137">
        <f t="shared" si="8"/>
        <v>30</v>
      </c>
      <c r="K184" s="124"/>
      <c r="L184" s="124">
        <v>30</v>
      </c>
      <c r="M184" s="124"/>
      <c r="N184" s="124"/>
      <c r="O184" s="124"/>
      <c r="P184" s="137">
        <f t="shared" si="9"/>
        <v>30</v>
      </c>
      <c r="Q184" s="137">
        <f t="shared" si="10"/>
        <v>1</v>
      </c>
      <c r="R184" s="142" t="s">
        <v>133</v>
      </c>
      <c r="S184" s="124">
        <v>1</v>
      </c>
      <c r="T184" s="124"/>
      <c r="U184" s="124"/>
      <c r="V184" s="114"/>
      <c r="W184" s="109"/>
      <c r="X184" s="115"/>
      <c r="Y184" s="114"/>
      <c r="Z184" s="108"/>
      <c r="AA184" s="108"/>
      <c r="AB184" s="108"/>
    </row>
    <row r="185" spans="1:28" s="110" customFormat="1" ht="12.75" x14ac:dyDescent="0.25">
      <c r="A185" s="111" t="s">
        <v>430</v>
      </c>
      <c r="B185" s="107"/>
      <c r="C185" s="144" t="s">
        <v>434</v>
      </c>
      <c r="D185" s="144">
        <v>110270065</v>
      </c>
      <c r="E185" s="242" t="s">
        <v>436</v>
      </c>
      <c r="F185" s="123" t="s">
        <v>25</v>
      </c>
      <c r="G185" s="124"/>
      <c r="H185" s="124">
        <v>30</v>
      </c>
      <c r="I185" s="124"/>
      <c r="J185" s="137">
        <f t="shared" si="8"/>
        <v>30</v>
      </c>
      <c r="K185" s="124"/>
      <c r="L185" s="124">
        <v>30</v>
      </c>
      <c r="M185" s="124"/>
      <c r="N185" s="124"/>
      <c r="O185" s="124"/>
      <c r="P185" s="137">
        <f t="shared" si="9"/>
        <v>30</v>
      </c>
      <c r="Q185" s="137">
        <f t="shared" si="10"/>
        <v>1</v>
      </c>
      <c r="R185" s="142" t="s">
        <v>133</v>
      </c>
      <c r="S185" s="124"/>
      <c r="T185" s="124">
        <v>1</v>
      </c>
      <c r="U185" s="124"/>
      <c r="V185" s="114"/>
      <c r="W185" s="109"/>
      <c r="X185" s="115"/>
      <c r="Y185" s="114"/>
      <c r="Z185" s="108"/>
      <c r="AA185" s="108"/>
      <c r="AB185" s="108"/>
    </row>
    <row r="186" spans="1:28" s="110" customFormat="1" ht="12.75" x14ac:dyDescent="0.25">
      <c r="A186" s="111" t="s">
        <v>430</v>
      </c>
      <c r="B186" s="107"/>
      <c r="C186" s="144" t="s">
        <v>435</v>
      </c>
      <c r="D186" s="144">
        <v>800830697</v>
      </c>
      <c r="E186" s="242" t="s">
        <v>436</v>
      </c>
      <c r="F186" s="123" t="s">
        <v>25</v>
      </c>
      <c r="G186" s="124"/>
      <c r="H186" s="124">
        <v>30</v>
      </c>
      <c r="I186" s="124"/>
      <c r="J186" s="137">
        <f t="shared" si="8"/>
        <v>30</v>
      </c>
      <c r="K186" s="124"/>
      <c r="L186" s="124">
        <v>30</v>
      </c>
      <c r="M186" s="124"/>
      <c r="N186" s="124"/>
      <c r="O186" s="124"/>
      <c r="P186" s="137">
        <f t="shared" si="9"/>
        <v>30</v>
      </c>
      <c r="Q186" s="137">
        <f t="shared" si="10"/>
        <v>1</v>
      </c>
      <c r="R186" s="142" t="s">
        <v>133</v>
      </c>
      <c r="S186" s="124">
        <v>1</v>
      </c>
      <c r="T186" s="124"/>
      <c r="U186" s="124"/>
      <c r="V186" s="114"/>
      <c r="W186" s="109"/>
      <c r="X186" s="115"/>
      <c r="Y186" s="114"/>
      <c r="Z186" s="108"/>
      <c r="AA186" s="108"/>
      <c r="AB186" s="108"/>
    </row>
    <row r="187" spans="1:28" s="110" customFormat="1" ht="12.75" x14ac:dyDescent="0.25">
      <c r="A187" s="111" t="s">
        <v>446</v>
      </c>
      <c r="B187" s="107"/>
      <c r="C187" s="144" t="s">
        <v>447</v>
      </c>
      <c r="D187" s="144">
        <v>103991037</v>
      </c>
      <c r="E187" s="242" t="s">
        <v>445</v>
      </c>
      <c r="F187" s="123" t="s">
        <v>25</v>
      </c>
      <c r="G187" s="124"/>
      <c r="H187" s="124"/>
      <c r="I187" s="124">
        <v>23</v>
      </c>
      <c r="J187" s="137">
        <f t="shared" si="8"/>
        <v>23</v>
      </c>
      <c r="K187" s="124">
        <v>23</v>
      </c>
      <c r="L187" s="124"/>
      <c r="M187" s="124"/>
      <c r="N187" s="124"/>
      <c r="O187" s="124"/>
      <c r="P187" s="137">
        <f t="shared" si="9"/>
        <v>23</v>
      </c>
      <c r="Q187" s="137">
        <f t="shared" si="10"/>
        <v>1</v>
      </c>
      <c r="R187" s="142" t="s">
        <v>133</v>
      </c>
      <c r="S187" s="124">
        <v>1</v>
      </c>
      <c r="T187" s="124"/>
      <c r="U187" s="124"/>
      <c r="V187" s="108"/>
      <c r="W187" s="108"/>
      <c r="X187" s="108"/>
      <c r="Y187" s="108"/>
      <c r="Z187" s="108"/>
      <c r="AA187" s="108"/>
      <c r="AB187" s="108"/>
    </row>
    <row r="188" spans="1:28" s="110" customFormat="1" ht="12.75" x14ac:dyDescent="0.25">
      <c r="A188" s="111" t="s">
        <v>446</v>
      </c>
      <c r="B188" s="107"/>
      <c r="C188" s="144" t="s">
        <v>448</v>
      </c>
      <c r="D188" s="144">
        <v>205010718</v>
      </c>
      <c r="E188" s="242" t="s">
        <v>445</v>
      </c>
      <c r="F188" s="123" t="s">
        <v>25</v>
      </c>
      <c r="G188" s="124"/>
      <c r="H188" s="124"/>
      <c r="I188" s="124">
        <v>23</v>
      </c>
      <c r="J188" s="137">
        <f t="shared" si="8"/>
        <v>23</v>
      </c>
      <c r="K188" s="124">
        <v>23</v>
      </c>
      <c r="L188" s="124"/>
      <c r="M188" s="124"/>
      <c r="N188" s="124"/>
      <c r="O188" s="124"/>
      <c r="P188" s="137">
        <f t="shared" si="9"/>
        <v>23</v>
      </c>
      <c r="Q188" s="137">
        <f t="shared" si="10"/>
        <v>1</v>
      </c>
      <c r="R188" s="142" t="s">
        <v>133</v>
      </c>
      <c r="S188" s="124">
        <v>1</v>
      </c>
      <c r="T188" s="124"/>
      <c r="U188" s="124"/>
      <c r="V188" s="108"/>
      <c r="W188" s="108"/>
      <c r="X188" s="108"/>
      <c r="Y188" s="108"/>
      <c r="Z188" s="108"/>
      <c r="AA188" s="108"/>
      <c r="AB188" s="108"/>
    </row>
    <row r="189" spans="1:28" s="110" customFormat="1" ht="12.75" x14ac:dyDescent="0.25">
      <c r="A189" s="111" t="s">
        <v>446</v>
      </c>
      <c r="B189" s="107"/>
      <c r="C189" s="144" t="s">
        <v>449</v>
      </c>
      <c r="D189" s="144">
        <v>205110339</v>
      </c>
      <c r="E189" s="242" t="s">
        <v>445</v>
      </c>
      <c r="F189" s="123" t="s">
        <v>25</v>
      </c>
      <c r="G189" s="124"/>
      <c r="H189" s="124"/>
      <c r="I189" s="124">
        <v>23</v>
      </c>
      <c r="J189" s="137">
        <f t="shared" si="8"/>
        <v>23</v>
      </c>
      <c r="K189" s="124">
        <v>23</v>
      </c>
      <c r="L189" s="124"/>
      <c r="M189" s="124"/>
      <c r="N189" s="124"/>
      <c r="O189" s="124"/>
      <c r="P189" s="137">
        <f t="shared" si="9"/>
        <v>23</v>
      </c>
      <c r="Q189" s="137">
        <f t="shared" si="10"/>
        <v>1</v>
      </c>
      <c r="R189" s="142" t="s">
        <v>133</v>
      </c>
      <c r="S189" s="124"/>
      <c r="T189" s="124">
        <v>1</v>
      </c>
      <c r="U189" s="124"/>
      <c r="V189" s="108"/>
      <c r="W189" s="108"/>
      <c r="X189" s="108"/>
      <c r="Y189" s="108"/>
      <c r="Z189" s="108"/>
      <c r="AA189" s="108"/>
      <c r="AB189" s="108"/>
    </row>
    <row r="190" spans="1:28" s="110" customFormat="1" ht="12.75" x14ac:dyDescent="0.25">
      <c r="A190" s="111" t="s">
        <v>446</v>
      </c>
      <c r="B190" s="107"/>
      <c r="C190" s="144" t="s">
        <v>450</v>
      </c>
      <c r="D190" s="144">
        <v>110730267</v>
      </c>
      <c r="E190" s="242" t="s">
        <v>445</v>
      </c>
      <c r="F190" s="123" t="s">
        <v>25</v>
      </c>
      <c r="G190" s="124"/>
      <c r="H190" s="124"/>
      <c r="I190" s="124">
        <v>23</v>
      </c>
      <c r="J190" s="137">
        <f t="shared" si="8"/>
        <v>23</v>
      </c>
      <c r="K190" s="124">
        <v>23</v>
      </c>
      <c r="L190" s="124"/>
      <c r="M190" s="124"/>
      <c r="N190" s="124"/>
      <c r="O190" s="124"/>
      <c r="P190" s="137">
        <f t="shared" si="9"/>
        <v>23</v>
      </c>
      <c r="Q190" s="137">
        <f t="shared" si="10"/>
        <v>1</v>
      </c>
      <c r="R190" s="142" t="s">
        <v>133</v>
      </c>
      <c r="S190" s="124">
        <v>1</v>
      </c>
      <c r="T190" s="124"/>
      <c r="U190" s="124"/>
      <c r="V190" s="108"/>
      <c r="W190" s="108"/>
      <c r="X190" s="108"/>
      <c r="Y190" s="108"/>
      <c r="Z190" s="108"/>
      <c r="AA190" s="108"/>
      <c r="AB190" s="108"/>
    </row>
    <row r="191" spans="1:28" s="110" customFormat="1" ht="12.75" x14ac:dyDescent="0.25">
      <c r="A191" s="111" t="s">
        <v>446</v>
      </c>
      <c r="B191" s="107"/>
      <c r="C191" s="144" t="s">
        <v>277</v>
      </c>
      <c r="D191" s="144">
        <v>113000276</v>
      </c>
      <c r="E191" s="242" t="s">
        <v>445</v>
      </c>
      <c r="F191" s="123" t="s">
        <v>25</v>
      </c>
      <c r="G191" s="124"/>
      <c r="H191" s="124"/>
      <c r="I191" s="124">
        <v>23</v>
      </c>
      <c r="J191" s="137">
        <f t="shared" si="8"/>
        <v>23</v>
      </c>
      <c r="K191" s="124">
        <v>23</v>
      </c>
      <c r="L191" s="124"/>
      <c r="M191" s="124"/>
      <c r="N191" s="124"/>
      <c r="O191" s="124"/>
      <c r="P191" s="137">
        <f t="shared" si="9"/>
        <v>23</v>
      </c>
      <c r="Q191" s="137">
        <f t="shared" si="10"/>
        <v>1</v>
      </c>
      <c r="R191" s="142" t="s">
        <v>133</v>
      </c>
      <c r="S191" s="124">
        <v>1</v>
      </c>
      <c r="T191" s="124"/>
      <c r="U191" s="124"/>
      <c r="V191" s="108"/>
      <c r="W191" s="108"/>
      <c r="X191" s="108"/>
      <c r="Y191" s="108"/>
      <c r="Z191" s="108"/>
      <c r="AA191" s="108"/>
      <c r="AB191" s="108"/>
    </row>
    <row r="192" spans="1:28" s="110" customFormat="1" ht="12.75" x14ac:dyDescent="0.25">
      <c r="A192" s="111" t="s">
        <v>446</v>
      </c>
      <c r="B192" s="107"/>
      <c r="C192" s="144" t="s">
        <v>276</v>
      </c>
      <c r="D192" s="144">
        <v>203830817</v>
      </c>
      <c r="E192" s="242" t="s">
        <v>445</v>
      </c>
      <c r="F192" s="123" t="s">
        <v>25</v>
      </c>
      <c r="G192" s="124"/>
      <c r="H192" s="124"/>
      <c r="I192" s="124">
        <v>23</v>
      </c>
      <c r="J192" s="137">
        <f t="shared" si="8"/>
        <v>23</v>
      </c>
      <c r="K192" s="124">
        <v>23</v>
      </c>
      <c r="L192" s="124"/>
      <c r="M192" s="124"/>
      <c r="N192" s="124"/>
      <c r="O192" s="124"/>
      <c r="P192" s="137">
        <f t="shared" si="9"/>
        <v>23</v>
      </c>
      <c r="Q192" s="137">
        <f t="shared" si="10"/>
        <v>1</v>
      </c>
      <c r="R192" s="142" t="s">
        <v>133</v>
      </c>
      <c r="S192" s="124"/>
      <c r="T192" s="124">
        <v>1</v>
      </c>
      <c r="U192" s="124"/>
      <c r="V192" s="108"/>
      <c r="W192" s="108"/>
      <c r="X192" s="108"/>
      <c r="Y192" s="108"/>
      <c r="Z192" s="108"/>
      <c r="AA192" s="108"/>
      <c r="AB192" s="108"/>
    </row>
    <row r="193" spans="1:28" s="110" customFormat="1" ht="12.75" x14ac:dyDescent="0.25">
      <c r="A193" s="111" t="s">
        <v>446</v>
      </c>
      <c r="B193" s="107"/>
      <c r="C193" s="144" t="s">
        <v>280</v>
      </c>
      <c r="D193" s="144">
        <v>111360070</v>
      </c>
      <c r="E193" s="242" t="s">
        <v>445</v>
      </c>
      <c r="F193" s="123" t="s">
        <v>25</v>
      </c>
      <c r="G193" s="124"/>
      <c r="H193" s="124"/>
      <c r="I193" s="124">
        <v>23</v>
      </c>
      <c r="J193" s="137">
        <f t="shared" si="8"/>
        <v>23</v>
      </c>
      <c r="K193" s="124">
        <v>23</v>
      </c>
      <c r="L193" s="124"/>
      <c r="M193" s="124"/>
      <c r="N193" s="124"/>
      <c r="O193" s="124"/>
      <c r="P193" s="137">
        <f t="shared" si="9"/>
        <v>23</v>
      </c>
      <c r="Q193" s="137">
        <f t="shared" si="10"/>
        <v>1</v>
      </c>
      <c r="R193" s="142" t="s">
        <v>133</v>
      </c>
      <c r="S193" s="124"/>
      <c r="T193" s="124">
        <v>1</v>
      </c>
      <c r="U193" s="124"/>
      <c r="V193" s="108"/>
      <c r="W193" s="108"/>
      <c r="X193" s="108"/>
      <c r="Y193" s="108"/>
      <c r="Z193" s="108"/>
      <c r="AA193" s="108"/>
      <c r="AB193" s="108"/>
    </row>
    <row r="194" spans="1:28" s="110" customFormat="1" ht="12.75" x14ac:dyDescent="0.25">
      <c r="A194" s="111" t="s">
        <v>446</v>
      </c>
      <c r="B194" s="107"/>
      <c r="C194" s="144" t="s">
        <v>299</v>
      </c>
      <c r="D194" s="144">
        <v>107330150</v>
      </c>
      <c r="E194" s="242" t="s">
        <v>445</v>
      </c>
      <c r="F194" s="123" t="s">
        <v>25</v>
      </c>
      <c r="G194" s="124"/>
      <c r="H194" s="124"/>
      <c r="I194" s="124">
        <v>23</v>
      </c>
      <c r="J194" s="137">
        <f t="shared" si="8"/>
        <v>23</v>
      </c>
      <c r="K194" s="124">
        <v>23</v>
      </c>
      <c r="L194" s="124"/>
      <c r="M194" s="124"/>
      <c r="N194" s="124"/>
      <c r="O194" s="124"/>
      <c r="P194" s="137">
        <f t="shared" si="9"/>
        <v>23</v>
      </c>
      <c r="Q194" s="137">
        <f t="shared" si="10"/>
        <v>1</v>
      </c>
      <c r="R194" s="142" t="s">
        <v>133</v>
      </c>
      <c r="S194" s="124">
        <v>1</v>
      </c>
      <c r="T194" s="124"/>
      <c r="U194" s="124"/>
      <c r="V194" s="108"/>
      <c r="W194" s="108"/>
      <c r="X194" s="108"/>
      <c r="Y194" s="108"/>
      <c r="Z194" s="108"/>
      <c r="AA194" s="108"/>
      <c r="AB194" s="108"/>
    </row>
    <row r="195" spans="1:28" s="110" customFormat="1" ht="12.75" x14ac:dyDescent="0.25">
      <c r="A195" s="111" t="s">
        <v>446</v>
      </c>
      <c r="B195" s="107"/>
      <c r="C195" s="144" t="s">
        <v>451</v>
      </c>
      <c r="D195" s="144">
        <v>111850542</v>
      </c>
      <c r="E195" s="242" t="s">
        <v>445</v>
      </c>
      <c r="F195" s="123" t="s">
        <v>25</v>
      </c>
      <c r="G195" s="124"/>
      <c r="H195" s="124"/>
      <c r="I195" s="124">
        <v>23</v>
      </c>
      <c r="J195" s="137">
        <f t="shared" si="8"/>
        <v>23</v>
      </c>
      <c r="K195" s="124">
        <v>23</v>
      </c>
      <c r="L195" s="124"/>
      <c r="M195" s="124"/>
      <c r="N195" s="124"/>
      <c r="O195" s="124"/>
      <c r="P195" s="137">
        <f t="shared" si="9"/>
        <v>23</v>
      </c>
      <c r="Q195" s="137">
        <f t="shared" si="10"/>
        <v>1</v>
      </c>
      <c r="R195" s="142" t="s">
        <v>133</v>
      </c>
      <c r="S195" s="124"/>
      <c r="T195" s="124">
        <v>1</v>
      </c>
      <c r="U195" s="124"/>
      <c r="V195" s="108"/>
      <c r="W195" s="108"/>
      <c r="X195" s="108"/>
      <c r="Y195" s="108"/>
      <c r="Z195" s="108"/>
      <c r="AA195" s="108"/>
      <c r="AB195" s="108"/>
    </row>
    <row r="196" spans="1:28" s="110" customFormat="1" ht="12.75" x14ac:dyDescent="0.25">
      <c r="A196" s="111" t="s">
        <v>446</v>
      </c>
      <c r="B196" s="107"/>
      <c r="C196" s="144" t="s">
        <v>452</v>
      </c>
      <c r="D196" s="144">
        <v>205470618</v>
      </c>
      <c r="E196" s="242" t="s">
        <v>445</v>
      </c>
      <c r="F196" s="123" t="s">
        <v>25</v>
      </c>
      <c r="G196" s="124"/>
      <c r="H196" s="124"/>
      <c r="I196" s="124">
        <v>23</v>
      </c>
      <c r="J196" s="137">
        <f t="shared" si="8"/>
        <v>23</v>
      </c>
      <c r="K196" s="124">
        <v>23</v>
      </c>
      <c r="L196" s="124"/>
      <c r="M196" s="124"/>
      <c r="N196" s="124"/>
      <c r="O196" s="124"/>
      <c r="P196" s="137">
        <f t="shared" si="9"/>
        <v>23</v>
      </c>
      <c r="Q196" s="137">
        <f t="shared" si="10"/>
        <v>1</v>
      </c>
      <c r="R196" s="142" t="s">
        <v>133</v>
      </c>
      <c r="S196" s="124">
        <v>1</v>
      </c>
      <c r="T196" s="124"/>
      <c r="U196" s="124"/>
      <c r="V196" s="108"/>
      <c r="W196" s="108"/>
      <c r="X196" s="108"/>
      <c r="Y196" s="108"/>
      <c r="Z196" s="108"/>
      <c r="AA196" s="108"/>
      <c r="AB196" s="108"/>
    </row>
    <row r="197" spans="1:28" s="110" customFormat="1" ht="12.75" x14ac:dyDescent="0.25">
      <c r="A197" s="111" t="s">
        <v>446</v>
      </c>
      <c r="B197" s="107"/>
      <c r="C197" s="144" t="s">
        <v>453</v>
      </c>
      <c r="D197" s="144">
        <v>110410175</v>
      </c>
      <c r="E197" s="242" t="s">
        <v>445</v>
      </c>
      <c r="F197" s="123" t="s">
        <v>25</v>
      </c>
      <c r="G197" s="124"/>
      <c r="H197" s="124"/>
      <c r="I197" s="124">
        <v>23</v>
      </c>
      <c r="J197" s="137">
        <f t="shared" si="8"/>
        <v>23</v>
      </c>
      <c r="K197" s="124">
        <v>23</v>
      </c>
      <c r="L197" s="124"/>
      <c r="M197" s="124"/>
      <c r="N197" s="124"/>
      <c r="O197" s="124"/>
      <c r="P197" s="137">
        <f t="shared" si="9"/>
        <v>23</v>
      </c>
      <c r="Q197" s="137">
        <f t="shared" si="10"/>
        <v>1</v>
      </c>
      <c r="R197" s="142" t="s">
        <v>133</v>
      </c>
      <c r="S197" s="124"/>
      <c r="T197" s="124">
        <v>1</v>
      </c>
      <c r="U197" s="124"/>
      <c r="V197" s="108"/>
      <c r="W197" s="108"/>
      <c r="X197" s="108"/>
      <c r="Y197" s="108"/>
      <c r="Z197" s="108"/>
      <c r="AA197" s="108"/>
      <c r="AB197" s="108"/>
    </row>
    <row r="198" spans="1:28" s="110" customFormat="1" ht="12.75" x14ac:dyDescent="0.25">
      <c r="A198" s="111" t="s">
        <v>446</v>
      </c>
      <c r="B198" s="107"/>
      <c r="C198" s="144" t="s">
        <v>454</v>
      </c>
      <c r="D198" s="144">
        <v>701880592</v>
      </c>
      <c r="E198" s="242" t="s">
        <v>445</v>
      </c>
      <c r="F198" s="123" t="s">
        <v>25</v>
      </c>
      <c r="G198" s="124"/>
      <c r="H198" s="124"/>
      <c r="I198" s="124">
        <v>23</v>
      </c>
      <c r="J198" s="137">
        <f t="shared" si="8"/>
        <v>23</v>
      </c>
      <c r="K198" s="124">
        <v>23</v>
      </c>
      <c r="L198" s="124"/>
      <c r="M198" s="124"/>
      <c r="N198" s="124"/>
      <c r="O198" s="124"/>
      <c r="P198" s="137">
        <f t="shared" si="9"/>
        <v>23</v>
      </c>
      <c r="Q198" s="137">
        <f t="shared" si="10"/>
        <v>1</v>
      </c>
      <c r="R198" s="142" t="s">
        <v>133</v>
      </c>
      <c r="S198" s="124">
        <v>1</v>
      </c>
      <c r="T198" s="124"/>
      <c r="U198" s="124"/>
      <c r="V198" s="108"/>
      <c r="W198" s="108"/>
      <c r="X198" s="108"/>
      <c r="Y198" s="108"/>
      <c r="Z198" s="108"/>
      <c r="AA198" s="108"/>
      <c r="AB198" s="108"/>
    </row>
    <row r="199" spans="1:28" s="110" customFormat="1" ht="12.75" x14ac:dyDescent="0.25">
      <c r="A199" s="111" t="s">
        <v>446</v>
      </c>
      <c r="B199" s="107"/>
      <c r="C199" s="144" t="s">
        <v>300</v>
      </c>
      <c r="D199" s="144">
        <v>401380795</v>
      </c>
      <c r="E199" s="242" t="s">
        <v>445</v>
      </c>
      <c r="F199" s="123" t="s">
        <v>25</v>
      </c>
      <c r="G199" s="124"/>
      <c r="H199" s="124"/>
      <c r="I199" s="124">
        <v>23</v>
      </c>
      <c r="J199" s="137">
        <f t="shared" si="8"/>
        <v>23</v>
      </c>
      <c r="K199" s="124">
        <v>23</v>
      </c>
      <c r="L199" s="124"/>
      <c r="M199" s="124"/>
      <c r="N199" s="124"/>
      <c r="O199" s="124"/>
      <c r="P199" s="137">
        <f t="shared" si="9"/>
        <v>23</v>
      </c>
      <c r="Q199" s="137">
        <f t="shared" si="10"/>
        <v>1</v>
      </c>
      <c r="R199" s="142" t="s">
        <v>133</v>
      </c>
      <c r="S199" s="124">
        <v>1</v>
      </c>
      <c r="T199" s="124"/>
      <c r="U199" s="124"/>
      <c r="V199" s="108"/>
      <c r="W199" s="108"/>
      <c r="X199" s="108"/>
      <c r="Y199" s="108"/>
      <c r="Z199" s="108"/>
      <c r="AA199" s="108"/>
      <c r="AB199" s="108"/>
    </row>
    <row r="200" spans="1:28" s="110" customFormat="1" ht="12.75" x14ac:dyDescent="0.25">
      <c r="A200" s="111" t="s">
        <v>446</v>
      </c>
      <c r="B200" s="107"/>
      <c r="C200" s="144" t="s">
        <v>298</v>
      </c>
      <c r="D200" s="144">
        <v>107240386</v>
      </c>
      <c r="E200" s="242" t="s">
        <v>445</v>
      </c>
      <c r="F200" s="123" t="s">
        <v>25</v>
      </c>
      <c r="G200" s="124"/>
      <c r="H200" s="124"/>
      <c r="I200" s="124">
        <v>23</v>
      </c>
      <c r="J200" s="137">
        <f t="shared" si="8"/>
        <v>23</v>
      </c>
      <c r="K200" s="124">
        <v>23</v>
      </c>
      <c r="L200" s="124"/>
      <c r="M200" s="124"/>
      <c r="N200" s="124"/>
      <c r="O200" s="124"/>
      <c r="P200" s="137">
        <f t="shared" si="9"/>
        <v>23</v>
      </c>
      <c r="Q200" s="137">
        <f t="shared" si="10"/>
        <v>1</v>
      </c>
      <c r="R200" s="142" t="s">
        <v>133</v>
      </c>
      <c r="S200" s="124">
        <v>1</v>
      </c>
      <c r="T200" s="124"/>
      <c r="U200" s="124"/>
      <c r="V200" s="108"/>
      <c r="W200" s="108"/>
      <c r="X200" s="108"/>
      <c r="Y200" s="108"/>
      <c r="Z200" s="108"/>
      <c r="AA200" s="108"/>
      <c r="AB200" s="108"/>
    </row>
    <row r="201" spans="1:28" s="110" customFormat="1" ht="12.75" x14ac:dyDescent="0.25">
      <c r="A201" s="111" t="s">
        <v>446</v>
      </c>
      <c r="B201" s="107"/>
      <c r="C201" s="144" t="s">
        <v>455</v>
      </c>
      <c r="D201" s="144">
        <v>701550254</v>
      </c>
      <c r="E201" s="242" t="s">
        <v>445</v>
      </c>
      <c r="F201" s="123" t="s">
        <v>25</v>
      </c>
      <c r="G201" s="124"/>
      <c r="H201" s="124"/>
      <c r="I201" s="124">
        <v>23</v>
      </c>
      <c r="J201" s="137">
        <f t="shared" ref="J201:J264" si="11">SUM(G201:I201)</f>
        <v>23</v>
      </c>
      <c r="K201" s="124">
        <v>23</v>
      </c>
      <c r="L201" s="124"/>
      <c r="M201" s="124"/>
      <c r="N201" s="124"/>
      <c r="O201" s="124"/>
      <c r="P201" s="137">
        <f t="shared" si="9"/>
        <v>23</v>
      </c>
      <c r="Q201" s="137">
        <f t="shared" si="10"/>
        <v>1</v>
      </c>
      <c r="R201" s="142" t="s">
        <v>133</v>
      </c>
      <c r="S201" s="124"/>
      <c r="T201" s="124">
        <v>1</v>
      </c>
      <c r="U201" s="124"/>
      <c r="V201" s="108"/>
      <c r="W201" s="108"/>
      <c r="X201" s="108"/>
      <c r="Y201" s="108"/>
      <c r="Z201" s="108"/>
      <c r="AA201" s="108"/>
      <c r="AB201" s="108"/>
    </row>
    <row r="202" spans="1:28" s="110" customFormat="1" ht="12.75" x14ac:dyDescent="0.25">
      <c r="A202" s="111" t="s">
        <v>446</v>
      </c>
      <c r="B202" s="107"/>
      <c r="C202" s="144" t="s">
        <v>456</v>
      </c>
      <c r="D202" s="144">
        <v>109810860</v>
      </c>
      <c r="E202" s="242" t="s">
        <v>445</v>
      </c>
      <c r="F202" s="123" t="s">
        <v>25</v>
      </c>
      <c r="G202" s="124"/>
      <c r="H202" s="124"/>
      <c r="I202" s="124">
        <v>23</v>
      </c>
      <c r="J202" s="137">
        <f t="shared" si="11"/>
        <v>23</v>
      </c>
      <c r="K202" s="124">
        <v>23</v>
      </c>
      <c r="L202" s="124"/>
      <c r="M202" s="124"/>
      <c r="N202" s="124"/>
      <c r="O202" s="124"/>
      <c r="P202" s="137">
        <f t="shared" ref="P202:P265" si="12">IF(SUM(K202:O202)=SUM(G202:I202),J202,"VERIFIQUE DATOS INCORRECTOS")</f>
        <v>23</v>
      </c>
      <c r="Q202" s="137">
        <f t="shared" ref="Q202:Q265" si="13">SUM(S202:U202)</f>
        <v>1</v>
      </c>
      <c r="R202" s="142" t="s">
        <v>133</v>
      </c>
      <c r="S202" s="124"/>
      <c r="T202" s="124">
        <v>1</v>
      </c>
      <c r="U202" s="124"/>
      <c r="V202" s="108"/>
      <c r="W202" s="108"/>
      <c r="X202" s="108"/>
      <c r="Y202" s="108"/>
      <c r="Z202" s="108"/>
      <c r="AA202" s="108"/>
      <c r="AB202" s="108"/>
    </row>
    <row r="203" spans="1:28" s="110" customFormat="1" ht="12.75" x14ac:dyDescent="0.25">
      <c r="A203" s="111" t="s">
        <v>459</v>
      </c>
      <c r="B203" s="107"/>
      <c r="C203" s="144" t="s">
        <v>460</v>
      </c>
      <c r="D203" s="144">
        <v>108310268</v>
      </c>
      <c r="E203" s="242" t="s">
        <v>461</v>
      </c>
      <c r="F203" s="123" t="s">
        <v>25</v>
      </c>
      <c r="G203" s="124">
        <v>2</v>
      </c>
      <c r="H203" s="124"/>
      <c r="I203" s="124"/>
      <c r="J203" s="137">
        <f t="shared" si="11"/>
        <v>2</v>
      </c>
      <c r="K203" s="124">
        <v>2</v>
      </c>
      <c r="L203" s="124"/>
      <c r="M203" s="124"/>
      <c r="N203" s="124"/>
      <c r="O203" s="124"/>
      <c r="P203" s="137">
        <f t="shared" si="12"/>
        <v>2</v>
      </c>
      <c r="Q203" s="137">
        <f t="shared" si="13"/>
        <v>1</v>
      </c>
      <c r="R203" s="142" t="s">
        <v>133</v>
      </c>
      <c r="S203" s="124">
        <v>1</v>
      </c>
      <c r="T203" s="124"/>
      <c r="U203" s="124"/>
      <c r="V203" s="108"/>
      <c r="W203" s="108"/>
      <c r="X203" s="108"/>
      <c r="Y203" s="108"/>
      <c r="Z203" s="108"/>
      <c r="AA203" s="108"/>
      <c r="AB203" s="108"/>
    </row>
    <row r="204" spans="1:28" s="110" customFormat="1" ht="12.75" x14ac:dyDescent="0.25">
      <c r="A204" s="111" t="s">
        <v>463</v>
      </c>
      <c r="B204" s="107"/>
      <c r="C204" s="144" t="s">
        <v>464</v>
      </c>
      <c r="D204" s="144">
        <v>303630989</v>
      </c>
      <c r="E204" s="242" t="s">
        <v>465</v>
      </c>
      <c r="F204" s="123" t="s">
        <v>25</v>
      </c>
      <c r="G204" s="124"/>
      <c r="H204" s="124"/>
      <c r="I204" s="124">
        <v>40</v>
      </c>
      <c r="J204" s="137">
        <f t="shared" si="11"/>
        <v>40</v>
      </c>
      <c r="K204" s="124">
        <v>40</v>
      </c>
      <c r="L204" s="124"/>
      <c r="M204" s="124"/>
      <c r="N204" s="124"/>
      <c r="O204" s="124"/>
      <c r="P204" s="137">
        <f t="shared" si="12"/>
        <v>40</v>
      </c>
      <c r="Q204" s="137">
        <f t="shared" si="13"/>
        <v>1</v>
      </c>
      <c r="R204" s="142" t="s">
        <v>133</v>
      </c>
      <c r="S204" s="124">
        <v>1</v>
      </c>
      <c r="T204" s="124"/>
      <c r="U204" s="124"/>
      <c r="V204" s="108"/>
      <c r="W204" s="108"/>
      <c r="X204" s="108"/>
      <c r="Y204" s="108"/>
      <c r="Z204" s="108"/>
      <c r="AA204" s="108"/>
      <c r="AB204" s="108"/>
    </row>
    <row r="205" spans="1:28" s="110" customFormat="1" ht="12.75" x14ac:dyDescent="0.25">
      <c r="A205" s="111" t="s">
        <v>467</v>
      </c>
      <c r="B205" s="107"/>
      <c r="C205" s="144" t="s">
        <v>468</v>
      </c>
      <c r="D205" s="144">
        <v>108820318</v>
      </c>
      <c r="E205" s="242" t="s">
        <v>469</v>
      </c>
      <c r="F205" s="123" t="s">
        <v>25</v>
      </c>
      <c r="G205" s="124"/>
      <c r="H205" s="124"/>
      <c r="I205" s="124">
        <v>22</v>
      </c>
      <c r="J205" s="137">
        <f t="shared" si="11"/>
        <v>22</v>
      </c>
      <c r="K205" s="124">
        <v>22</v>
      </c>
      <c r="L205" s="124"/>
      <c r="M205" s="124"/>
      <c r="N205" s="124"/>
      <c r="O205" s="124"/>
      <c r="P205" s="137">
        <f t="shared" si="12"/>
        <v>22</v>
      </c>
      <c r="Q205" s="137">
        <f t="shared" si="13"/>
        <v>1</v>
      </c>
      <c r="R205" s="142" t="s">
        <v>133</v>
      </c>
      <c r="S205" s="124"/>
      <c r="T205" s="124">
        <v>1</v>
      </c>
      <c r="U205" s="124"/>
      <c r="V205" s="108"/>
      <c r="W205" s="108"/>
      <c r="X205" s="108"/>
      <c r="Y205" s="108"/>
      <c r="Z205" s="108"/>
      <c r="AA205" s="108"/>
      <c r="AB205" s="108"/>
    </row>
    <row r="206" spans="1:28" s="110" customFormat="1" ht="12.75" x14ac:dyDescent="0.25">
      <c r="A206" s="111" t="s">
        <v>470</v>
      </c>
      <c r="B206" s="107"/>
      <c r="C206" s="144" t="s">
        <v>468</v>
      </c>
      <c r="D206" s="144">
        <v>108820318</v>
      </c>
      <c r="E206" s="242" t="s">
        <v>471</v>
      </c>
      <c r="F206" s="123" t="s">
        <v>25</v>
      </c>
      <c r="G206" s="124"/>
      <c r="H206" s="124"/>
      <c r="I206" s="124">
        <v>51</v>
      </c>
      <c r="J206" s="137">
        <f t="shared" si="11"/>
        <v>51</v>
      </c>
      <c r="K206" s="124">
        <v>51</v>
      </c>
      <c r="L206" s="124"/>
      <c r="M206" s="124"/>
      <c r="N206" s="124"/>
      <c r="O206" s="124"/>
      <c r="P206" s="137">
        <f t="shared" si="12"/>
        <v>51</v>
      </c>
      <c r="Q206" s="137">
        <f t="shared" si="13"/>
        <v>1</v>
      </c>
      <c r="R206" s="142" t="s">
        <v>133</v>
      </c>
      <c r="S206" s="124"/>
      <c r="T206" s="124">
        <v>1</v>
      </c>
      <c r="U206" s="124"/>
      <c r="V206" s="108"/>
      <c r="W206" s="108"/>
      <c r="X206" s="108"/>
      <c r="Y206" s="108"/>
      <c r="Z206" s="108"/>
      <c r="AA206" s="108"/>
      <c r="AB206" s="108"/>
    </row>
    <row r="207" spans="1:28" s="110" customFormat="1" ht="12.75" x14ac:dyDescent="0.25">
      <c r="A207" s="111" t="s">
        <v>474</v>
      </c>
      <c r="B207" s="107"/>
      <c r="C207" s="144" t="s">
        <v>475</v>
      </c>
      <c r="D207" s="144">
        <v>204670748</v>
      </c>
      <c r="E207" s="242" t="s">
        <v>476</v>
      </c>
      <c r="F207" s="123" t="s">
        <v>25</v>
      </c>
      <c r="G207" s="124"/>
      <c r="H207" s="124"/>
      <c r="I207" s="124">
        <v>18</v>
      </c>
      <c r="J207" s="137">
        <f t="shared" si="11"/>
        <v>18</v>
      </c>
      <c r="K207" s="124">
        <v>18</v>
      </c>
      <c r="L207" s="124"/>
      <c r="M207" s="124"/>
      <c r="N207" s="124"/>
      <c r="O207" s="124"/>
      <c r="P207" s="137">
        <f t="shared" si="12"/>
        <v>18</v>
      </c>
      <c r="Q207" s="137">
        <f t="shared" si="13"/>
        <v>1</v>
      </c>
      <c r="R207" s="142" t="s">
        <v>133</v>
      </c>
      <c r="S207" s="124">
        <v>1</v>
      </c>
      <c r="T207" s="124"/>
      <c r="U207" s="124"/>
      <c r="V207" s="108"/>
      <c r="W207" s="108"/>
      <c r="X207" s="108"/>
      <c r="Y207" s="108"/>
      <c r="Z207" s="108"/>
      <c r="AA207" s="108"/>
      <c r="AB207" s="108"/>
    </row>
    <row r="208" spans="1:28" s="110" customFormat="1" ht="12.75" x14ac:dyDescent="0.25">
      <c r="A208" s="111" t="s">
        <v>480</v>
      </c>
      <c r="B208" s="107"/>
      <c r="C208" s="144" t="s">
        <v>475</v>
      </c>
      <c r="D208" s="144">
        <v>204670748</v>
      </c>
      <c r="E208" s="242" t="s">
        <v>481</v>
      </c>
      <c r="F208" s="123" t="s">
        <v>25</v>
      </c>
      <c r="G208" s="124">
        <v>2</v>
      </c>
      <c r="H208" s="124"/>
      <c r="I208" s="124"/>
      <c r="J208" s="137">
        <f t="shared" si="11"/>
        <v>2</v>
      </c>
      <c r="K208" s="124">
        <v>2</v>
      </c>
      <c r="L208" s="124"/>
      <c r="M208" s="124"/>
      <c r="N208" s="124"/>
      <c r="O208" s="124"/>
      <c r="P208" s="137">
        <f t="shared" si="12"/>
        <v>2</v>
      </c>
      <c r="Q208" s="137">
        <f t="shared" si="13"/>
        <v>1</v>
      </c>
      <c r="R208" s="142" t="s">
        <v>133</v>
      </c>
      <c r="S208" s="124">
        <v>1</v>
      </c>
      <c r="T208" s="124"/>
      <c r="U208" s="124"/>
      <c r="V208" s="108"/>
      <c r="W208" s="108"/>
      <c r="X208" s="108"/>
      <c r="Y208" s="108"/>
      <c r="Z208" s="108"/>
      <c r="AA208" s="108"/>
      <c r="AB208" s="108"/>
    </row>
    <row r="209" spans="1:28" s="110" customFormat="1" ht="12.75" x14ac:dyDescent="0.25">
      <c r="A209" s="111" t="s">
        <v>478</v>
      </c>
      <c r="B209" s="107"/>
      <c r="C209" s="144" t="s">
        <v>477</v>
      </c>
      <c r="D209" s="144">
        <v>109740948</v>
      </c>
      <c r="E209" s="242" t="s">
        <v>479</v>
      </c>
      <c r="F209" s="123" t="s">
        <v>25</v>
      </c>
      <c r="G209" s="124"/>
      <c r="H209" s="124">
        <v>20</v>
      </c>
      <c r="I209" s="124"/>
      <c r="J209" s="137">
        <f t="shared" si="11"/>
        <v>20</v>
      </c>
      <c r="K209" s="124">
        <v>20</v>
      </c>
      <c r="L209" s="124"/>
      <c r="M209" s="124"/>
      <c r="N209" s="124"/>
      <c r="O209" s="124"/>
      <c r="P209" s="137">
        <f t="shared" si="12"/>
        <v>20</v>
      </c>
      <c r="Q209" s="137">
        <f t="shared" si="13"/>
        <v>1</v>
      </c>
      <c r="R209" s="142" t="s">
        <v>133</v>
      </c>
      <c r="S209" s="124"/>
      <c r="T209" s="124">
        <v>1</v>
      </c>
      <c r="U209" s="124"/>
      <c r="V209" s="108"/>
      <c r="W209" s="108"/>
      <c r="X209" s="108"/>
      <c r="Y209" s="108"/>
      <c r="Z209" s="108"/>
      <c r="AA209" s="108"/>
      <c r="AB209" s="108"/>
    </row>
    <row r="210" spans="1:28" s="110" customFormat="1" ht="12.75" x14ac:dyDescent="0.25">
      <c r="A210" s="111" t="s">
        <v>484</v>
      </c>
      <c r="B210" s="107"/>
      <c r="C210" s="144" t="s">
        <v>485</v>
      </c>
      <c r="D210" s="144">
        <v>106630808</v>
      </c>
      <c r="E210" s="242" t="s">
        <v>486</v>
      </c>
      <c r="F210" s="123" t="s">
        <v>25</v>
      </c>
      <c r="G210" s="124"/>
      <c r="H210" s="124"/>
      <c r="I210" s="124">
        <v>64</v>
      </c>
      <c r="J210" s="137">
        <f t="shared" si="11"/>
        <v>64</v>
      </c>
      <c r="K210" s="124">
        <v>64</v>
      </c>
      <c r="L210" s="124"/>
      <c r="M210" s="124"/>
      <c r="N210" s="124"/>
      <c r="O210" s="124"/>
      <c r="P210" s="137">
        <f t="shared" si="12"/>
        <v>64</v>
      </c>
      <c r="Q210" s="137">
        <f t="shared" si="13"/>
        <v>1</v>
      </c>
      <c r="R210" s="142" t="s">
        <v>133</v>
      </c>
      <c r="S210" s="124"/>
      <c r="T210" s="124">
        <v>1</v>
      </c>
      <c r="U210" s="124"/>
      <c r="V210" s="108"/>
      <c r="W210" s="108"/>
      <c r="X210" s="108"/>
      <c r="Y210" s="108"/>
      <c r="Z210" s="108"/>
      <c r="AA210" s="108"/>
      <c r="AB210" s="108"/>
    </row>
    <row r="211" spans="1:28" s="110" customFormat="1" ht="12.75" x14ac:dyDescent="0.2">
      <c r="A211" s="103" t="s">
        <v>334</v>
      </c>
      <c r="B211" s="107"/>
      <c r="C211" s="143" t="s">
        <v>236</v>
      </c>
      <c r="D211" s="143">
        <v>205630696</v>
      </c>
      <c r="E211" s="243" t="s">
        <v>556</v>
      </c>
      <c r="F211" s="123" t="s">
        <v>26</v>
      </c>
      <c r="G211" s="124"/>
      <c r="H211" s="124">
        <v>80</v>
      </c>
      <c r="I211" s="124"/>
      <c r="J211" s="137">
        <f t="shared" si="11"/>
        <v>80</v>
      </c>
      <c r="K211" s="124">
        <v>80</v>
      </c>
      <c r="L211" s="124"/>
      <c r="M211" s="124"/>
      <c r="N211" s="124"/>
      <c r="O211" s="124"/>
      <c r="P211" s="137">
        <f t="shared" si="12"/>
        <v>80</v>
      </c>
      <c r="Q211" s="137">
        <f t="shared" si="13"/>
        <v>1</v>
      </c>
      <c r="R211" s="142" t="s">
        <v>76</v>
      </c>
      <c r="S211" s="124">
        <v>1</v>
      </c>
      <c r="T211" s="124"/>
      <c r="U211" s="124"/>
      <c r="V211" s="108"/>
      <c r="W211" s="108"/>
      <c r="X211" s="108"/>
      <c r="Y211" s="108"/>
      <c r="Z211" s="108"/>
      <c r="AA211" s="108"/>
      <c r="AB211" s="108"/>
    </row>
    <row r="212" spans="1:28" s="110" customFormat="1" ht="12.75" x14ac:dyDescent="0.2">
      <c r="A212" s="103" t="s">
        <v>334</v>
      </c>
      <c r="B212" s="107"/>
      <c r="C212" s="143" t="s">
        <v>228</v>
      </c>
      <c r="D212" s="143">
        <v>110390710</v>
      </c>
      <c r="E212" s="243" t="s">
        <v>556</v>
      </c>
      <c r="F212" s="123" t="s">
        <v>26</v>
      </c>
      <c r="G212" s="124"/>
      <c r="H212" s="124">
        <v>80</v>
      </c>
      <c r="I212" s="124"/>
      <c r="J212" s="137">
        <f t="shared" si="11"/>
        <v>80</v>
      </c>
      <c r="K212" s="124">
        <v>80</v>
      </c>
      <c r="L212" s="124"/>
      <c r="M212" s="124"/>
      <c r="N212" s="124"/>
      <c r="O212" s="124"/>
      <c r="P212" s="137">
        <f t="shared" si="12"/>
        <v>80</v>
      </c>
      <c r="Q212" s="137">
        <f t="shared" si="13"/>
        <v>1</v>
      </c>
      <c r="R212" s="142" t="s">
        <v>76</v>
      </c>
      <c r="S212" s="124"/>
      <c r="T212" s="124">
        <v>1</v>
      </c>
      <c r="U212" s="124"/>
      <c r="V212" s="108"/>
      <c r="W212" s="108"/>
      <c r="X212" s="108"/>
      <c r="Y212" s="108"/>
      <c r="Z212" s="108"/>
      <c r="AA212" s="108"/>
      <c r="AB212" s="108"/>
    </row>
    <row r="213" spans="1:28" s="110" customFormat="1" ht="12.75" x14ac:dyDescent="0.2">
      <c r="A213" s="103" t="s">
        <v>334</v>
      </c>
      <c r="B213" s="107"/>
      <c r="C213" s="143" t="s">
        <v>239</v>
      </c>
      <c r="D213" s="143">
        <v>302440123</v>
      </c>
      <c r="E213" s="243" t="s">
        <v>556</v>
      </c>
      <c r="F213" s="123" t="s">
        <v>26</v>
      </c>
      <c r="G213" s="124"/>
      <c r="H213" s="124">
        <v>80</v>
      </c>
      <c r="I213" s="124"/>
      <c r="J213" s="137">
        <f t="shared" si="11"/>
        <v>80</v>
      </c>
      <c r="K213" s="124">
        <v>80</v>
      </c>
      <c r="L213" s="124"/>
      <c r="M213" s="124"/>
      <c r="N213" s="124"/>
      <c r="O213" s="124"/>
      <c r="P213" s="137">
        <f t="shared" si="12"/>
        <v>80</v>
      </c>
      <c r="Q213" s="137">
        <f t="shared" si="13"/>
        <v>1</v>
      </c>
      <c r="R213" s="142" t="s">
        <v>133</v>
      </c>
      <c r="S213" s="124">
        <v>1</v>
      </c>
      <c r="T213" s="124"/>
      <c r="U213" s="124"/>
      <c r="V213" s="108"/>
      <c r="W213" s="108"/>
      <c r="X213" s="108"/>
      <c r="Y213" s="108"/>
      <c r="Z213" s="108"/>
      <c r="AA213" s="108"/>
      <c r="AB213" s="108"/>
    </row>
    <row r="214" spans="1:28" s="110" customFormat="1" ht="12.75" x14ac:dyDescent="0.2">
      <c r="A214" s="103" t="s">
        <v>557</v>
      </c>
      <c r="B214" s="107"/>
      <c r="C214" s="143" t="s">
        <v>558</v>
      </c>
      <c r="D214" s="143">
        <v>207300148</v>
      </c>
      <c r="E214" s="243" t="s">
        <v>559</v>
      </c>
      <c r="F214" s="123" t="s">
        <v>26</v>
      </c>
      <c r="G214" s="124"/>
      <c r="H214" s="124"/>
      <c r="I214" s="124">
        <v>24</v>
      </c>
      <c r="J214" s="137">
        <f t="shared" si="11"/>
        <v>24</v>
      </c>
      <c r="K214" s="124">
        <v>24</v>
      </c>
      <c r="L214" s="124"/>
      <c r="M214" s="124"/>
      <c r="N214" s="124"/>
      <c r="O214" s="124"/>
      <c r="P214" s="137">
        <f t="shared" si="12"/>
        <v>24</v>
      </c>
      <c r="Q214" s="137">
        <f t="shared" si="13"/>
        <v>1</v>
      </c>
      <c r="R214" s="142" t="s">
        <v>133</v>
      </c>
      <c r="S214" s="124"/>
      <c r="T214" s="124">
        <v>1</v>
      </c>
      <c r="U214" s="124"/>
      <c r="V214" s="108"/>
      <c r="W214" s="108"/>
      <c r="X214" s="108"/>
      <c r="Y214" s="108"/>
      <c r="Z214" s="108"/>
      <c r="AA214" s="108"/>
      <c r="AB214" s="108"/>
    </row>
    <row r="215" spans="1:28" s="110" customFormat="1" ht="12.75" x14ac:dyDescent="0.2">
      <c r="A215" s="103" t="s">
        <v>557</v>
      </c>
      <c r="B215" s="107"/>
      <c r="C215" s="143" t="s">
        <v>560</v>
      </c>
      <c r="D215" s="143">
        <v>207300148</v>
      </c>
      <c r="E215" s="243" t="s">
        <v>559</v>
      </c>
      <c r="F215" s="123" t="s">
        <v>26</v>
      </c>
      <c r="G215" s="124"/>
      <c r="H215" s="124"/>
      <c r="I215" s="124">
        <v>24</v>
      </c>
      <c r="J215" s="137">
        <f t="shared" si="11"/>
        <v>24</v>
      </c>
      <c r="K215" s="124">
        <v>24</v>
      </c>
      <c r="L215" s="124"/>
      <c r="M215" s="124"/>
      <c r="N215" s="124"/>
      <c r="O215" s="124"/>
      <c r="P215" s="137">
        <f t="shared" si="12"/>
        <v>24</v>
      </c>
      <c r="Q215" s="137">
        <f t="shared" si="13"/>
        <v>1</v>
      </c>
      <c r="R215" s="142" t="s">
        <v>133</v>
      </c>
      <c r="S215" s="124">
        <v>1</v>
      </c>
      <c r="T215" s="124"/>
      <c r="U215" s="124"/>
      <c r="V215" s="108"/>
      <c r="W215" s="108"/>
      <c r="X215" s="108"/>
      <c r="Y215" s="108"/>
      <c r="Z215" s="108"/>
      <c r="AA215" s="108"/>
      <c r="AB215" s="108"/>
    </row>
    <row r="216" spans="1:28" s="110" customFormat="1" ht="12.75" x14ac:dyDescent="0.2">
      <c r="A216" s="103" t="s">
        <v>557</v>
      </c>
      <c r="B216" s="107"/>
      <c r="C216" s="143" t="s">
        <v>623</v>
      </c>
      <c r="D216" s="143">
        <v>111530440</v>
      </c>
      <c r="E216" s="243" t="s">
        <v>559</v>
      </c>
      <c r="F216" s="123" t="s">
        <v>26</v>
      </c>
      <c r="G216" s="124"/>
      <c r="H216" s="124"/>
      <c r="I216" s="124">
        <v>24</v>
      </c>
      <c r="J216" s="137">
        <f t="shared" si="11"/>
        <v>24</v>
      </c>
      <c r="K216" s="124">
        <v>24</v>
      </c>
      <c r="L216" s="124"/>
      <c r="M216" s="124"/>
      <c r="N216" s="124"/>
      <c r="O216" s="124"/>
      <c r="P216" s="137">
        <f t="shared" si="12"/>
        <v>24</v>
      </c>
      <c r="Q216" s="137">
        <f t="shared" si="13"/>
        <v>1</v>
      </c>
      <c r="R216" s="142" t="s">
        <v>133</v>
      </c>
      <c r="S216" s="124"/>
      <c r="T216" s="124">
        <v>1</v>
      </c>
      <c r="U216" s="124"/>
      <c r="V216" s="108"/>
      <c r="W216" s="108"/>
      <c r="X216" s="108"/>
      <c r="Y216" s="108"/>
      <c r="Z216" s="108"/>
      <c r="AA216" s="108"/>
      <c r="AB216" s="108"/>
    </row>
    <row r="217" spans="1:28" s="110" customFormat="1" ht="12.75" x14ac:dyDescent="0.2">
      <c r="A217" s="103" t="s">
        <v>557</v>
      </c>
      <c r="B217" s="107"/>
      <c r="C217" s="143" t="s">
        <v>624</v>
      </c>
      <c r="D217" s="143">
        <v>110750546</v>
      </c>
      <c r="E217" s="243" t="s">
        <v>559</v>
      </c>
      <c r="F217" s="123" t="s">
        <v>26</v>
      </c>
      <c r="G217" s="124"/>
      <c r="H217" s="124"/>
      <c r="I217" s="124">
        <v>24</v>
      </c>
      <c r="J217" s="137">
        <f t="shared" si="11"/>
        <v>24</v>
      </c>
      <c r="K217" s="124">
        <v>24</v>
      </c>
      <c r="L217" s="124"/>
      <c r="M217" s="124"/>
      <c r="N217" s="124"/>
      <c r="O217" s="124"/>
      <c r="P217" s="137">
        <f t="shared" si="12"/>
        <v>24</v>
      </c>
      <c r="Q217" s="137">
        <f t="shared" si="13"/>
        <v>1</v>
      </c>
      <c r="R217" s="142" t="s">
        <v>133</v>
      </c>
      <c r="S217" s="124">
        <v>1</v>
      </c>
      <c r="T217" s="124"/>
      <c r="U217" s="124"/>
      <c r="V217" s="108"/>
      <c r="W217" s="108"/>
      <c r="X217" s="108"/>
      <c r="Y217" s="108"/>
      <c r="Z217" s="108"/>
      <c r="AA217" s="108"/>
      <c r="AB217" s="108"/>
    </row>
    <row r="218" spans="1:28" s="110" customFormat="1" ht="12.75" x14ac:dyDescent="0.2">
      <c r="A218" s="103" t="s">
        <v>561</v>
      </c>
      <c r="B218" s="107"/>
      <c r="C218" s="143" t="s">
        <v>246</v>
      </c>
      <c r="D218" s="143">
        <v>206120689</v>
      </c>
      <c r="E218" s="243" t="s">
        <v>562</v>
      </c>
      <c r="F218" s="123" t="s">
        <v>26</v>
      </c>
      <c r="G218" s="124"/>
      <c r="H218" s="124"/>
      <c r="I218" s="124">
        <v>35</v>
      </c>
      <c r="J218" s="137">
        <f t="shared" si="11"/>
        <v>35</v>
      </c>
      <c r="K218" s="124">
        <v>35</v>
      </c>
      <c r="L218" s="124"/>
      <c r="M218" s="124"/>
      <c r="N218" s="124"/>
      <c r="O218" s="124"/>
      <c r="P218" s="137">
        <f t="shared" si="12"/>
        <v>35</v>
      </c>
      <c r="Q218" s="137">
        <f t="shared" si="13"/>
        <v>1</v>
      </c>
      <c r="R218" s="142" t="s">
        <v>133</v>
      </c>
      <c r="S218" s="124">
        <v>1</v>
      </c>
      <c r="T218" s="124"/>
      <c r="U218" s="124"/>
      <c r="V218" s="108"/>
      <c r="W218" s="108"/>
      <c r="X218" s="108"/>
      <c r="Y218" s="108"/>
      <c r="Z218" s="108"/>
      <c r="AA218" s="108"/>
      <c r="AB218" s="108"/>
    </row>
    <row r="219" spans="1:28" s="110" customFormat="1" ht="12.75" x14ac:dyDescent="0.2">
      <c r="A219" s="103" t="s">
        <v>563</v>
      </c>
      <c r="B219" s="107"/>
      <c r="C219" s="143" t="s">
        <v>349</v>
      </c>
      <c r="D219" s="143">
        <v>108100867</v>
      </c>
      <c r="E219" s="243" t="s">
        <v>564</v>
      </c>
      <c r="F219" s="123" t="s">
        <v>26</v>
      </c>
      <c r="G219" s="124"/>
      <c r="H219" s="124"/>
      <c r="I219" s="124">
        <v>67</v>
      </c>
      <c r="J219" s="137">
        <f t="shared" si="11"/>
        <v>67</v>
      </c>
      <c r="K219" s="124">
        <v>67</v>
      </c>
      <c r="L219" s="124"/>
      <c r="M219" s="124"/>
      <c r="N219" s="124"/>
      <c r="O219" s="124"/>
      <c r="P219" s="137">
        <f t="shared" si="12"/>
        <v>67</v>
      </c>
      <c r="Q219" s="137">
        <f t="shared" si="13"/>
        <v>1</v>
      </c>
      <c r="R219" s="142" t="s">
        <v>133</v>
      </c>
      <c r="S219" s="124"/>
      <c r="T219" s="124">
        <v>1</v>
      </c>
      <c r="U219" s="124"/>
      <c r="V219" s="108"/>
      <c r="W219" s="108"/>
      <c r="X219" s="108"/>
      <c r="Y219" s="108"/>
      <c r="Z219" s="108"/>
      <c r="AA219" s="108"/>
      <c r="AB219" s="108"/>
    </row>
    <row r="220" spans="1:28" s="110" customFormat="1" ht="12.75" x14ac:dyDescent="0.2">
      <c r="A220" s="103" t="s">
        <v>565</v>
      </c>
      <c r="B220" s="107"/>
      <c r="C220" s="143" t="s">
        <v>566</v>
      </c>
      <c r="D220" s="143">
        <v>503710721</v>
      </c>
      <c r="E220" s="243" t="s">
        <v>567</v>
      </c>
      <c r="F220" s="123" t="s">
        <v>26</v>
      </c>
      <c r="G220" s="124"/>
      <c r="H220" s="124"/>
      <c r="I220" s="124">
        <v>20</v>
      </c>
      <c r="J220" s="137">
        <f t="shared" si="11"/>
        <v>20</v>
      </c>
      <c r="K220" s="124"/>
      <c r="L220" s="124"/>
      <c r="M220" s="124"/>
      <c r="N220" s="124"/>
      <c r="O220" s="124"/>
      <c r="P220" s="137" t="str">
        <f t="shared" si="12"/>
        <v>VERIFIQUE DATOS INCORRECTOS</v>
      </c>
      <c r="Q220" s="137">
        <f t="shared" si="13"/>
        <v>0</v>
      </c>
      <c r="R220" s="142" t="s">
        <v>133</v>
      </c>
      <c r="S220" s="124"/>
      <c r="T220" s="124"/>
      <c r="U220" s="124"/>
      <c r="V220" s="108"/>
      <c r="W220" s="108"/>
      <c r="X220" s="108"/>
      <c r="Y220" s="108"/>
      <c r="Z220" s="108"/>
      <c r="AA220" s="108"/>
      <c r="AB220" s="108"/>
    </row>
    <row r="221" spans="1:28" s="110" customFormat="1" ht="12.75" x14ac:dyDescent="0.2">
      <c r="A221" s="103" t="s">
        <v>565</v>
      </c>
      <c r="B221" s="107"/>
      <c r="C221" s="143" t="s">
        <v>568</v>
      </c>
      <c r="D221" s="143">
        <v>111060534</v>
      </c>
      <c r="E221" s="243" t="s">
        <v>567</v>
      </c>
      <c r="F221" s="123" t="s">
        <v>26</v>
      </c>
      <c r="G221" s="124"/>
      <c r="H221" s="124"/>
      <c r="I221" s="124">
        <v>20</v>
      </c>
      <c r="J221" s="137">
        <f t="shared" si="11"/>
        <v>20</v>
      </c>
      <c r="K221" s="124">
        <v>20</v>
      </c>
      <c r="L221" s="124"/>
      <c r="M221" s="124"/>
      <c r="N221" s="124"/>
      <c r="O221" s="124"/>
      <c r="P221" s="137">
        <f t="shared" si="12"/>
        <v>20</v>
      </c>
      <c r="Q221" s="137">
        <f t="shared" si="13"/>
        <v>1</v>
      </c>
      <c r="R221" s="142" t="s">
        <v>133</v>
      </c>
      <c r="S221" s="124">
        <v>1</v>
      </c>
      <c r="T221" s="124"/>
      <c r="U221" s="124"/>
      <c r="V221" s="108"/>
      <c r="W221" s="108"/>
      <c r="X221" s="108"/>
      <c r="Y221" s="108"/>
      <c r="Z221" s="108"/>
      <c r="AA221" s="108"/>
      <c r="AB221" s="108"/>
    </row>
    <row r="222" spans="1:28" s="110" customFormat="1" ht="12.75" x14ac:dyDescent="0.2">
      <c r="A222" s="103" t="s">
        <v>565</v>
      </c>
      <c r="B222" s="107"/>
      <c r="C222" s="143" t="s">
        <v>566</v>
      </c>
      <c r="D222" s="143">
        <v>503710721</v>
      </c>
      <c r="E222" s="243" t="s">
        <v>567</v>
      </c>
      <c r="F222" s="123" t="s">
        <v>26</v>
      </c>
      <c r="G222" s="124"/>
      <c r="H222" s="124"/>
      <c r="I222" s="124">
        <v>20</v>
      </c>
      <c r="J222" s="137">
        <f t="shared" si="11"/>
        <v>20</v>
      </c>
      <c r="K222" s="124">
        <v>20</v>
      </c>
      <c r="L222" s="124"/>
      <c r="M222" s="124"/>
      <c r="N222" s="124"/>
      <c r="O222" s="124"/>
      <c r="P222" s="137">
        <f t="shared" si="12"/>
        <v>20</v>
      </c>
      <c r="Q222" s="137">
        <f t="shared" si="13"/>
        <v>1</v>
      </c>
      <c r="R222" s="142" t="s">
        <v>133</v>
      </c>
      <c r="S222" s="124"/>
      <c r="T222" s="124">
        <v>1</v>
      </c>
      <c r="U222" s="124"/>
      <c r="V222" s="108"/>
      <c r="W222" s="108"/>
      <c r="X222" s="108"/>
      <c r="Y222" s="108"/>
      <c r="Z222" s="108"/>
      <c r="AA222" s="108"/>
      <c r="AB222" s="108"/>
    </row>
    <row r="223" spans="1:28" s="110" customFormat="1" ht="12.75" x14ac:dyDescent="0.2">
      <c r="A223" s="103" t="s">
        <v>569</v>
      </c>
      <c r="B223" s="107"/>
      <c r="C223" s="143" t="s">
        <v>570</v>
      </c>
      <c r="D223" s="143">
        <v>401790665</v>
      </c>
      <c r="E223" s="243" t="s">
        <v>571</v>
      </c>
      <c r="F223" s="123" t="s">
        <v>26</v>
      </c>
      <c r="G223" s="124">
        <v>4</v>
      </c>
      <c r="H223" s="124"/>
      <c r="I223" s="124"/>
      <c r="J223" s="137">
        <f t="shared" si="11"/>
        <v>4</v>
      </c>
      <c r="K223" s="124">
        <v>4</v>
      </c>
      <c r="L223" s="124"/>
      <c r="M223" s="124"/>
      <c r="N223" s="124"/>
      <c r="O223" s="124"/>
      <c r="P223" s="137">
        <f t="shared" si="12"/>
        <v>4</v>
      </c>
      <c r="Q223" s="137">
        <f t="shared" si="13"/>
        <v>1</v>
      </c>
      <c r="R223" s="142" t="s">
        <v>133</v>
      </c>
      <c r="S223" s="124">
        <v>1</v>
      </c>
      <c r="T223" s="124"/>
      <c r="U223" s="124"/>
      <c r="V223" s="108"/>
      <c r="W223" s="108"/>
      <c r="X223" s="108"/>
      <c r="Y223" s="108"/>
      <c r="Z223" s="108"/>
      <c r="AA223" s="108"/>
      <c r="AB223" s="108"/>
    </row>
    <row r="224" spans="1:28" s="110" customFormat="1" ht="12.75" x14ac:dyDescent="0.2">
      <c r="A224" s="103" t="s">
        <v>569</v>
      </c>
      <c r="B224" s="107"/>
      <c r="C224" s="143" t="s">
        <v>572</v>
      </c>
      <c r="D224" s="143">
        <v>109920781</v>
      </c>
      <c r="E224" s="243" t="s">
        <v>571</v>
      </c>
      <c r="F224" s="123" t="s">
        <v>26</v>
      </c>
      <c r="G224" s="124">
        <v>4</v>
      </c>
      <c r="H224" s="124"/>
      <c r="I224" s="124"/>
      <c r="J224" s="137">
        <f t="shared" si="11"/>
        <v>4</v>
      </c>
      <c r="K224" s="124">
        <v>4</v>
      </c>
      <c r="L224" s="124"/>
      <c r="M224" s="124"/>
      <c r="N224" s="124"/>
      <c r="O224" s="124"/>
      <c r="P224" s="137">
        <f t="shared" si="12"/>
        <v>4</v>
      </c>
      <c r="Q224" s="137">
        <f t="shared" si="13"/>
        <v>1</v>
      </c>
      <c r="R224" s="142" t="s">
        <v>133</v>
      </c>
      <c r="S224" s="124">
        <v>1</v>
      </c>
      <c r="T224" s="124"/>
      <c r="U224" s="124"/>
      <c r="V224" s="108"/>
      <c r="W224" s="108"/>
      <c r="X224" s="108"/>
      <c r="Y224" s="108"/>
      <c r="Z224" s="108"/>
      <c r="AA224" s="108"/>
      <c r="AB224" s="108"/>
    </row>
    <row r="225" spans="1:28" s="110" customFormat="1" ht="12.75" x14ac:dyDescent="0.2">
      <c r="A225" s="103" t="s">
        <v>573</v>
      </c>
      <c r="B225" s="107"/>
      <c r="C225" s="143" t="s">
        <v>237</v>
      </c>
      <c r="D225" s="143">
        <v>203740854</v>
      </c>
      <c r="E225" s="243" t="s">
        <v>574</v>
      </c>
      <c r="F225" s="123" t="s">
        <v>26</v>
      </c>
      <c r="G225" s="124"/>
      <c r="H225" s="124">
        <v>158</v>
      </c>
      <c r="I225" s="124"/>
      <c r="J225" s="137">
        <f t="shared" si="11"/>
        <v>158</v>
      </c>
      <c r="K225" s="124">
        <v>158</v>
      </c>
      <c r="L225" s="124"/>
      <c r="M225" s="124"/>
      <c r="N225" s="124"/>
      <c r="O225" s="124"/>
      <c r="P225" s="137">
        <f t="shared" si="12"/>
        <v>158</v>
      </c>
      <c r="Q225" s="137">
        <f t="shared" si="13"/>
        <v>1</v>
      </c>
      <c r="R225" s="142" t="s">
        <v>76</v>
      </c>
      <c r="S225" s="124">
        <v>1</v>
      </c>
      <c r="T225" s="124"/>
      <c r="U225" s="124"/>
      <c r="V225" s="108"/>
      <c r="W225" s="108"/>
      <c r="X225" s="108"/>
      <c r="Y225" s="108"/>
      <c r="Z225" s="108"/>
      <c r="AA225" s="108"/>
      <c r="AB225" s="108"/>
    </row>
    <row r="226" spans="1:28" s="110" customFormat="1" ht="12.75" x14ac:dyDescent="0.2">
      <c r="A226" s="103" t="s">
        <v>575</v>
      </c>
      <c r="B226" s="107"/>
      <c r="C226" s="143" t="s">
        <v>362</v>
      </c>
      <c r="D226" s="143">
        <v>603730480</v>
      </c>
      <c r="E226" s="243" t="s">
        <v>576</v>
      </c>
      <c r="F226" s="123" t="s">
        <v>26</v>
      </c>
      <c r="G226" s="124">
        <v>8</v>
      </c>
      <c r="H226" s="124"/>
      <c r="I226" s="124"/>
      <c r="J226" s="137">
        <f t="shared" si="11"/>
        <v>8</v>
      </c>
      <c r="K226" s="124">
        <v>8</v>
      </c>
      <c r="L226" s="124"/>
      <c r="M226" s="124"/>
      <c r="N226" s="124"/>
      <c r="O226" s="124"/>
      <c r="P226" s="137">
        <f t="shared" si="12"/>
        <v>8</v>
      </c>
      <c r="Q226" s="137">
        <f t="shared" si="13"/>
        <v>1</v>
      </c>
      <c r="R226" s="142" t="s">
        <v>76</v>
      </c>
      <c r="S226" s="124">
        <v>1</v>
      </c>
      <c r="T226" s="124"/>
      <c r="U226" s="124"/>
      <c r="V226" s="108"/>
      <c r="W226" s="108"/>
      <c r="X226" s="108"/>
      <c r="Y226" s="108"/>
      <c r="Z226" s="108"/>
      <c r="AA226" s="108"/>
      <c r="AB226" s="108"/>
    </row>
    <row r="227" spans="1:28" s="110" customFormat="1" ht="12.75" x14ac:dyDescent="0.2">
      <c r="A227" s="103" t="s">
        <v>575</v>
      </c>
      <c r="B227" s="107"/>
      <c r="C227" s="143" t="s">
        <v>577</v>
      </c>
      <c r="D227" s="143">
        <v>108030130</v>
      </c>
      <c r="E227" s="243" t="s">
        <v>576</v>
      </c>
      <c r="F227" s="123" t="s">
        <v>26</v>
      </c>
      <c r="G227" s="124">
        <v>8</v>
      </c>
      <c r="H227" s="124"/>
      <c r="I227" s="124"/>
      <c r="J227" s="137">
        <f t="shared" si="11"/>
        <v>8</v>
      </c>
      <c r="K227" s="124">
        <v>8</v>
      </c>
      <c r="L227" s="124"/>
      <c r="M227" s="124"/>
      <c r="N227" s="124"/>
      <c r="O227" s="124"/>
      <c r="P227" s="137">
        <f t="shared" si="12"/>
        <v>8</v>
      </c>
      <c r="Q227" s="137">
        <f t="shared" si="13"/>
        <v>1</v>
      </c>
      <c r="R227" s="142" t="s">
        <v>133</v>
      </c>
      <c r="S227" s="124">
        <v>1</v>
      </c>
      <c r="T227" s="124"/>
      <c r="U227" s="124"/>
      <c r="V227" s="108"/>
      <c r="W227" s="108"/>
      <c r="X227" s="108"/>
      <c r="Y227" s="108"/>
      <c r="Z227" s="108"/>
      <c r="AA227" s="108"/>
      <c r="AB227" s="108"/>
    </row>
    <row r="228" spans="1:28" s="110" customFormat="1" ht="12.75" x14ac:dyDescent="0.2">
      <c r="A228" s="103" t="s">
        <v>575</v>
      </c>
      <c r="B228" s="107"/>
      <c r="C228" s="143" t="s">
        <v>578</v>
      </c>
      <c r="D228" s="143">
        <v>503310687</v>
      </c>
      <c r="E228" s="243" t="s">
        <v>576</v>
      </c>
      <c r="F228" s="123" t="s">
        <v>26</v>
      </c>
      <c r="G228" s="124">
        <v>8</v>
      </c>
      <c r="H228" s="124"/>
      <c r="I228" s="124"/>
      <c r="J228" s="137">
        <f t="shared" si="11"/>
        <v>8</v>
      </c>
      <c r="K228" s="124">
        <v>8</v>
      </c>
      <c r="L228" s="124"/>
      <c r="M228" s="124"/>
      <c r="N228" s="124"/>
      <c r="O228" s="124"/>
      <c r="P228" s="137">
        <f t="shared" si="12"/>
        <v>8</v>
      </c>
      <c r="Q228" s="137">
        <f t="shared" si="13"/>
        <v>1</v>
      </c>
      <c r="R228" s="142" t="s">
        <v>133</v>
      </c>
      <c r="S228" s="124">
        <v>1</v>
      </c>
      <c r="T228" s="124"/>
      <c r="U228" s="124"/>
      <c r="V228" s="108"/>
      <c r="W228" s="108"/>
      <c r="X228" s="108"/>
      <c r="Y228" s="108"/>
      <c r="Z228" s="108"/>
      <c r="AA228" s="108"/>
      <c r="AB228" s="108"/>
    </row>
    <row r="229" spans="1:28" s="110" customFormat="1" ht="12.75" x14ac:dyDescent="0.2">
      <c r="A229" s="103" t="s">
        <v>575</v>
      </c>
      <c r="B229" s="107"/>
      <c r="C229" s="143" t="s">
        <v>579</v>
      </c>
      <c r="D229" s="143">
        <v>111070460</v>
      </c>
      <c r="E229" s="243" t="s">
        <v>576</v>
      </c>
      <c r="F229" s="123" t="s">
        <v>26</v>
      </c>
      <c r="G229" s="124">
        <v>8</v>
      </c>
      <c r="H229" s="124"/>
      <c r="I229" s="124"/>
      <c r="J229" s="137">
        <f t="shared" si="11"/>
        <v>8</v>
      </c>
      <c r="K229" s="124">
        <v>8</v>
      </c>
      <c r="L229" s="124"/>
      <c r="M229" s="124"/>
      <c r="N229" s="124"/>
      <c r="O229" s="124"/>
      <c r="P229" s="137">
        <f t="shared" si="12"/>
        <v>8</v>
      </c>
      <c r="Q229" s="137">
        <f t="shared" si="13"/>
        <v>11</v>
      </c>
      <c r="R229" s="142" t="s">
        <v>133</v>
      </c>
      <c r="S229" s="124">
        <v>11</v>
      </c>
      <c r="T229" s="124"/>
      <c r="U229" s="124"/>
      <c r="V229" s="108"/>
      <c r="W229" s="108"/>
      <c r="X229" s="108"/>
      <c r="Y229" s="108"/>
      <c r="Z229" s="108"/>
      <c r="AA229" s="108"/>
      <c r="AB229" s="108"/>
    </row>
    <row r="230" spans="1:28" s="110" customFormat="1" ht="12.75" x14ac:dyDescent="0.2">
      <c r="A230" s="103" t="s">
        <v>575</v>
      </c>
      <c r="B230" s="107"/>
      <c r="C230" s="143" t="s">
        <v>580</v>
      </c>
      <c r="D230" s="143">
        <v>112010134</v>
      </c>
      <c r="E230" s="243" t="s">
        <v>576</v>
      </c>
      <c r="F230" s="123" t="s">
        <v>26</v>
      </c>
      <c r="G230" s="124">
        <v>8</v>
      </c>
      <c r="H230" s="124"/>
      <c r="I230" s="124"/>
      <c r="J230" s="137">
        <f t="shared" si="11"/>
        <v>8</v>
      </c>
      <c r="K230" s="124">
        <v>8</v>
      </c>
      <c r="L230" s="124"/>
      <c r="M230" s="124"/>
      <c r="N230" s="124"/>
      <c r="O230" s="124"/>
      <c r="P230" s="137">
        <f t="shared" si="12"/>
        <v>8</v>
      </c>
      <c r="Q230" s="137">
        <f t="shared" si="13"/>
        <v>1</v>
      </c>
      <c r="R230" s="142" t="s">
        <v>76</v>
      </c>
      <c r="S230" s="124">
        <v>1</v>
      </c>
      <c r="T230" s="124"/>
      <c r="U230" s="124"/>
      <c r="V230" s="108"/>
      <c r="W230" s="108"/>
      <c r="X230" s="108"/>
      <c r="Y230" s="108"/>
      <c r="Z230" s="108"/>
      <c r="AA230" s="108"/>
      <c r="AB230" s="108"/>
    </row>
    <row r="231" spans="1:28" s="110" customFormat="1" ht="12.75" x14ac:dyDescent="0.2">
      <c r="A231" s="103" t="s">
        <v>575</v>
      </c>
      <c r="B231" s="107"/>
      <c r="C231" s="143" t="s">
        <v>581</v>
      </c>
      <c r="D231" s="143">
        <v>204990068</v>
      </c>
      <c r="E231" s="243" t="s">
        <v>576</v>
      </c>
      <c r="F231" s="123" t="s">
        <v>26</v>
      </c>
      <c r="G231" s="124">
        <v>8</v>
      </c>
      <c r="H231" s="124"/>
      <c r="I231" s="124"/>
      <c r="J231" s="137">
        <f t="shared" si="11"/>
        <v>8</v>
      </c>
      <c r="K231" s="124">
        <v>8</v>
      </c>
      <c r="L231" s="124"/>
      <c r="M231" s="124"/>
      <c r="N231" s="124"/>
      <c r="O231" s="124"/>
      <c r="P231" s="137">
        <f t="shared" si="12"/>
        <v>8</v>
      </c>
      <c r="Q231" s="137">
        <f t="shared" si="13"/>
        <v>1</v>
      </c>
      <c r="R231" s="142" t="s">
        <v>133</v>
      </c>
      <c r="S231" s="124">
        <v>1</v>
      </c>
      <c r="T231" s="124"/>
      <c r="U231" s="124"/>
      <c r="V231" s="108"/>
      <c r="W231" s="108"/>
      <c r="X231" s="108"/>
      <c r="Y231" s="108"/>
      <c r="Z231" s="108"/>
      <c r="AA231" s="108"/>
      <c r="AB231" s="108"/>
    </row>
    <row r="232" spans="1:28" s="110" customFormat="1" ht="12.75" x14ac:dyDescent="0.2">
      <c r="A232" s="103" t="s">
        <v>575</v>
      </c>
      <c r="B232" s="107"/>
      <c r="C232" s="143" t="s">
        <v>582</v>
      </c>
      <c r="D232" s="143">
        <v>205420062</v>
      </c>
      <c r="E232" s="243" t="s">
        <v>576</v>
      </c>
      <c r="F232" s="123" t="s">
        <v>26</v>
      </c>
      <c r="G232" s="124">
        <v>8</v>
      </c>
      <c r="H232" s="124"/>
      <c r="I232" s="124"/>
      <c r="J232" s="137">
        <f t="shared" si="11"/>
        <v>8</v>
      </c>
      <c r="K232" s="124">
        <v>8</v>
      </c>
      <c r="L232" s="124"/>
      <c r="M232" s="124"/>
      <c r="N232" s="124"/>
      <c r="O232" s="124"/>
      <c r="P232" s="137">
        <f t="shared" si="12"/>
        <v>8</v>
      </c>
      <c r="Q232" s="137">
        <f t="shared" si="13"/>
        <v>1</v>
      </c>
      <c r="R232" s="142" t="s">
        <v>133</v>
      </c>
      <c r="S232" s="124">
        <v>1</v>
      </c>
      <c r="T232" s="124"/>
      <c r="U232" s="124"/>
      <c r="V232" s="108"/>
      <c r="W232" s="108"/>
      <c r="X232" s="108"/>
      <c r="Y232" s="108"/>
      <c r="Z232" s="108"/>
      <c r="AA232" s="108"/>
      <c r="AB232" s="108"/>
    </row>
    <row r="233" spans="1:28" s="110" customFormat="1" ht="12.75" x14ac:dyDescent="0.2">
      <c r="A233" s="103" t="s">
        <v>245</v>
      </c>
      <c r="B233" s="107"/>
      <c r="C233" s="143" t="s">
        <v>583</v>
      </c>
      <c r="D233" s="143">
        <v>401980936</v>
      </c>
      <c r="E233" s="243" t="s">
        <v>584</v>
      </c>
      <c r="F233" s="123" t="s">
        <v>26</v>
      </c>
      <c r="G233" s="124"/>
      <c r="H233" s="124"/>
      <c r="I233" s="124">
        <v>12</v>
      </c>
      <c r="J233" s="137">
        <f t="shared" si="11"/>
        <v>12</v>
      </c>
      <c r="K233" s="124">
        <v>12</v>
      </c>
      <c r="L233" s="124"/>
      <c r="M233" s="124"/>
      <c r="N233" s="124"/>
      <c r="O233" s="124"/>
      <c r="P233" s="137">
        <f t="shared" si="12"/>
        <v>12</v>
      </c>
      <c r="Q233" s="137">
        <f t="shared" si="13"/>
        <v>1</v>
      </c>
      <c r="R233" s="142" t="s">
        <v>76</v>
      </c>
      <c r="S233" s="124"/>
      <c r="T233" s="124">
        <v>1</v>
      </c>
      <c r="U233" s="124"/>
      <c r="V233" s="108"/>
      <c r="W233" s="108"/>
      <c r="X233" s="108"/>
      <c r="Y233" s="108"/>
      <c r="Z233" s="108"/>
      <c r="AA233" s="108"/>
      <c r="AB233" s="108"/>
    </row>
    <row r="234" spans="1:28" s="110" customFormat="1" ht="12.75" x14ac:dyDescent="0.2">
      <c r="A234" s="103" t="s">
        <v>245</v>
      </c>
      <c r="B234" s="107"/>
      <c r="C234" s="143" t="s">
        <v>585</v>
      </c>
      <c r="D234" s="143">
        <v>205900049</v>
      </c>
      <c r="E234" s="243" t="s">
        <v>584</v>
      </c>
      <c r="F234" s="123" t="s">
        <v>26</v>
      </c>
      <c r="G234" s="124"/>
      <c r="H234" s="124"/>
      <c r="I234" s="124">
        <v>12</v>
      </c>
      <c r="J234" s="137">
        <f t="shared" si="11"/>
        <v>12</v>
      </c>
      <c r="K234" s="124">
        <v>12</v>
      </c>
      <c r="L234" s="124"/>
      <c r="M234" s="124"/>
      <c r="N234" s="124"/>
      <c r="O234" s="124"/>
      <c r="P234" s="137">
        <f t="shared" si="12"/>
        <v>12</v>
      </c>
      <c r="Q234" s="137">
        <f t="shared" si="13"/>
        <v>1</v>
      </c>
      <c r="R234" s="142" t="s">
        <v>133</v>
      </c>
      <c r="S234" s="124"/>
      <c r="T234" s="124">
        <v>1</v>
      </c>
      <c r="U234" s="124"/>
      <c r="V234" s="108"/>
      <c r="W234" s="108"/>
      <c r="X234" s="108"/>
      <c r="Y234" s="108"/>
      <c r="Z234" s="108"/>
      <c r="AA234" s="108"/>
      <c r="AB234" s="108"/>
    </row>
    <row r="235" spans="1:28" s="110" customFormat="1" ht="12.75" x14ac:dyDescent="0.2">
      <c r="A235" s="103" t="s">
        <v>245</v>
      </c>
      <c r="B235" s="107"/>
      <c r="C235" s="143" t="s">
        <v>625</v>
      </c>
      <c r="D235" s="143">
        <v>304040538</v>
      </c>
      <c r="E235" s="243" t="s">
        <v>584</v>
      </c>
      <c r="F235" s="123" t="s">
        <v>26</v>
      </c>
      <c r="G235" s="124"/>
      <c r="H235" s="124"/>
      <c r="I235" s="124">
        <v>12</v>
      </c>
      <c r="J235" s="137">
        <f t="shared" si="11"/>
        <v>12</v>
      </c>
      <c r="K235" s="124">
        <v>12</v>
      </c>
      <c r="L235" s="124"/>
      <c r="M235" s="124"/>
      <c r="N235" s="124"/>
      <c r="O235" s="124"/>
      <c r="P235" s="137">
        <f t="shared" si="12"/>
        <v>12</v>
      </c>
      <c r="Q235" s="137">
        <f t="shared" si="13"/>
        <v>1</v>
      </c>
      <c r="R235" s="142" t="s">
        <v>133</v>
      </c>
      <c r="S235" s="124">
        <v>1</v>
      </c>
      <c r="T235" s="124"/>
      <c r="U235" s="124"/>
      <c r="V235" s="108"/>
      <c r="W235" s="108"/>
      <c r="X235" s="108"/>
      <c r="Y235" s="108"/>
      <c r="Z235" s="108"/>
      <c r="AA235" s="108"/>
      <c r="AB235" s="108"/>
    </row>
    <row r="236" spans="1:28" s="110" customFormat="1" ht="12.75" x14ac:dyDescent="0.2">
      <c r="A236" s="103" t="s">
        <v>245</v>
      </c>
      <c r="B236" s="107"/>
      <c r="C236" s="143" t="s">
        <v>626</v>
      </c>
      <c r="D236" s="143">
        <v>109700739</v>
      </c>
      <c r="E236" s="243" t="s">
        <v>584</v>
      </c>
      <c r="F236" s="123" t="s">
        <v>26</v>
      </c>
      <c r="G236" s="124"/>
      <c r="H236" s="124"/>
      <c r="I236" s="124">
        <v>12</v>
      </c>
      <c r="J236" s="137">
        <f t="shared" si="11"/>
        <v>12</v>
      </c>
      <c r="K236" s="124">
        <v>12</v>
      </c>
      <c r="L236" s="124"/>
      <c r="M236" s="124"/>
      <c r="N236" s="124"/>
      <c r="O236" s="124"/>
      <c r="P236" s="137">
        <f t="shared" si="12"/>
        <v>12</v>
      </c>
      <c r="Q236" s="137">
        <f t="shared" si="13"/>
        <v>1</v>
      </c>
      <c r="R236" s="142" t="s">
        <v>133</v>
      </c>
      <c r="S236" s="124"/>
      <c r="T236" s="124">
        <v>1</v>
      </c>
      <c r="U236" s="124"/>
      <c r="V236" s="108"/>
      <c r="W236" s="108"/>
      <c r="X236" s="108"/>
      <c r="Y236" s="108"/>
      <c r="Z236" s="108"/>
      <c r="AA236" s="108"/>
      <c r="AB236" s="108"/>
    </row>
    <row r="237" spans="1:28" s="110" customFormat="1" ht="12.75" x14ac:dyDescent="0.2">
      <c r="A237" s="103" t="s">
        <v>245</v>
      </c>
      <c r="B237" s="107"/>
      <c r="C237" s="143" t="s">
        <v>627</v>
      </c>
      <c r="D237" s="143">
        <v>302850738</v>
      </c>
      <c r="E237" s="243" t="s">
        <v>584</v>
      </c>
      <c r="F237" s="123" t="s">
        <v>26</v>
      </c>
      <c r="G237" s="124"/>
      <c r="H237" s="124"/>
      <c r="I237" s="124">
        <v>12</v>
      </c>
      <c r="J237" s="137">
        <f t="shared" si="11"/>
        <v>12</v>
      </c>
      <c r="K237" s="124">
        <v>12</v>
      </c>
      <c r="L237" s="124"/>
      <c r="M237" s="124"/>
      <c r="N237" s="124"/>
      <c r="O237" s="124"/>
      <c r="P237" s="137">
        <f t="shared" si="12"/>
        <v>12</v>
      </c>
      <c r="Q237" s="137">
        <f t="shared" si="13"/>
        <v>1</v>
      </c>
      <c r="R237" s="142" t="s">
        <v>133</v>
      </c>
      <c r="S237" s="124">
        <v>1</v>
      </c>
      <c r="T237" s="124"/>
      <c r="U237" s="124"/>
      <c r="V237" s="108"/>
      <c r="W237" s="108"/>
      <c r="X237" s="108"/>
      <c r="Y237" s="108"/>
      <c r="Z237" s="108"/>
      <c r="AA237" s="108"/>
      <c r="AB237" s="108"/>
    </row>
    <row r="238" spans="1:28" s="110" customFormat="1" ht="12.75" x14ac:dyDescent="0.2">
      <c r="A238" s="103" t="s">
        <v>245</v>
      </c>
      <c r="B238" s="107"/>
      <c r="C238" s="143" t="s">
        <v>628</v>
      </c>
      <c r="D238" s="143">
        <v>303730214</v>
      </c>
      <c r="E238" s="243" t="s">
        <v>584</v>
      </c>
      <c r="F238" s="123" t="s">
        <v>26</v>
      </c>
      <c r="G238" s="124"/>
      <c r="H238" s="124"/>
      <c r="I238" s="124">
        <v>12</v>
      </c>
      <c r="J238" s="137">
        <f t="shared" si="11"/>
        <v>12</v>
      </c>
      <c r="K238" s="124">
        <v>12</v>
      </c>
      <c r="L238" s="124"/>
      <c r="M238" s="124"/>
      <c r="N238" s="124"/>
      <c r="O238" s="124"/>
      <c r="P238" s="137">
        <f t="shared" si="12"/>
        <v>12</v>
      </c>
      <c r="Q238" s="137">
        <f t="shared" si="13"/>
        <v>1</v>
      </c>
      <c r="R238" s="142" t="s">
        <v>133</v>
      </c>
      <c r="S238" s="124"/>
      <c r="T238" s="124">
        <v>1</v>
      </c>
      <c r="U238" s="124"/>
      <c r="V238" s="108"/>
      <c r="W238" s="108"/>
      <c r="X238" s="108"/>
      <c r="Y238" s="108"/>
      <c r="Z238" s="108"/>
      <c r="AA238" s="108"/>
      <c r="AB238" s="108"/>
    </row>
    <row r="239" spans="1:28" s="110" customFormat="1" ht="12.75" x14ac:dyDescent="0.2">
      <c r="A239" s="103" t="s">
        <v>569</v>
      </c>
      <c r="B239" s="107"/>
      <c r="C239" s="143" t="s">
        <v>570</v>
      </c>
      <c r="D239" s="143">
        <v>401790665</v>
      </c>
      <c r="E239" s="243" t="s">
        <v>586</v>
      </c>
      <c r="F239" s="123" t="s">
        <v>26</v>
      </c>
      <c r="G239" s="124"/>
      <c r="H239" s="124"/>
      <c r="I239" s="124">
        <v>18</v>
      </c>
      <c r="J239" s="137">
        <f t="shared" si="11"/>
        <v>18</v>
      </c>
      <c r="K239" s="124">
        <v>18</v>
      </c>
      <c r="L239" s="124"/>
      <c r="M239" s="124"/>
      <c r="N239" s="124"/>
      <c r="O239" s="124"/>
      <c r="P239" s="137">
        <f t="shared" si="12"/>
        <v>18</v>
      </c>
      <c r="Q239" s="137">
        <f t="shared" si="13"/>
        <v>1</v>
      </c>
      <c r="R239" s="142" t="s">
        <v>133</v>
      </c>
      <c r="S239" s="124">
        <v>1</v>
      </c>
      <c r="T239" s="124"/>
      <c r="U239" s="124"/>
      <c r="V239" s="108"/>
      <c r="W239" s="108"/>
      <c r="X239" s="108"/>
      <c r="Y239" s="108"/>
      <c r="Z239" s="108"/>
      <c r="AA239" s="108"/>
      <c r="AB239" s="108"/>
    </row>
    <row r="240" spans="1:28" s="110" customFormat="1" ht="12.75" x14ac:dyDescent="0.2">
      <c r="A240" s="103" t="s">
        <v>569</v>
      </c>
      <c r="B240" s="107"/>
      <c r="C240" s="143" t="s">
        <v>587</v>
      </c>
      <c r="D240" s="143">
        <v>108310268</v>
      </c>
      <c r="E240" s="243" t="s">
        <v>588</v>
      </c>
      <c r="F240" s="123" t="s">
        <v>26</v>
      </c>
      <c r="G240" s="124"/>
      <c r="H240" s="124"/>
      <c r="I240" s="124">
        <v>18</v>
      </c>
      <c r="J240" s="137">
        <f t="shared" si="11"/>
        <v>18</v>
      </c>
      <c r="K240" s="124">
        <v>18</v>
      </c>
      <c r="L240" s="124"/>
      <c r="M240" s="124"/>
      <c r="N240" s="124"/>
      <c r="O240" s="124"/>
      <c r="P240" s="137">
        <f t="shared" si="12"/>
        <v>18</v>
      </c>
      <c r="Q240" s="137">
        <f t="shared" si="13"/>
        <v>1</v>
      </c>
      <c r="R240" s="142" t="s">
        <v>133</v>
      </c>
      <c r="S240" s="124">
        <v>1</v>
      </c>
      <c r="T240" s="124"/>
      <c r="U240" s="124"/>
      <c r="V240" s="108"/>
      <c r="W240" s="108"/>
      <c r="X240" s="108"/>
      <c r="Y240" s="108"/>
      <c r="Z240" s="108"/>
      <c r="AA240" s="108"/>
      <c r="AB240" s="108"/>
    </row>
    <row r="241" spans="1:28" s="110" customFormat="1" ht="12.75" x14ac:dyDescent="0.2">
      <c r="A241" s="103" t="s">
        <v>589</v>
      </c>
      <c r="B241" s="107"/>
      <c r="C241" s="143" t="s">
        <v>376</v>
      </c>
      <c r="D241" s="143">
        <v>204940413</v>
      </c>
      <c r="E241" s="243" t="s">
        <v>590</v>
      </c>
      <c r="F241" s="123" t="s">
        <v>26</v>
      </c>
      <c r="G241" s="143">
        <v>8</v>
      </c>
      <c r="H241" s="124"/>
      <c r="I241" s="124"/>
      <c r="J241" s="137">
        <f t="shared" si="11"/>
        <v>8</v>
      </c>
      <c r="K241" s="143">
        <v>8</v>
      </c>
      <c r="L241" s="124"/>
      <c r="M241" s="124"/>
      <c r="N241" s="124"/>
      <c r="O241" s="124"/>
      <c r="P241" s="137">
        <f t="shared" si="12"/>
        <v>8</v>
      </c>
      <c r="Q241" s="137">
        <f t="shared" si="13"/>
        <v>1</v>
      </c>
      <c r="R241" s="142" t="s">
        <v>133</v>
      </c>
      <c r="S241" s="124">
        <v>1</v>
      </c>
      <c r="T241" s="124"/>
      <c r="U241" s="124"/>
      <c r="V241" s="108"/>
      <c r="W241" s="108"/>
      <c r="X241" s="108"/>
      <c r="Y241" s="108"/>
      <c r="Z241" s="108"/>
      <c r="AA241" s="108"/>
      <c r="AB241" s="108"/>
    </row>
    <row r="242" spans="1:28" s="110" customFormat="1" ht="12.75" x14ac:dyDescent="0.2">
      <c r="A242" s="103" t="s">
        <v>589</v>
      </c>
      <c r="B242" s="107"/>
      <c r="C242" s="143" t="s">
        <v>376</v>
      </c>
      <c r="D242" s="143">
        <v>204940413</v>
      </c>
      <c r="E242" s="243" t="s">
        <v>591</v>
      </c>
      <c r="F242" s="123" t="s">
        <v>26</v>
      </c>
      <c r="G242" s="143">
        <v>8</v>
      </c>
      <c r="H242" s="124"/>
      <c r="I242" s="124"/>
      <c r="J242" s="137">
        <f t="shared" si="11"/>
        <v>8</v>
      </c>
      <c r="K242" s="143">
        <v>8</v>
      </c>
      <c r="L242" s="124"/>
      <c r="M242" s="124"/>
      <c r="N242" s="124"/>
      <c r="O242" s="124"/>
      <c r="P242" s="137">
        <f t="shared" si="12"/>
        <v>8</v>
      </c>
      <c r="Q242" s="137">
        <f t="shared" si="13"/>
        <v>1</v>
      </c>
      <c r="R242" s="142" t="s">
        <v>133</v>
      </c>
      <c r="S242" s="124">
        <v>1</v>
      </c>
      <c r="T242" s="124"/>
      <c r="U242" s="124"/>
      <c r="V242" s="108"/>
      <c r="W242" s="108"/>
      <c r="X242" s="108"/>
      <c r="Y242" s="108"/>
      <c r="Z242" s="108"/>
      <c r="AA242" s="108"/>
      <c r="AB242" s="108"/>
    </row>
    <row r="243" spans="1:28" s="110" customFormat="1" ht="12.75" x14ac:dyDescent="0.2">
      <c r="A243" s="103" t="s">
        <v>589</v>
      </c>
      <c r="B243" s="107"/>
      <c r="C243" s="143" t="s">
        <v>376</v>
      </c>
      <c r="D243" s="143">
        <v>204940413</v>
      </c>
      <c r="E243" s="243" t="s">
        <v>592</v>
      </c>
      <c r="F243" s="123" t="s">
        <v>26</v>
      </c>
      <c r="G243" s="143">
        <v>8</v>
      </c>
      <c r="H243" s="124"/>
      <c r="I243" s="124"/>
      <c r="J243" s="137">
        <f t="shared" si="11"/>
        <v>8</v>
      </c>
      <c r="K243" s="143">
        <v>8</v>
      </c>
      <c r="L243" s="124"/>
      <c r="M243" s="124"/>
      <c r="N243" s="124"/>
      <c r="O243" s="124"/>
      <c r="P243" s="137">
        <f t="shared" si="12"/>
        <v>8</v>
      </c>
      <c r="Q243" s="137">
        <f t="shared" si="13"/>
        <v>1</v>
      </c>
      <c r="R243" s="142" t="s">
        <v>133</v>
      </c>
      <c r="S243" s="124">
        <v>1</v>
      </c>
      <c r="T243" s="124"/>
      <c r="U243" s="124"/>
      <c r="V243" s="108"/>
      <c r="W243" s="108"/>
      <c r="X243" s="108"/>
      <c r="Y243" s="108"/>
      <c r="Z243" s="108"/>
      <c r="AA243" s="108"/>
      <c r="AB243" s="108"/>
    </row>
    <row r="244" spans="1:28" s="110" customFormat="1" ht="12.75" x14ac:dyDescent="0.2">
      <c r="A244" s="103" t="s">
        <v>589</v>
      </c>
      <c r="B244" s="107"/>
      <c r="C244" s="143" t="s">
        <v>376</v>
      </c>
      <c r="D244" s="143">
        <v>204940413</v>
      </c>
      <c r="E244" s="243" t="s">
        <v>593</v>
      </c>
      <c r="F244" s="123" t="s">
        <v>26</v>
      </c>
      <c r="G244" s="143">
        <v>8</v>
      </c>
      <c r="H244" s="124"/>
      <c r="I244" s="124"/>
      <c r="J244" s="137">
        <f t="shared" si="11"/>
        <v>8</v>
      </c>
      <c r="K244" s="143">
        <v>8</v>
      </c>
      <c r="L244" s="124"/>
      <c r="M244" s="124"/>
      <c r="N244" s="124"/>
      <c r="O244" s="124"/>
      <c r="P244" s="137">
        <f t="shared" si="12"/>
        <v>8</v>
      </c>
      <c r="Q244" s="137">
        <f t="shared" si="13"/>
        <v>1</v>
      </c>
      <c r="R244" s="142" t="s">
        <v>133</v>
      </c>
      <c r="S244" s="124">
        <v>1</v>
      </c>
      <c r="T244" s="124"/>
      <c r="U244" s="124"/>
      <c r="V244" s="108"/>
      <c r="W244" s="108"/>
      <c r="X244" s="108"/>
      <c r="Y244" s="108"/>
      <c r="Z244" s="108"/>
      <c r="AA244" s="108"/>
      <c r="AB244" s="108"/>
    </row>
    <row r="245" spans="1:28" s="110" customFormat="1" ht="12.75" x14ac:dyDescent="0.2">
      <c r="A245" s="103" t="s">
        <v>594</v>
      </c>
      <c r="B245" s="107"/>
      <c r="C245" s="143" t="s">
        <v>595</v>
      </c>
      <c r="D245" s="143">
        <v>105570063</v>
      </c>
      <c r="E245" s="243" t="s">
        <v>596</v>
      </c>
      <c r="F245" s="123" t="s">
        <v>26</v>
      </c>
      <c r="G245" s="124"/>
      <c r="H245" s="124"/>
      <c r="I245" s="124">
        <v>12</v>
      </c>
      <c r="J245" s="137">
        <f t="shared" si="11"/>
        <v>12</v>
      </c>
      <c r="K245" s="124">
        <v>12</v>
      </c>
      <c r="L245" s="124"/>
      <c r="M245" s="124"/>
      <c r="N245" s="124"/>
      <c r="O245" s="124"/>
      <c r="P245" s="137">
        <f t="shared" si="12"/>
        <v>12</v>
      </c>
      <c r="Q245" s="137">
        <f t="shared" si="13"/>
        <v>1</v>
      </c>
      <c r="R245" s="142" t="s">
        <v>133</v>
      </c>
      <c r="S245" s="124"/>
      <c r="T245" s="124">
        <v>1</v>
      </c>
      <c r="U245" s="124"/>
      <c r="V245" s="108"/>
      <c r="W245" s="108"/>
      <c r="X245" s="108"/>
      <c r="Y245" s="108"/>
      <c r="Z245" s="108"/>
      <c r="AA245" s="108"/>
      <c r="AB245" s="108"/>
    </row>
    <row r="246" spans="1:28" s="110" customFormat="1" ht="12.75" x14ac:dyDescent="0.2">
      <c r="A246" s="103" t="s">
        <v>594</v>
      </c>
      <c r="B246" s="107"/>
      <c r="C246" s="143" t="s">
        <v>597</v>
      </c>
      <c r="D246" s="143">
        <v>303480557</v>
      </c>
      <c r="E246" s="243" t="s">
        <v>596</v>
      </c>
      <c r="F246" s="123" t="s">
        <v>26</v>
      </c>
      <c r="G246" s="124"/>
      <c r="H246" s="124"/>
      <c r="I246" s="124">
        <v>12</v>
      </c>
      <c r="J246" s="137">
        <f t="shared" si="11"/>
        <v>12</v>
      </c>
      <c r="K246" s="124">
        <v>12</v>
      </c>
      <c r="L246" s="124"/>
      <c r="M246" s="124"/>
      <c r="N246" s="124"/>
      <c r="O246" s="124"/>
      <c r="P246" s="137">
        <f t="shared" si="12"/>
        <v>12</v>
      </c>
      <c r="Q246" s="137">
        <f t="shared" si="13"/>
        <v>1</v>
      </c>
      <c r="R246" s="142" t="s">
        <v>133</v>
      </c>
      <c r="S246" s="124"/>
      <c r="T246" s="124">
        <v>1</v>
      </c>
      <c r="U246" s="124"/>
      <c r="V246" s="108"/>
      <c r="W246" s="108"/>
      <c r="X246" s="108"/>
      <c r="Y246" s="108"/>
      <c r="Z246" s="108"/>
      <c r="AA246" s="108"/>
      <c r="AB246" s="108"/>
    </row>
    <row r="247" spans="1:28" s="110" customFormat="1" ht="12.75" x14ac:dyDescent="0.2">
      <c r="A247" s="103" t="s">
        <v>594</v>
      </c>
      <c r="B247" s="107"/>
      <c r="C247" s="143" t="s">
        <v>598</v>
      </c>
      <c r="D247" s="143">
        <v>105060007</v>
      </c>
      <c r="E247" s="243" t="s">
        <v>596</v>
      </c>
      <c r="F247" s="123" t="s">
        <v>26</v>
      </c>
      <c r="G247" s="124"/>
      <c r="H247" s="124"/>
      <c r="I247" s="124">
        <v>12</v>
      </c>
      <c r="J247" s="137">
        <f t="shared" si="11"/>
        <v>12</v>
      </c>
      <c r="K247" s="124">
        <v>12</v>
      </c>
      <c r="L247" s="124"/>
      <c r="M247" s="124"/>
      <c r="N247" s="124"/>
      <c r="O247" s="124"/>
      <c r="P247" s="137">
        <f t="shared" si="12"/>
        <v>12</v>
      </c>
      <c r="Q247" s="137">
        <f t="shared" si="13"/>
        <v>1</v>
      </c>
      <c r="R247" s="142" t="s">
        <v>76</v>
      </c>
      <c r="S247" s="124">
        <v>1</v>
      </c>
      <c r="T247" s="124"/>
      <c r="U247" s="124"/>
      <c r="V247" s="108"/>
      <c r="W247" s="108"/>
      <c r="X247" s="108"/>
      <c r="Y247" s="108"/>
      <c r="Z247" s="108"/>
      <c r="AA247" s="108"/>
      <c r="AB247" s="108"/>
    </row>
    <row r="248" spans="1:28" s="110" customFormat="1" ht="12.75" x14ac:dyDescent="0.2">
      <c r="A248" s="103" t="s">
        <v>599</v>
      </c>
      <c r="B248" s="107"/>
      <c r="C248" s="143" t="s">
        <v>376</v>
      </c>
      <c r="D248" s="143">
        <v>204940413</v>
      </c>
      <c r="E248" s="243" t="s">
        <v>600</v>
      </c>
      <c r="F248" s="123" t="s">
        <v>26</v>
      </c>
      <c r="G248" s="124"/>
      <c r="H248" s="124"/>
      <c r="I248" s="124">
        <v>16</v>
      </c>
      <c r="J248" s="137">
        <f t="shared" si="11"/>
        <v>16</v>
      </c>
      <c r="K248" s="124">
        <v>16</v>
      </c>
      <c r="L248" s="124"/>
      <c r="M248" s="124"/>
      <c r="N248" s="124"/>
      <c r="O248" s="124"/>
      <c r="P248" s="137">
        <f t="shared" si="12"/>
        <v>16</v>
      </c>
      <c r="Q248" s="137">
        <f t="shared" si="13"/>
        <v>1</v>
      </c>
      <c r="R248" s="142" t="s">
        <v>133</v>
      </c>
      <c r="S248" s="124">
        <v>1</v>
      </c>
      <c r="T248" s="124"/>
      <c r="U248" s="124"/>
      <c r="V248" s="108"/>
      <c r="W248" s="108"/>
      <c r="X248" s="108"/>
      <c r="Y248" s="108"/>
      <c r="Z248" s="108"/>
      <c r="AA248" s="108"/>
      <c r="AB248" s="108"/>
    </row>
    <row r="249" spans="1:28" s="110" customFormat="1" ht="12.75" x14ac:dyDescent="0.2">
      <c r="A249" s="191" t="s">
        <v>601</v>
      </c>
      <c r="B249" s="107"/>
      <c r="C249" s="143" t="s">
        <v>366</v>
      </c>
      <c r="D249" s="143">
        <v>111940791</v>
      </c>
      <c r="E249" s="243" t="s">
        <v>602</v>
      </c>
      <c r="F249" s="123" t="s">
        <v>26</v>
      </c>
      <c r="G249" s="124"/>
      <c r="H249" s="124"/>
      <c r="I249" s="124">
        <v>20</v>
      </c>
      <c r="J249" s="137">
        <f t="shared" si="11"/>
        <v>20</v>
      </c>
      <c r="K249" s="124">
        <v>20</v>
      </c>
      <c r="L249" s="124"/>
      <c r="M249" s="124"/>
      <c r="N249" s="124"/>
      <c r="O249" s="124"/>
      <c r="P249" s="137">
        <f t="shared" si="12"/>
        <v>20</v>
      </c>
      <c r="Q249" s="137">
        <f t="shared" si="13"/>
        <v>1</v>
      </c>
      <c r="R249" s="142" t="s">
        <v>133</v>
      </c>
      <c r="S249" s="124"/>
      <c r="T249" s="124">
        <v>1</v>
      </c>
      <c r="U249" s="124"/>
      <c r="V249" s="108"/>
      <c r="W249" s="108"/>
      <c r="X249" s="108"/>
      <c r="Y249" s="108"/>
      <c r="Z249" s="108"/>
      <c r="AA249" s="108"/>
      <c r="AB249" s="108"/>
    </row>
    <row r="250" spans="1:28" s="110" customFormat="1" ht="12.75" x14ac:dyDescent="0.2">
      <c r="A250" s="191" t="s">
        <v>601</v>
      </c>
      <c r="B250" s="107"/>
      <c r="C250" s="143" t="s">
        <v>603</v>
      </c>
      <c r="D250" s="143">
        <v>205540111</v>
      </c>
      <c r="E250" s="243" t="s">
        <v>602</v>
      </c>
      <c r="F250" s="123" t="s">
        <v>26</v>
      </c>
      <c r="G250" s="124"/>
      <c r="H250" s="124"/>
      <c r="I250" s="124">
        <v>20</v>
      </c>
      <c r="J250" s="137">
        <f t="shared" si="11"/>
        <v>20</v>
      </c>
      <c r="K250" s="124">
        <v>20</v>
      </c>
      <c r="L250" s="124"/>
      <c r="M250" s="124"/>
      <c r="N250" s="124"/>
      <c r="O250" s="124"/>
      <c r="P250" s="137">
        <f t="shared" si="12"/>
        <v>20</v>
      </c>
      <c r="Q250" s="137">
        <f t="shared" si="13"/>
        <v>1</v>
      </c>
      <c r="R250" s="142" t="s">
        <v>133</v>
      </c>
      <c r="S250" s="124">
        <v>1</v>
      </c>
      <c r="T250" s="124"/>
      <c r="U250" s="124"/>
      <c r="V250" s="108"/>
      <c r="W250" s="108"/>
      <c r="X250" s="108"/>
      <c r="Y250" s="108"/>
      <c r="Z250" s="108"/>
      <c r="AA250" s="108"/>
      <c r="AB250" s="108"/>
    </row>
    <row r="251" spans="1:28" s="110" customFormat="1" ht="12.75" x14ac:dyDescent="0.2">
      <c r="A251" s="103" t="s">
        <v>604</v>
      </c>
      <c r="B251" s="107"/>
      <c r="C251" s="143" t="s">
        <v>605</v>
      </c>
      <c r="D251" s="143">
        <v>303740271</v>
      </c>
      <c r="E251" s="243" t="s">
        <v>606</v>
      </c>
      <c r="F251" s="123" t="s">
        <v>26</v>
      </c>
      <c r="G251" s="124"/>
      <c r="H251" s="124"/>
      <c r="I251" s="124">
        <v>39</v>
      </c>
      <c r="J251" s="137">
        <f t="shared" si="11"/>
        <v>39</v>
      </c>
      <c r="K251" s="124">
        <v>39</v>
      </c>
      <c r="L251" s="124"/>
      <c r="M251" s="124"/>
      <c r="N251" s="124"/>
      <c r="O251" s="124"/>
      <c r="P251" s="137">
        <f t="shared" si="12"/>
        <v>39</v>
      </c>
      <c r="Q251" s="137">
        <f t="shared" si="13"/>
        <v>1</v>
      </c>
      <c r="R251" s="142" t="s">
        <v>133</v>
      </c>
      <c r="S251" s="124"/>
      <c r="T251" s="124">
        <v>1</v>
      </c>
      <c r="U251" s="124"/>
      <c r="V251" s="108"/>
      <c r="W251" s="108"/>
      <c r="X251" s="108"/>
      <c r="Y251" s="108"/>
      <c r="Z251" s="108"/>
      <c r="AA251" s="108"/>
      <c r="AB251" s="108"/>
    </row>
    <row r="252" spans="1:28" s="110" customFormat="1" ht="12.75" x14ac:dyDescent="0.2">
      <c r="A252" s="103" t="s">
        <v>594</v>
      </c>
      <c r="B252" s="107"/>
      <c r="C252" s="143" t="s">
        <v>607</v>
      </c>
      <c r="D252" s="143">
        <v>105700327</v>
      </c>
      <c r="E252" s="243" t="s">
        <v>608</v>
      </c>
      <c r="F252" s="123" t="s">
        <v>26</v>
      </c>
      <c r="G252" s="124"/>
      <c r="H252" s="124"/>
      <c r="I252" s="124">
        <v>16</v>
      </c>
      <c r="J252" s="137">
        <f t="shared" si="11"/>
        <v>16</v>
      </c>
      <c r="K252" s="124">
        <v>16</v>
      </c>
      <c r="L252" s="124"/>
      <c r="M252" s="124"/>
      <c r="N252" s="124"/>
      <c r="O252" s="124"/>
      <c r="P252" s="137">
        <f t="shared" si="12"/>
        <v>16</v>
      </c>
      <c r="Q252" s="137">
        <f t="shared" si="13"/>
        <v>1</v>
      </c>
      <c r="R252" s="142" t="s">
        <v>133</v>
      </c>
      <c r="S252" s="124"/>
      <c r="T252" s="124">
        <v>1</v>
      </c>
      <c r="U252" s="124"/>
      <c r="V252" s="108"/>
      <c r="W252" s="108"/>
      <c r="X252" s="108"/>
      <c r="Y252" s="108"/>
      <c r="Z252" s="108"/>
      <c r="AA252" s="108"/>
      <c r="AB252" s="108"/>
    </row>
    <row r="253" spans="1:28" s="110" customFormat="1" ht="12.75" x14ac:dyDescent="0.2">
      <c r="A253" s="103" t="s">
        <v>594</v>
      </c>
      <c r="B253" s="107"/>
      <c r="C253" s="143" t="s">
        <v>609</v>
      </c>
      <c r="D253" s="143">
        <v>303310896</v>
      </c>
      <c r="E253" s="243" t="s">
        <v>608</v>
      </c>
      <c r="F253" s="123" t="s">
        <v>26</v>
      </c>
      <c r="G253" s="124"/>
      <c r="H253" s="124"/>
      <c r="I253" s="124">
        <v>16</v>
      </c>
      <c r="J253" s="137">
        <f t="shared" si="11"/>
        <v>16</v>
      </c>
      <c r="K253" s="124">
        <v>16</v>
      </c>
      <c r="L253" s="124"/>
      <c r="M253" s="124"/>
      <c r="N253" s="124"/>
      <c r="O253" s="124"/>
      <c r="P253" s="137">
        <f t="shared" si="12"/>
        <v>16</v>
      </c>
      <c r="Q253" s="137">
        <f t="shared" si="13"/>
        <v>1</v>
      </c>
      <c r="R253" s="142" t="s">
        <v>133</v>
      </c>
      <c r="S253" s="124"/>
      <c r="T253" s="124">
        <v>1</v>
      </c>
      <c r="U253" s="124"/>
      <c r="V253" s="108"/>
      <c r="W253" s="108"/>
      <c r="X253" s="108"/>
      <c r="Y253" s="108"/>
      <c r="Z253" s="108"/>
      <c r="AA253" s="108"/>
      <c r="AB253" s="108"/>
    </row>
    <row r="254" spans="1:28" s="110" customFormat="1" ht="12.75" x14ac:dyDescent="0.2">
      <c r="A254" s="103" t="s">
        <v>594</v>
      </c>
      <c r="B254" s="107"/>
      <c r="C254" s="143" t="s">
        <v>570</v>
      </c>
      <c r="D254" s="143">
        <v>401790665</v>
      </c>
      <c r="E254" s="243" t="s">
        <v>610</v>
      </c>
      <c r="F254" s="123" t="s">
        <v>26</v>
      </c>
      <c r="G254" s="124"/>
      <c r="H254" s="124"/>
      <c r="I254" s="124">
        <v>13</v>
      </c>
      <c r="J254" s="137">
        <f t="shared" si="11"/>
        <v>13</v>
      </c>
      <c r="K254" s="124">
        <v>13</v>
      </c>
      <c r="L254" s="124"/>
      <c r="M254" s="124"/>
      <c r="N254" s="124"/>
      <c r="O254" s="124"/>
      <c r="P254" s="137">
        <f t="shared" si="12"/>
        <v>13</v>
      </c>
      <c r="Q254" s="137">
        <f t="shared" si="13"/>
        <v>1</v>
      </c>
      <c r="R254" s="142" t="s">
        <v>133</v>
      </c>
      <c r="S254" s="124">
        <v>1</v>
      </c>
      <c r="T254" s="124"/>
      <c r="U254" s="124"/>
      <c r="V254" s="108"/>
      <c r="W254" s="108"/>
      <c r="X254" s="108"/>
      <c r="Y254" s="108"/>
      <c r="Z254" s="108"/>
      <c r="AA254" s="108"/>
      <c r="AB254" s="108"/>
    </row>
    <row r="255" spans="1:28" s="110" customFormat="1" ht="12.75" x14ac:dyDescent="0.2">
      <c r="A255" s="103" t="s">
        <v>594</v>
      </c>
      <c r="B255" s="107"/>
      <c r="C255" s="143" t="s">
        <v>572</v>
      </c>
      <c r="D255" s="143">
        <v>109920781</v>
      </c>
      <c r="E255" s="243" t="s">
        <v>610</v>
      </c>
      <c r="F255" s="123" t="s">
        <v>26</v>
      </c>
      <c r="G255" s="124"/>
      <c r="H255" s="124"/>
      <c r="I255" s="124">
        <v>13</v>
      </c>
      <c r="J255" s="137">
        <f t="shared" si="11"/>
        <v>13</v>
      </c>
      <c r="K255" s="124">
        <v>13</v>
      </c>
      <c r="L255" s="124"/>
      <c r="M255" s="124"/>
      <c r="N255" s="124"/>
      <c r="O255" s="124"/>
      <c r="P255" s="137">
        <f t="shared" si="12"/>
        <v>13</v>
      </c>
      <c r="Q255" s="137">
        <f t="shared" si="13"/>
        <v>1</v>
      </c>
      <c r="R255" s="142" t="s">
        <v>133</v>
      </c>
      <c r="S255" s="124">
        <v>1</v>
      </c>
      <c r="T255" s="124"/>
      <c r="U255" s="124"/>
      <c r="V255" s="108"/>
      <c r="W255" s="108"/>
      <c r="X255" s="108"/>
      <c r="Y255" s="108"/>
      <c r="Z255" s="108"/>
      <c r="AA255" s="108"/>
      <c r="AB255" s="108"/>
    </row>
    <row r="256" spans="1:28" s="110" customFormat="1" ht="12.75" x14ac:dyDescent="0.2">
      <c r="A256" s="103" t="s">
        <v>611</v>
      </c>
      <c r="B256" s="107"/>
      <c r="C256" s="143" t="s">
        <v>612</v>
      </c>
      <c r="D256" s="143">
        <v>107350126</v>
      </c>
      <c r="E256" s="243" t="s">
        <v>549</v>
      </c>
      <c r="F256" s="123" t="s">
        <v>26</v>
      </c>
      <c r="G256" s="124"/>
      <c r="H256" s="124"/>
      <c r="I256" s="124">
        <v>16</v>
      </c>
      <c r="J256" s="137">
        <f t="shared" si="11"/>
        <v>16</v>
      </c>
      <c r="K256" s="124">
        <v>16</v>
      </c>
      <c r="L256" s="124"/>
      <c r="M256" s="124"/>
      <c r="N256" s="124"/>
      <c r="O256" s="124"/>
      <c r="P256" s="137">
        <f t="shared" si="12"/>
        <v>16</v>
      </c>
      <c r="Q256" s="137">
        <f t="shared" si="13"/>
        <v>1</v>
      </c>
      <c r="R256" s="142" t="s">
        <v>133</v>
      </c>
      <c r="S256" s="124">
        <v>1</v>
      </c>
      <c r="T256" s="124"/>
      <c r="U256" s="124"/>
      <c r="V256" s="108"/>
      <c r="W256" s="108"/>
      <c r="X256" s="108"/>
      <c r="Y256" s="108"/>
      <c r="Z256" s="108"/>
      <c r="AA256" s="108"/>
      <c r="AB256" s="108"/>
    </row>
    <row r="257" spans="1:28" s="110" customFormat="1" ht="12.75" x14ac:dyDescent="0.2">
      <c r="A257" s="103" t="s">
        <v>611</v>
      </c>
      <c r="B257" s="107"/>
      <c r="C257" s="143" t="s">
        <v>328</v>
      </c>
      <c r="D257" s="143">
        <v>700920480</v>
      </c>
      <c r="E257" s="243" t="s">
        <v>549</v>
      </c>
      <c r="F257" s="123" t="s">
        <v>26</v>
      </c>
      <c r="G257" s="124"/>
      <c r="H257" s="124"/>
      <c r="I257" s="124">
        <v>16</v>
      </c>
      <c r="J257" s="137">
        <f t="shared" si="11"/>
        <v>16</v>
      </c>
      <c r="K257" s="124">
        <v>16</v>
      </c>
      <c r="L257" s="124"/>
      <c r="M257" s="124"/>
      <c r="N257" s="124"/>
      <c r="O257" s="124"/>
      <c r="P257" s="137">
        <f t="shared" si="12"/>
        <v>16</v>
      </c>
      <c r="Q257" s="137">
        <f t="shared" si="13"/>
        <v>1</v>
      </c>
      <c r="R257" s="142" t="s">
        <v>133</v>
      </c>
      <c r="S257" s="124">
        <v>1</v>
      </c>
      <c r="T257" s="124"/>
      <c r="U257" s="124"/>
      <c r="V257" s="108"/>
      <c r="W257" s="108"/>
      <c r="X257" s="108"/>
      <c r="Y257" s="108"/>
      <c r="Z257" s="108"/>
      <c r="AA257" s="108"/>
      <c r="AB257" s="108"/>
    </row>
    <row r="258" spans="1:28" s="110" customFormat="1" ht="12.75" x14ac:dyDescent="0.2">
      <c r="A258" s="103" t="s">
        <v>611</v>
      </c>
      <c r="B258" s="107"/>
      <c r="C258" s="143" t="s">
        <v>613</v>
      </c>
      <c r="D258" s="143">
        <v>111380642</v>
      </c>
      <c r="E258" s="243" t="s">
        <v>549</v>
      </c>
      <c r="F258" s="123" t="s">
        <v>26</v>
      </c>
      <c r="G258" s="124"/>
      <c r="H258" s="124"/>
      <c r="I258" s="124">
        <v>16</v>
      </c>
      <c r="J258" s="137">
        <f t="shared" si="11"/>
        <v>16</v>
      </c>
      <c r="K258" s="124">
        <v>16</v>
      </c>
      <c r="L258" s="124"/>
      <c r="M258" s="124"/>
      <c r="N258" s="124"/>
      <c r="O258" s="124"/>
      <c r="P258" s="137">
        <f t="shared" si="12"/>
        <v>16</v>
      </c>
      <c r="Q258" s="137">
        <f t="shared" si="13"/>
        <v>1</v>
      </c>
      <c r="R258" s="142" t="s">
        <v>133</v>
      </c>
      <c r="S258" s="124">
        <v>1</v>
      </c>
      <c r="T258" s="124"/>
      <c r="U258" s="124"/>
      <c r="V258" s="108"/>
      <c r="W258" s="108"/>
      <c r="X258" s="108"/>
      <c r="Y258" s="108"/>
      <c r="Z258" s="108"/>
      <c r="AA258" s="108"/>
      <c r="AB258" s="108"/>
    </row>
    <row r="259" spans="1:28" s="110" customFormat="1" ht="12.75" x14ac:dyDescent="0.2">
      <c r="A259" s="103" t="s">
        <v>614</v>
      </c>
      <c r="B259" s="107"/>
      <c r="C259" s="143" t="s">
        <v>615</v>
      </c>
      <c r="D259" s="143">
        <v>109620467</v>
      </c>
      <c r="E259" s="243" t="s">
        <v>616</v>
      </c>
      <c r="F259" s="123" t="s">
        <v>26</v>
      </c>
      <c r="G259" s="124"/>
      <c r="H259" s="124"/>
      <c r="I259" s="124">
        <v>16</v>
      </c>
      <c r="J259" s="137">
        <f t="shared" si="11"/>
        <v>16</v>
      </c>
      <c r="K259" s="124">
        <v>16</v>
      </c>
      <c r="L259" s="124"/>
      <c r="M259" s="124"/>
      <c r="N259" s="124"/>
      <c r="O259" s="124"/>
      <c r="P259" s="137">
        <f t="shared" si="12"/>
        <v>16</v>
      </c>
      <c r="Q259" s="137">
        <f t="shared" si="13"/>
        <v>1</v>
      </c>
      <c r="R259" s="142" t="s">
        <v>133</v>
      </c>
      <c r="S259" s="124"/>
      <c r="T259" s="124">
        <v>1</v>
      </c>
      <c r="U259" s="124"/>
      <c r="V259" s="108"/>
      <c r="W259" s="108"/>
      <c r="X259" s="108"/>
      <c r="Y259" s="108"/>
      <c r="Z259" s="108"/>
      <c r="AA259" s="108"/>
      <c r="AB259" s="108"/>
    </row>
    <row r="260" spans="1:28" s="110" customFormat="1" ht="12.75" x14ac:dyDescent="0.2">
      <c r="A260" s="103" t="s">
        <v>617</v>
      </c>
      <c r="B260" s="107"/>
      <c r="C260" s="143" t="s">
        <v>618</v>
      </c>
      <c r="D260" s="143">
        <v>203610896</v>
      </c>
      <c r="E260" s="243" t="s">
        <v>619</v>
      </c>
      <c r="F260" s="123" t="s">
        <v>26</v>
      </c>
      <c r="G260" s="124"/>
      <c r="H260" s="124"/>
      <c r="I260" s="124">
        <v>32</v>
      </c>
      <c r="J260" s="137">
        <f t="shared" si="11"/>
        <v>32</v>
      </c>
      <c r="K260" s="124">
        <v>32</v>
      </c>
      <c r="L260" s="124"/>
      <c r="M260" s="124"/>
      <c r="N260" s="124"/>
      <c r="O260" s="124"/>
      <c r="P260" s="137">
        <f t="shared" si="12"/>
        <v>32</v>
      </c>
      <c r="Q260" s="137">
        <f t="shared" si="13"/>
        <v>1</v>
      </c>
      <c r="R260" s="142" t="s">
        <v>133</v>
      </c>
      <c r="S260" s="124">
        <v>1</v>
      </c>
      <c r="T260" s="124"/>
      <c r="U260" s="124"/>
      <c r="V260" s="108"/>
      <c r="W260" s="108"/>
      <c r="X260" s="108"/>
      <c r="Y260" s="108"/>
      <c r="Z260" s="108"/>
      <c r="AA260" s="108"/>
      <c r="AB260" s="108"/>
    </row>
    <row r="261" spans="1:28" s="110" customFormat="1" ht="12.75" x14ac:dyDescent="0.2">
      <c r="A261" s="103" t="s">
        <v>620</v>
      </c>
      <c r="B261" s="107"/>
      <c r="C261" s="143" t="s">
        <v>621</v>
      </c>
      <c r="D261" s="143">
        <v>302810296</v>
      </c>
      <c r="E261" s="243" t="s">
        <v>622</v>
      </c>
      <c r="F261" s="123" t="s">
        <v>26</v>
      </c>
      <c r="G261" s="124"/>
      <c r="H261" s="124">
        <v>100</v>
      </c>
      <c r="I261" s="124"/>
      <c r="J261" s="137">
        <f t="shared" si="11"/>
        <v>100</v>
      </c>
      <c r="K261" s="124">
        <v>100</v>
      </c>
      <c r="L261" s="124"/>
      <c r="M261" s="124"/>
      <c r="N261" s="124"/>
      <c r="O261" s="124"/>
      <c r="P261" s="137">
        <f t="shared" si="12"/>
        <v>100</v>
      </c>
      <c r="Q261" s="137">
        <f t="shared" si="13"/>
        <v>1</v>
      </c>
      <c r="R261" s="142" t="s">
        <v>133</v>
      </c>
      <c r="S261" s="124">
        <v>1</v>
      </c>
      <c r="T261" s="124"/>
      <c r="U261" s="124"/>
      <c r="V261" s="108"/>
      <c r="W261" s="108"/>
      <c r="X261" s="108"/>
      <c r="Y261" s="108"/>
      <c r="Z261" s="108"/>
      <c r="AA261" s="108"/>
      <c r="AB261" s="108"/>
    </row>
    <row r="262" spans="1:28" s="110" customFormat="1" ht="12.75" x14ac:dyDescent="0.25">
      <c r="A262" s="111" t="s">
        <v>631</v>
      </c>
      <c r="B262" s="107"/>
      <c r="C262" s="144" t="s">
        <v>632</v>
      </c>
      <c r="D262" s="144">
        <v>106150712</v>
      </c>
      <c r="E262" s="244" t="s">
        <v>630</v>
      </c>
      <c r="F262" s="123" t="s">
        <v>26</v>
      </c>
      <c r="G262" s="124"/>
      <c r="H262" s="124"/>
      <c r="I262" s="124">
        <v>12</v>
      </c>
      <c r="J262" s="137">
        <f t="shared" si="11"/>
        <v>12</v>
      </c>
      <c r="K262" s="124">
        <v>12</v>
      </c>
      <c r="L262" s="124"/>
      <c r="M262" s="124"/>
      <c r="N262" s="124"/>
      <c r="O262" s="124"/>
      <c r="P262" s="137">
        <f t="shared" si="12"/>
        <v>12</v>
      </c>
      <c r="Q262" s="137">
        <f t="shared" si="13"/>
        <v>1</v>
      </c>
      <c r="R262" s="142" t="s">
        <v>133</v>
      </c>
      <c r="S262" s="124">
        <v>1</v>
      </c>
      <c r="T262" s="124"/>
      <c r="U262" s="124"/>
      <c r="V262" s="108"/>
      <c r="W262" s="108"/>
      <c r="X262" s="108"/>
      <c r="Y262" s="108"/>
      <c r="Z262" s="108"/>
      <c r="AA262" s="108"/>
      <c r="AB262" s="108"/>
    </row>
    <row r="263" spans="1:28" s="110" customFormat="1" ht="12.75" x14ac:dyDescent="0.25">
      <c r="A263" s="111" t="s">
        <v>631</v>
      </c>
      <c r="B263" s="107"/>
      <c r="C263" s="144" t="s">
        <v>633</v>
      </c>
      <c r="D263" s="144">
        <v>110160620</v>
      </c>
      <c r="E263" s="244" t="s">
        <v>630</v>
      </c>
      <c r="F263" s="123" t="s">
        <v>26</v>
      </c>
      <c r="G263" s="124"/>
      <c r="H263" s="124"/>
      <c r="I263" s="124">
        <v>12</v>
      </c>
      <c r="J263" s="137">
        <f t="shared" si="11"/>
        <v>12</v>
      </c>
      <c r="K263" s="124">
        <v>12</v>
      </c>
      <c r="L263" s="124"/>
      <c r="M263" s="124"/>
      <c r="N263" s="124"/>
      <c r="O263" s="124"/>
      <c r="P263" s="137">
        <f t="shared" si="12"/>
        <v>12</v>
      </c>
      <c r="Q263" s="137">
        <f t="shared" si="13"/>
        <v>1</v>
      </c>
      <c r="R263" s="142" t="s">
        <v>133</v>
      </c>
      <c r="S263" s="124"/>
      <c r="T263" s="124">
        <v>1</v>
      </c>
      <c r="U263" s="124"/>
      <c r="V263" s="108"/>
      <c r="W263" s="108"/>
      <c r="X263" s="108"/>
      <c r="Y263" s="108"/>
      <c r="Z263" s="108"/>
      <c r="AA263" s="108"/>
      <c r="AB263" s="108"/>
    </row>
    <row r="264" spans="1:28" s="110" customFormat="1" ht="12.75" x14ac:dyDescent="0.25">
      <c r="A264" s="111" t="s">
        <v>634</v>
      </c>
      <c r="B264" s="107"/>
      <c r="C264" s="144" t="s">
        <v>635</v>
      </c>
      <c r="D264" s="144">
        <v>111390053</v>
      </c>
      <c r="E264" s="244" t="s">
        <v>636</v>
      </c>
      <c r="F264" s="123" t="s">
        <v>26</v>
      </c>
      <c r="G264" s="124"/>
      <c r="H264" s="124"/>
      <c r="I264" s="124">
        <v>13</v>
      </c>
      <c r="J264" s="137">
        <f t="shared" si="11"/>
        <v>13</v>
      </c>
      <c r="K264" s="124">
        <v>13</v>
      </c>
      <c r="L264" s="124"/>
      <c r="M264" s="124"/>
      <c r="N264" s="124"/>
      <c r="O264" s="124"/>
      <c r="P264" s="137">
        <f t="shared" si="12"/>
        <v>13</v>
      </c>
      <c r="Q264" s="137">
        <f t="shared" si="13"/>
        <v>1</v>
      </c>
      <c r="R264" s="142" t="s">
        <v>133</v>
      </c>
      <c r="S264" s="124"/>
      <c r="T264" s="124">
        <v>1</v>
      </c>
      <c r="U264" s="124"/>
      <c r="V264" s="108"/>
      <c r="W264" s="108"/>
      <c r="X264" s="108"/>
      <c r="Y264" s="108"/>
      <c r="Z264" s="108"/>
      <c r="AA264" s="108"/>
      <c r="AB264" s="108"/>
    </row>
    <row r="265" spans="1:28" s="110" customFormat="1" ht="12.75" x14ac:dyDescent="0.25">
      <c r="A265" s="111" t="s">
        <v>634</v>
      </c>
      <c r="B265" s="107"/>
      <c r="C265" s="144" t="s">
        <v>637</v>
      </c>
      <c r="D265" s="144">
        <v>204750909</v>
      </c>
      <c r="E265" s="244" t="s">
        <v>636</v>
      </c>
      <c r="F265" s="123" t="s">
        <v>26</v>
      </c>
      <c r="G265" s="124"/>
      <c r="H265" s="124"/>
      <c r="I265" s="124">
        <v>13</v>
      </c>
      <c r="J265" s="137">
        <f t="shared" ref="J265:J328" si="14">SUM(G265:I265)</f>
        <v>13</v>
      </c>
      <c r="K265" s="124">
        <v>13</v>
      </c>
      <c r="L265" s="124"/>
      <c r="M265" s="124"/>
      <c r="N265" s="124"/>
      <c r="O265" s="124"/>
      <c r="P265" s="137">
        <f t="shared" si="12"/>
        <v>13</v>
      </c>
      <c r="Q265" s="137">
        <f t="shared" si="13"/>
        <v>1</v>
      </c>
      <c r="R265" s="142" t="s">
        <v>133</v>
      </c>
      <c r="S265" s="124">
        <v>1</v>
      </c>
      <c r="T265" s="124"/>
      <c r="U265" s="124"/>
      <c r="V265" s="108"/>
      <c r="W265" s="108"/>
      <c r="X265" s="108"/>
      <c r="Y265" s="108"/>
      <c r="Z265" s="108"/>
      <c r="AA265" s="108"/>
      <c r="AB265" s="108"/>
    </row>
    <row r="266" spans="1:28" s="110" customFormat="1" ht="12.75" x14ac:dyDescent="0.25">
      <c r="A266" s="111" t="s">
        <v>638</v>
      </c>
      <c r="B266" s="107"/>
      <c r="C266" s="144" t="s">
        <v>639</v>
      </c>
      <c r="D266" s="144">
        <v>111310789</v>
      </c>
      <c r="E266" s="244" t="s">
        <v>640</v>
      </c>
      <c r="F266" s="123" t="s">
        <v>26</v>
      </c>
      <c r="G266" s="124"/>
      <c r="H266" s="124"/>
      <c r="I266" s="124">
        <v>35</v>
      </c>
      <c r="J266" s="137">
        <f t="shared" si="14"/>
        <v>35</v>
      </c>
      <c r="K266" s="124">
        <v>35</v>
      </c>
      <c r="L266" s="124"/>
      <c r="M266" s="124"/>
      <c r="N266" s="124"/>
      <c r="O266" s="124"/>
      <c r="P266" s="137">
        <f t="shared" ref="P266:P329" si="15">IF(SUM(K266:O266)=SUM(G266:I266),J266,"VERIFIQUE DATOS INCORRECTOS")</f>
        <v>35</v>
      </c>
      <c r="Q266" s="137">
        <f t="shared" ref="Q266:Q329" si="16">SUM(S266:U266)</f>
        <v>1</v>
      </c>
      <c r="R266" s="142" t="s">
        <v>133</v>
      </c>
      <c r="S266" s="124"/>
      <c r="T266" s="124">
        <v>1</v>
      </c>
      <c r="U266" s="124"/>
      <c r="V266" s="108"/>
      <c r="W266" s="108"/>
      <c r="X266" s="108"/>
      <c r="Y266" s="108"/>
      <c r="Z266" s="108"/>
      <c r="AA266" s="108"/>
      <c r="AB266" s="108"/>
    </row>
    <row r="267" spans="1:28" s="110" customFormat="1" ht="12.75" x14ac:dyDescent="0.25">
      <c r="A267" s="111" t="s">
        <v>642</v>
      </c>
      <c r="B267" s="107"/>
      <c r="C267" s="144" t="s">
        <v>643</v>
      </c>
      <c r="D267" s="144">
        <v>108080775</v>
      </c>
      <c r="E267" s="245" t="s">
        <v>641</v>
      </c>
      <c r="F267" s="123" t="s">
        <v>26</v>
      </c>
      <c r="G267" s="124"/>
      <c r="H267" s="124"/>
      <c r="I267" s="124">
        <v>24</v>
      </c>
      <c r="J267" s="137">
        <f t="shared" si="14"/>
        <v>24</v>
      </c>
      <c r="K267" s="124">
        <v>24</v>
      </c>
      <c r="L267" s="124"/>
      <c r="M267" s="124"/>
      <c r="N267" s="124"/>
      <c r="O267" s="124"/>
      <c r="P267" s="137">
        <f t="shared" si="15"/>
        <v>24</v>
      </c>
      <c r="Q267" s="137">
        <f t="shared" si="16"/>
        <v>1</v>
      </c>
      <c r="R267" s="142" t="s">
        <v>133</v>
      </c>
      <c r="S267" s="124"/>
      <c r="T267" s="124">
        <v>1</v>
      </c>
      <c r="U267" s="124"/>
      <c r="V267" s="108"/>
      <c r="W267" s="108"/>
      <c r="X267" s="108"/>
      <c r="Y267" s="108"/>
      <c r="Z267" s="108"/>
      <c r="AA267" s="108"/>
      <c r="AB267" s="108"/>
    </row>
    <row r="268" spans="1:28" s="110" customFormat="1" ht="12.75" x14ac:dyDescent="0.25">
      <c r="A268" s="111" t="s">
        <v>642</v>
      </c>
      <c r="B268" s="107"/>
      <c r="C268" s="144" t="s">
        <v>409</v>
      </c>
      <c r="D268" s="144">
        <v>109480063</v>
      </c>
      <c r="E268" s="245" t="s">
        <v>641</v>
      </c>
      <c r="F268" s="123" t="s">
        <v>26</v>
      </c>
      <c r="G268" s="124"/>
      <c r="H268" s="124"/>
      <c r="I268" s="124">
        <v>24</v>
      </c>
      <c r="J268" s="137">
        <f t="shared" si="14"/>
        <v>24</v>
      </c>
      <c r="K268" s="124">
        <v>24</v>
      </c>
      <c r="L268" s="124"/>
      <c r="M268" s="124"/>
      <c r="N268" s="124"/>
      <c r="O268" s="124"/>
      <c r="P268" s="137">
        <f t="shared" si="15"/>
        <v>24</v>
      </c>
      <c r="Q268" s="137">
        <f t="shared" si="16"/>
        <v>1</v>
      </c>
      <c r="R268" s="142" t="s">
        <v>133</v>
      </c>
      <c r="S268" s="124"/>
      <c r="T268" s="124">
        <v>1</v>
      </c>
      <c r="U268" s="124"/>
      <c r="V268" s="108"/>
      <c r="W268" s="108"/>
      <c r="X268" s="108"/>
      <c r="Y268" s="108"/>
      <c r="Z268" s="108"/>
      <c r="AA268" s="108"/>
      <c r="AB268" s="108"/>
    </row>
    <row r="269" spans="1:28" s="110" customFormat="1" ht="12.75" x14ac:dyDescent="0.25">
      <c r="A269" s="111" t="s">
        <v>642</v>
      </c>
      <c r="B269" s="107"/>
      <c r="C269" s="144" t="s">
        <v>643</v>
      </c>
      <c r="D269" s="144">
        <v>108080775</v>
      </c>
      <c r="E269" s="245" t="s">
        <v>644</v>
      </c>
      <c r="F269" s="123" t="s">
        <v>26</v>
      </c>
      <c r="G269" s="124">
        <v>8</v>
      </c>
      <c r="H269" s="124"/>
      <c r="I269" s="124"/>
      <c r="J269" s="137">
        <f t="shared" si="14"/>
        <v>8</v>
      </c>
      <c r="K269" s="124">
        <v>8</v>
      </c>
      <c r="L269" s="124"/>
      <c r="M269" s="124"/>
      <c r="N269" s="124"/>
      <c r="O269" s="124"/>
      <c r="P269" s="137">
        <f t="shared" si="15"/>
        <v>8</v>
      </c>
      <c r="Q269" s="137">
        <f t="shared" si="16"/>
        <v>1</v>
      </c>
      <c r="R269" s="142" t="s">
        <v>133</v>
      </c>
      <c r="S269" s="124"/>
      <c r="T269" s="124">
        <v>1</v>
      </c>
      <c r="U269" s="124"/>
      <c r="V269" s="108"/>
      <c r="W269" s="108"/>
      <c r="X269" s="108"/>
      <c r="Y269" s="108"/>
      <c r="Z269" s="108"/>
      <c r="AA269" s="108"/>
      <c r="AB269" s="108"/>
    </row>
    <row r="270" spans="1:28" s="110" customFormat="1" ht="12.75" x14ac:dyDescent="0.25">
      <c r="A270" s="111" t="s">
        <v>642</v>
      </c>
      <c r="B270" s="107"/>
      <c r="C270" s="144" t="s">
        <v>409</v>
      </c>
      <c r="D270" s="144">
        <v>109480063</v>
      </c>
      <c r="E270" s="245" t="s">
        <v>644</v>
      </c>
      <c r="F270" s="123" t="s">
        <v>26</v>
      </c>
      <c r="G270" s="124">
        <v>8</v>
      </c>
      <c r="H270" s="124"/>
      <c r="I270" s="124"/>
      <c r="J270" s="137">
        <f t="shared" si="14"/>
        <v>8</v>
      </c>
      <c r="K270" s="124">
        <v>8</v>
      </c>
      <c r="L270" s="124"/>
      <c r="M270" s="124"/>
      <c r="N270" s="124"/>
      <c r="O270" s="124"/>
      <c r="P270" s="137">
        <f t="shared" si="15"/>
        <v>8</v>
      </c>
      <c r="Q270" s="137">
        <f t="shared" si="16"/>
        <v>1</v>
      </c>
      <c r="R270" s="142" t="s">
        <v>133</v>
      </c>
      <c r="S270" s="124"/>
      <c r="T270" s="124">
        <v>1</v>
      </c>
      <c r="U270" s="124"/>
      <c r="V270" s="108"/>
      <c r="W270" s="108"/>
      <c r="X270" s="108"/>
      <c r="Y270" s="108"/>
      <c r="Z270" s="108"/>
      <c r="AA270" s="108"/>
      <c r="AB270" s="108"/>
    </row>
    <row r="271" spans="1:28" s="110" customFormat="1" ht="12.75" x14ac:dyDescent="0.25">
      <c r="A271" s="111" t="s">
        <v>648</v>
      </c>
      <c r="B271" s="107"/>
      <c r="C271" s="144" t="s">
        <v>407</v>
      </c>
      <c r="D271" s="144">
        <v>602080646</v>
      </c>
      <c r="E271" s="244" t="s">
        <v>649</v>
      </c>
      <c r="F271" s="123" t="s">
        <v>26</v>
      </c>
      <c r="G271" s="124">
        <v>9</v>
      </c>
      <c r="H271" s="124"/>
      <c r="I271" s="124"/>
      <c r="J271" s="137">
        <f t="shared" si="14"/>
        <v>9</v>
      </c>
      <c r="K271" s="124">
        <v>9</v>
      </c>
      <c r="L271" s="124"/>
      <c r="M271" s="124"/>
      <c r="N271" s="124"/>
      <c r="O271" s="124"/>
      <c r="P271" s="137">
        <f t="shared" si="15"/>
        <v>9</v>
      </c>
      <c r="Q271" s="137">
        <f t="shared" si="16"/>
        <v>1</v>
      </c>
      <c r="R271" s="142" t="s">
        <v>133</v>
      </c>
      <c r="S271" s="124"/>
      <c r="T271" s="124">
        <v>1</v>
      </c>
      <c r="U271" s="124"/>
      <c r="V271" s="108"/>
      <c r="W271" s="108"/>
      <c r="X271" s="108"/>
      <c r="Y271" s="108"/>
      <c r="Z271" s="108"/>
      <c r="AA271" s="108"/>
      <c r="AB271" s="108"/>
    </row>
    <row r="272" spans="1:28" s="110" customFormat="1" ht="12.75" x14ac:dyDescent="0.25">
      <c r="A272" s="111" t="s">
        <v>648</v>
      </c>
      <c r="B272" s="107"/>
      <c r="C272" s="144" t="s">
        <v>650</v>
      </c>
      <c r="D272" s="144">
        <v>205290771</v>
      </c>
      <c r="E272" s="240" t="s">
        <v>649</v>
      </c>
      <c r="F272" s="144" t="s">
        <v>26</v>
      </c>
      <c r="G272" s="144">
        <v>9</v>
      </c>
      <c r="H272" s="144"/>
      <c r="I272" s="144"/>
      <c r="J272" s="137">
        <f t="shared" si="14"/>
        <v>9</v>
      </c>
      <c r="K272" s="144">
        <v>9</v>
      </c>
      <c r="L272" s="144"/>
      <c r="M272" s="144"/>
      <c r="N272" s="144"/>
      <c r="O272" s="144"/>
      <c r="P272" s="137">
        <f t="shared" si="15"/>
        <v>9</v>
      </c>
      <c r="Q272" s="137">
        <f t="shared" si="16"/>
        <v>1</v>
      </c>
      <c r="R272" s="144" t="s">
        <v>133</v>
      </c>
      <c r="S272" s="144"/>
      <c r="T272" s="144">
        <v>1</v>
      </c>
      <c r="U272" s="144"/>
      <c r="V272" s="108"/>
      <c r="W272" s="108"/>
      <c r="X272" s="108"/>
      <c r="Y272" s="108"/>
      <c r="Z272" s="108"/>
      <c r="AA272" s="108"/>
      <c r="AB272" s="108"/>
    </row>
    <row r="273" spans="1:28" s="110" customFormat="1" ht="12.75" x14ac:dyDescent="0.25">
      <c r="A273" s="111" t="s">
        <v>652</v>
      </c>
      <c r="B273" s="107"/>
      <c r="C273" s="144" t="s">
        <v>653</v>
      </c>
      <c r="D273" s="144">
        <v>110920093</v>
      </c>
      <c r="E273" s="240" t="s">
        <v>651</v>
      </c>
      <c r="F273" s="144" t="s">
        <v>26</v>
      </c>
      <c r="G273" s="144"/>
      <c r="H273" s="144"/>
      <c r="I273" s="144">
        <v>26</v>
      </c>
      <c r="J273" s="137">
        <f t="shared" si="14"/>
        <v>26</v>
      </c>
      <c r="K273" s="144">
        <v>26</v>
      </c>
      <c r="L273" s="144"/>
      <c r="M273" s="144"/>
      <c r="N273" s="144"/>
      <c r="O273" s="144"/>
      <c r="P273" s="137">
        <f t="shared" si="15"/>
        <v>26</v>
      </c>
      <c r="Q273" s="137">
        <f t="shared" si="16"/>
        <v>1</v>
      </c>
      <c r="R273" s="144" t="s">
        <v>133</v>
      </c>
      <c r="S273" s="144"/>
      <c r="T273" s="144">
        <v>1</v>
      </c>
      <c r="U273" s="144"/>
      <c r="V273" s="108"/>
      <c r="W273" s="108"/>
      <c r="X273" s="108"/>
      <c r="Y273" s="108"/>
      <c r="Z273" s="108"/>
      <c r="AA273" s="108"/>
      <c r="AB273" s="108"/>
    </row>
    <row r="274" spans="1:28" s="110" customFormat="1" ht="12.75" x14ac:dyDescent="0.25">
      <c r="A274" s="111" t="s">
        <v>652</v>
      </c>
      <c r="B274" s="107"/>
      <c r="C274" s="144" t="s">
        <v>654</v>
      </c>
      <c r="D274" s="144">
        <v>303370148</v>
      </c>
      <c r="E274" s="240" t="s">
        <v>651</v>
      </c>
      <c r="F274" s="144" t="s">
        <v>26</v>
      </c>
      <c r="G274" s="144"/>
      <c r="H274" s="144"/>
      <c r="I274" s="144">
        <v>26</v>
      </c>
      <c r="J274" s="137">
        <f t="shared" si="14"/>
        <v>26</v>
      </c>
      <c r="K274" s="144">
        <v>26</v>
      </c>
      <c r="L274" s="144"/>
      <c r="M274" s="144"/>
      <c r="N274" s="144"/>
      <c r="O274" s="144"/>
      <c r="P274" s="137">
        <f t="shared" si="15"/>
        <v>26</v>
      </c>
      <c r="Q274" s="137">
        <f t="shared" si="16"/>
        <v>1</v>
      </c>
      <c r="R274" s="144" t="s">
        <v>133</v>
      </c>
      <c r="S274" s="144"/>
      <c r="T274" s="144">
        <v>1</v>
      </c>
      <c r="U274" s="144"/>
      <c r="V274" s="108"/>
      <c r="W274" s="108"/>
      <c r="X274" s="108"/>
      <c r="Y274" s="108"/>
      <c r="Z274" s="108"/>
      <c r="AA274" s="108"/>
      <c r="AB274" s="108"/>
    </row>
    <row r="275" spans="1:28" s="110" customFormat="1" ht="12.75" x14ac:dyDescent="0.25">
      <c r="A275" s="111" t="s">
        <v>652</v>
      </c>
      <c r="B275" s="107"/>
      <c r="C275" s="144" t="s">
        <v>655</v>
      </c>
      <c r="D275" s="144">
        <v>401750422</v>
      </c>
      <c r="E275" s="240" t="s">
        <v>651</v>
      </c>
      <c r="F275" s="144" t="s">
        <v>26</v>
      </c>
      <c r="G275" s="144"/>
      <c r="H275" s="144"/>
      <c r="I275" s="144">
        <v>26</v>
      </c>
      <c r="J275" s="137">
        <f t="shared" si="14"/>
        <v>26</v>
      </c>
      <c r="K275" s="144">
        <v>26</v>
      </c>
      <c r="L275" s="144"/>
      <c r="M275" s="144"/>
      <c r="N275" s="144"/>
      <c r="O275" s="144"/>
      <c r="P275" s="137">
        <f t="shared" si="15"/>
        <v>26</v>
      </c>
      <c r="Q275" s="137">
        <f t="shared" si="16"/>
        <v>1</v>
      </c>
      <c r="R275" s="144" t="s">
        <v>133</v>
      </c>
      <c r="S275" s="144">
        <v>1</v>
      </c>
      <c r="T275" s="144"/>
      <c r="U275" s="144"/>
      <c r="V275" s="108"/>
      <c r="W275" s="108"/>
      <c r="X275" s="108"/>
      <c r="Y275" s="108"/>
      <c r="Z275" s="108"/>
      <c r="AA275" s="108"/>
      <c r="AB275" s="108"/>
    </row>
    <row r="276" spans="1:28" s="110" customFormat="1" ht="12.75" x14ac:dyDescent="0.25">
      <c r="A276" s="111" t="s">
        <v>652</v>
      </c>
      <c r="B276" s="107"/>
      <c r="C276" s="144" t="s">
        <v>656</v>
      </c>
      <c r="D276" s="144">
        <v>111030939</v>
      </c>
      <c r="E276" s="240" t="s">
        <v>651</v>
      </c>
      <c r="F276" s="144" t="s">
        <v>26</v>
      </c>
      <c r="G276" s="144"/>
      <c r="H276" s="144"/>
      <c r="I276" s="144">
        <v>26</v>
      </c>
      <c r="J276" s="137">
        <f t="shared" si="14"/>
        <v>26</v>
      </c>
      <c r="K276" s="144">
        <v>26</v>
      </c>
      <c r="L276" s="144"/>
      <c r="M276" s="144"/>
      <c r="N276" s="144"/>
      <c r="O276" s="144"/>
      <c r="P276" s="137">
        <f t="shared" si="15"/>
        <v>26</v>
      </c>
      <c r="Q276" s="137">
        <f t="shared" si="16"/>
        <v>1</v>
      </c>
      <c r="R276" s="144" t="s">
        <v>133</v>
      </c>
      <c r="S276" s="144">
        <v>1</v>
      </c>
      <c r="T276" s="144"/>
      <c r="U276" s="144"/>
      <c r="V276" s="108"/>
      <c r="W276" s="108"/>
      <c r="X276" s="108"/>
      <c r="Y276" s="108"/>
      <c r="Z276" s="108"/>
      <c r="AA276" s="108"/>
      <c r="AB276" s="108"/>
    </row>
    <row r="277" spans="1:28" s="110" customFormat="1" ht="12.75" x14ac:dyDescent="0.25">
      <c r="A277" s="111" t="s">
        <v>659</v>
      </c>
      <c r="B277" s="107"/>
      <c r="C277" s="144" t="s">
        <v>660</v>
      </c>
      <c r="D277" s="144">
        <v>112940479</v>
      </c>
      <c r="E277" s="240" t="s">
        <v>661</v>
      </c>
      <c r="F277" s="144" t="s">
        <v>26</v>
      </c>
      <c r="G277" s="144"/>
      <c r="H277" s="144"/>
      <c r="I277" s="144">
        <v>40</v>
      </c>
      <c r="J277" s="137">
        <f t="shared" si="14"/>
        <v>40</v>
      </c>
      <c r="K277" s="144">
        <v>40</v>
      </c>
      <c r="L277" s="144"/>
      <c r="M277" s="144"/>
      <c r="N277" s="144"/>
      <c r="O277" s="144"/>
      <c r="P277" s="137">
        <f t="shared" si="15"/>
        <v>40</v>
      </c>
      <c r="Q277" s="137">
        <f t="shared" si="16"/>
        <v>1</v>
      </c>
      <c r="R277" s="144" t="s">
        <v>133</v>
      </c>
      <c r="S277" s="144"/>
      <c r="T277" s="144">
        <v>1</v>
      </c>
      <c r="U277" s="144"/>
      <c r="V277" s="108"/>
      <c r="W277" s="108"/>
      <c r="X277" s="108"/>
      <c r="Y277" s="108"/>
      <c r="Z277" s="108"/>
      <c r="AA277" s="108"/>
      <c r="AB277" s="108"/>
    </row>
    <row r="278" spans="1:28" s="110" customFormat="1" ht="12.75" x14ac:dyDescent="0.25">
      <c r="A278" s="111" t="s">
        <v>662</v>
      </c>
      <c r="B278" s="107"/>
      <c r="C278" s="144" t="s">
        <v>664</v>
      </c>
      <c r="D278" s="144">
        <v>20450475</v>
      </c>
      <c r="E278" s="245" t="s">
        <v>663</v>
      </c>
      <c r="F278" s="123" t="s">
        <v>26</v>
      </c>
      <c r="G278" s="124"/>
      <c r="H278" s="124"/>
      <c r="I278" s="124">
        <v>45</v>
      </c>
      <c r="J278" s="137">
        <f t="shared" si="14"/>
        <v>45</v>
      </c>
      <c r="K278" s="124">
        <v>45</v>
      </c>
      <c r="L278" s="124"/>
      <c r="M278" s="124"/>
      <c r="N278" s="124"/>
      <c r="O278" s="124"/>
      <c r="P278" s="137">
        <f t="shared" si="15"/>
        <v>45</v>
      </c>
      <c r="Q278" s="137">
        <f t="shared" si="16"/>
        <v>1</v>
      </c>
      <c r="R278" s="142" t="s">
        <v>133</v>
      </c>
      <c r="S278" s="124">
        <v>1</v>
      </c>
      <c r="T278" s="124"/>
      <c r="U278" s="124"/>
      <c r="V278" s="114"/>
      <c r="W278" s="109"/>
      <c r="X278" s="115" t="s">
        <v>107</v>
      </c>
      <c r="Y278" s="114"/>
      <c r="Z278" s="108"/>
      <c r="AA278" s="108"/>
      <c r="AB278" s="108"/>
    </row>
    <row r="279" spans="1:28" s="110" customFormat="1" ht="12.75" x14ac:dyDescent="0.25">
      <c r="A279" s="111" t="s">
        <v>662</v>
      </c>
      <c r="B279" s="107"/>
      <c r="C279" s="144" t="s">
        <v>665</v>
      </c>
      <c r="D279" s="144">
        <v>110450846</v>
      </c>
      <c r="E279" s="245" t="s">
        <v>663</v>
      </c>
      <c r="F279" s="123" t="s">
        <v>26</v>
      </c>
      <c r="G279" s="124"/>
      <c r="H279" s="124"/>
      <c r="I279" s="124">
        <v>45</v>
      </c>
      <c r="J279" s="137">
        <f t="shared" si="14"/>
        <v>45</v>
      </c>
      <c r="K279" s="124">
        <v>45</v>
      </c>
      <c r="L279" s="124"/>
      <c r="M279" s="124"/>
      <c r="N279" s="124"/>
      <c r="O279" s="124"/>
      <c r="P279" s="137">
        <f t="shared" si="15"/>
        <v>45</v>
      </c>
      <c r="Q279" s="137">
        <f t="shared" si="16"/>
        <v>1</v>
      </c>
      <c r="R279" s="142" t="s">
        <v>133</v>
      </c>
      <c r="S279" s="124"/>
      <c r="T279" s="124">
        <v>1</v>
      </c>
      <c r="U279" s="124"/>
      <c r="V279" s="114"/>
      <c r="W279" s="109"/>
      <c r="X279" s="115" t="s">
        <v>108</v>
      </c>
      <c r="Y279" s="114"/>
      <c r="Z279" s="108"/>
      <c r="AA279" s="108"/>
      <c r="AB279" s="108"/>
    </row>
    <row r="280" spans="1:28" s="110" customFormat="1" ht="12.75" x14ac:dyDescent="0.25">
      <c r="A280" s="111" t="s">
        <v>666</v>
      </c>
      <c r="B280" s="107"/>
      <c r="C280" s="144" t="s">
        <v>667</v>
      </c>
      <c r="D280" s="144">
        <v>503650159</v>
      </c>
      <c r="E280" s="244" t="s">
        <v>669</v>
      </c>
      <c r="F280" s="123" t="s">
        <v>26</v>
      </c>
      <c r="G280" s="124"/>
      <c r="H280" s="124"/>
      <c r="I280" s="124">
        <v>16</v>
      </c>
      <c r="J280" s="137">
        <f t="shared" si="14"/>
        <v>16</v>
      </c>
      <c r="K280" s="124">
        <v>16</v>
      </c>
      <c r="L280" s="124"/>
      <c r="M280" s="124"/>
      <c r="N280" s="124"/>
      <c r="O280" s="124"/>
      <c r="P280" s="137">
        <f t="shared" si="15"/>
        <v>16</v>
      </c>
      <c r="Q280" s="137">
        <f t="shared" si="16"/>
        <v>1</v>
      </c>
      <c r="R280" s="142" t="s">
        <v>133</v>
      </c>
      <c r="S280" s="124"/>
      <c r="T280" s="124">
        <v>1</v>
      </c>
      <c r="U280" s="124"/>
      <c r="V280" s="108"/>
      <c r="W280" s="109"/>
      <c r="X280" s="115" t="s">
        <v>194</v>
      </c>
      <c r="Y280" s="108"/>
      <c r="Z280" s="108"/>
      <c r="AA280" s="108"/>
      <c r="AB280" s="108"/>
    </row>
    <row r="281" spans="1:28" s="110" customFormat="1" ht="12.75" x14ac:dyDescent="0.25">
      <c r="A281" s="111" t="s">
        <v>666</v>
      </c>
      <c r="B281" s="107"/>
      <c r="C281" s="144" t="s">
        <v>668</v>
      </c>
      <c r="D281" s="144">
        <v>106950384</v>
      </c>
      <c r="E281" s="244" t="s">
        <v>669</v>
      </c>
      <c r="F281" s="123" t="s">
        <v>26</v>
      </c>
      <c r="G281" s="124"/>
      <c r="H281" s="124"/>
      <c r="I281" s="124">
        <v>16</v>
      </c>
      <c r="J281" s="137">
        <f t="shared" si="14"/>
        <v>16</v>
      </c>
      <c r="K281" s="124">
        <v>16</v>
      </c>
      <c r="L281" s="124"/>
      <c r="M281" s="124"/>
      <c r="N281" s="124"/>
      <c r="O281" s="124"/>
      <c r="P281" s="137">
        <f t="shared" si="15"/>
        <v>16</v>
      </c>
      <c r="Q281" s="137">
        <f t="shared" si="16"/>
        <v>1</v>
      </c>
      <c r="R281" s="142" t="s">
        <v>133</v>
      </c>
      <c r="S281" s="124"/>
      <c r="T281" s="124">
        <v>1</v>
      </c>
      <c r="U281" s="124"/>
      <c r="V281" s="108"/>
      <c r="W281" s="109"/>
      <c r="X281" s="115" t="s">
        <v>194</v>
      </c>
      <c r="Y281" s="108"/>
      <c r="Z281" s="108"/>
      <c r="AA281" s="108"/>
      <c r="AB281" s="108"/>
    </row>
    <row r="282" spans="1:28" s="110" customFormat="1" ht="12.75" x14ac:dyDescent="0.25">
      <c r="A282" s="192" t="s">
        <v>599</v>
      </c>
      <c r="B282" s="107"/>
      <c r="C282" s="124" t="s">
        <v>660</v>
      </c>
      <c r="D282" s="124">
        <v>112940479</v>
      </c>
      <c r="E282" s="246" t="s">
        <v>670</v>
      </c>
      <c r="F282" s="124" t="s">
        <v>26</v>
      </c>
      <c r="G282" s="124"/>
      <c r="H282" s="124"/>
      <c r="I282" s="124">
        <v>40</v>
      </c>
      <c r="J282" s="137">
        <f t="shared" si="14"/>
        <v>40</v>
      </c>
      <c r="K282" s="124">
        <v>40</v>
      </c>
      <c r="L282" s="124"/>
      <c r="M282" s="124"/>
      <c r="N282" s="124"/>
      <c r="O282" s="124"/>
      <c r="P282" s="137">
        <f t="shared" si="15"/>
        <v>40</v>
      </c>
      <c r="Q282" s="137">
        <f t="shared" si="16"/>
        <v>1</v>
      </c>
      <c r="R282" s="124" t="s">
        <v>133</v>
      </c>
      <c r="S282" s="124"/>
      <c r="T282" s="124">
        <v>1</v>
      </c>
      <c r="U282" s="124"/>
      <c r="V282" s="108"/>
      <c r="W282" s="109"/>
      <c r="X282" s="115" t="s">
        <v>109</v>
      </c>
      <c r="Y282" s="108"/>
      <c r="Z282" s="108"/>
      <c r="AA282" s="108"/>
      <c r="AB282" s="108"/>
    </row>
    <row r="283" spans="1:28" s="110" customFormat="1" ht="12.75" x14ac:dyDescent="0.25">
      <c r="A283" s="192" t="s">
        <v>569</v>
      </c>
      <c r="B283" s="107"/>
      <c r="C283" s="124" t="s">
        <v>673</v>
      </c>
      <c r="D283" s="124">
        <v>106610302</v>
      </c>
      <c r="E283" s="246" t="s">
        <v>283</v>
      </c>
      <c r="F283" s="124" t="s">
        <v>26</v>
      </c>
      <c r="G283" s="124">
        <v>4</v>
      </c>
      <c r="H283" s="124"/>
      <c r="I283" s="124"/>
      <c r="J283" s="137">
        <f t="shared" si="14"/>
        <v>4</v>
      </c>
      <c r="K283" s="124">
        <v>4</v>
      </c>
      <c r="L283" s="124"/>
      <c r="M283" s="124"/>
      <c r="N283" s="124"/>
      <c r="O283" s="124"/>
      <c r="P283" s="137">
        <f t="shared" si="15"/>
        <v>4</v>
      </c>
      <c r="Q283" s="137">
        <f t="shared" si="16"/>
        <v>1</v>
      </c>
      <c r="R283" s="124" t="s">
        <v>133</v>
      </c>
      <c r="S283" s="124"/>
      <c r="T283" s="124">
        <v>1</v>
      </c>
      <c r="U283" s="124"/>
      <c r="V283" s="108"/>
      <c r="W283" s="109"/>
      <c r="X283" s="115"/>
      <c r="Y283" s="108"/>
      <c r="Z283" s="108"/>
      <c r="AA283" s="108"/>
      <c r="AB283" s="108"/>
    </row>
    <row r="284" spans="1:28" s="110" customFormat="1" ht="12.75" x14ac:dyDescent="0.25">
      <c r="A284" s="192" t="s">
        <v>64</v>
      </c>
      <c r="B284" s="107"/>
      <c r="C284" s="124" t="s">
        <v>674</v>
      </c>
      <c r="D284" s="124">
        <v>205860095</v>
      </c>
      <c r="E284" s="246" t="s">
        <v>675</v>
      </c>
      <c r="F284" s="124" t="s">
        <v>26</v>
      </c>
      <c r="G284" s="124"/>
      <c r="H284" s="124"/>
      <c r="I284" s="124">
        <v>40</v>
      </c>
      <c r="J284" s="137">
        <f t="shared" si="14"/>
        <v>40</v>
      </c>
      <c r="K284" s="124">
        <v>40</v>
      </c>
      <c r="L284" s="124"/>
      <c r="M284" s="124"/>
      <c r="N284" s="124"/>
      <c r="O284" s="124"/>
      <c r="P284" s="137">
        <f t="shared" si="15"/>
        <v>40</v>
      </c>
      <c r="Q284" s="137">
        <f t="shared" si="16"/>
        <v>1</v>
      </c>
      <c r="R284" s="124" t="s">
        <v>133</v>
      </c>
      <c r="S284" s="124"/>
      <c r="T284" s="124">
        <v>1</v>
      </c>
      <c r="U284" s="124"/>
      <c r="V284" s="108"/>
      <c r="W284" s="109"/>
      <c r="X284" s="115"/>
      <c r="Y284" s="108"/>
      <c r="Z284" s="108"/>
      <c r="AA284" s="108"/>
      <c r="AB284" s="108"/>
    </row>
    <row r="285" spans="1:28" s="110" customFormat="1" ht="12.75" x14ac:dyDescent="0.25">
      <c r="A285" s="192" t="s">
        <v>676</v>
      </c>
      <c r="B285" s="107"/>
      <c r="C285" s="124" t="s">
        <v>677</v>
      </c>
      <c r="D285" s="124">
        <v>110140320</v>
      </c>
      <c r="E285" s="246" t="s">
        <v>678</v>
      </c>
      <c r="F285" s="124" t="s">
        <v>26</v>
      </c>
      <c r="G285" s="124"/>
      <c r="H285" s="124">
        <v>120</v>
      </c>
      <c r="I285" s="124"/>
      <c r="J285" s="137">
        <f t="shared" si="14"/>
        <v>120</v>
      </c>
      <c r="K285" s="124">
        <v>120</v>
      </c>
      <c r="L285" s="124"/>
      <c r="M285" s="124"/>
      <c r="N285" s="124"/>
      <c r="O285" s="124"/>
      <c r="P285" s="137">
        <f t="shared" si="15"/>
        <v>120</v>
      </c>
      <c r="Q285" s="137">
        <f t="shared" si="16"/>
        <v>1</v>
      </c>
      <c r="R285" s="124" t="s">
        <v>133</v>
      </c>
      <c r="S285" s="124">
        <v>1</v>
      </c>
      <c r="T285" s="124"/>
      <c r="U285" s="124"/>
      <c r="V285" s="108"/>
      <c r="W285" s="109"/>
      <c r="X285" s="115"/>
      <c r="Y285" s="108"/>
      <c r="Z285" s="108"/>
      <c r="AA285" s="108"/>
      <c r="AB285" s="108"/>
    </row>
    <row r="286" spans="1:28" s="110" customFormat="1" ht="12.75" x14ac:dyDescent="0.25">
      <c r="A286" s="192" t="s">
        <v>680</v>
      </c>
      <c r="B286" s="107"/>
      <c r="C286" s="124" t="s">
        <v>681</v>
      </c>
      <c r="D286" s="124">
        <v>203500087</v>
      </c>
      <c r="E286" s="246" t="s">
        <v>682</v>
      </c>
      <c r="F286" s="124" t="s">
        <v>26</v>
      </c>
      <c r="G286" s="124"/>
      <c r="H286" s="124"/>
      <c r="I286" s="124">
        <v>28</v>
      </c>
      <c r="J286" s="137">
        <f t="shared" si="14"/>
        <v>28</v>
      </c>
      <c r="K286" s="124">
        <v>28</v>
      </c>
      <c r="L286" s="124"/>
      <c r="M286" s="124"/>
      <c r="N286" s="124"/>
      <c r="O286" s="124"/>
      <c r="P286" s="137">
        <f t="shared" si="15"/>
        <v>28</v>
      </c>
      <c r="Q286" s="137">
        <f t="shared" si="16"/>
        <v>1</v>
      </c>
      <c r="R286" s="124" t="s">
        <v>133</v>
      </c>
      <c r="S286" s="124">
        <v>1</v>
      </c>
      <c r="T286" s="124"/>
      <c r="U286" s="124"/>
      <c r="V286" s="108"/>
      <c r="W286" s="109"/>
      <c r="X286" s="115"/>
      <c r="Y286" s="108"/>
      <c r="Z286" s="108"/>
      <c r="AA286" s="108"/>
      <c r="AB286" s="108"/>
    </row>
    <row r="287" spans="1:28" s="110" customFormat="1" ht="12.75" x14ac:dyDescent="0.25">
      <c r="A287" s="192" t="s">
        <v>683</v>
      </c>
      <c r="B287" s="107"/>
      <c r="C287" s="124" t="s">
        <v>684</v>
      </c>
      <c r="D287" s="124">
        <v>109760166</v>
      </c>
      <c r="E287" s="246" t="s">
        <v>685</v>
      </c>
      <c r="F287" s="124" t="s">
        <v>26</v>
      </c>
      <c r="G287" s="124"/>
      <c r="H287" s="124"/>
      <c r="I287" s="124">
        <v>22</v>
      </c>
      <c r="J287" s="137">
        <f t="shared" si="14"/>
        <v>22</v>
      </c>
      <c r="K287" s="124">
        <v>22</v>
      </c>
      <c r="L287" s="124"/>
      <c r="M287" s="124"/>
      <c r="N287" s="124"/>
      <c r="O287" s="124"/>
      <c r="P287" s="137">
        <f t="shared" si="15"/>
        <v>22</v>
      </c>
      <c r="Q287" s="137">
        <f t="shared" si="16"/>
        <v>1</v>
      </c>
      <c r="R287" s="124" t="s">
        <v>133</v>
      </c>
      <c r="S287" s="124"/>
      <c r="T287" s="124">
        <v>1</v>
      </c>
      <c r="U287" s="124"/>
      <c r="V287" s="108"/>
      <c r="W287" s="109"/>
      <c r="X287" s="115"/>
      <c r="Y287" s="108"/>
      <c r="Z287" s="108"/>
      <c r="AA287" s="108"/>
      <c r="AB287" s="108"/>
    </row>
    <row r="288" spans="1:28" s="110" customFormat="1" ht="12.75" x14ac:dyDescent="0.25">
      <c r="A288" s="192" t="s">
        <v>689</v>
      </c>
      <c r="B288" s="107"/>
      <c r="C288" s="124" t="s">
        <v>691</v>
      </c>
      <c r="D288" s="124">
        <v>108690980</v>
      </c>
      <c r="E288" s="246" t="s">
        <v>690</v>
      </c>
      <c r="F288" s="124" t="s">
        <v>26</v>
      </c>
      <c r="G288" s="124">
        <v>8</v>
      </c>
      <c r="H288" s="124"/>
      <c r="I288" s="124"/>
      <c r="J288" s="137">
        <f t="shared" si="14"/>
        <v>8</v>
      </c>
      <c r="K288" s="124">
        <v>8</v>
      </c>
      <c r="L288" s="124"/>
      <c r="M288" s="124"/>
      <c r="N288" s="124"/>
      <c r="O288" s="124"/>
      <c r="P288" s="137">
        <f t="shared" si="15"/>
        <v>8</v>
      </c>
      <c r="Q288" s="137">
        <f t="shared" si="16"/>
        <v>1</v>
      </c>
      <c r="R288" s="124" t="s">
        <v>133</v>
      </c>
      <c r="S288" s="124"/>
      <c r="T288" s="124">
        <v>1</v>
      </c>
      <c r="U288" s="124"/>
      <c r="V288" s="108"/>
      <c r="W288" s="109"/>
      <c r="X288" s="115"/>
      <c r="Y288" s="108"/>
      <c r="Z288" s="108"/>
      <c r="AA288" s="108"/>
      <c r="AB288" s="108"/>
    </row>
    <row r="289" spans="1:28" s="110" customFormat="1" ht="12.75" x14ac:dyDescent="0.25">
      <c r="A289" s="192" t="s">
        <v>689</v>
      </c>
      <c r="B289" s="107"/>
      <c r="C289" s="124" t="s">
        <v>692</v>
      </c>
      <c r="D289" s="124">
        <v>1018010948</v>
      </c>
      <c r="E289" s="246" t="s">
        <v>690</v>
      </c>
      <c r="F289" s="124" t="s">
        <v>26</v>
      </c>
      <c r="G289" s="124">
        <v>8</v>
      </c>
      <c r="H289" s="124"/>
      <c r="I289" s="124"/>
      <c r="J289" s="137">
        <f t="shared" si="14"/>
        <v>8</v>
      </c>
      <c r="K289" s="124">
        <v>8</v>
      </c>
      <c r="L289" s="124"/>
      <c r="M289" s="124"/>
      <c r="N289" s="124"/>
      <c r="O289" s="124"/>
      <c r="P289" s="137">
        <f t="shared" si="15"/>
        <v>8</v>
      </c>
      <c r="Q289" s="137">
        <f t="shared" si="16"/>
        <v>1</v>
      </c>
      <c r="R289" s="124" t="s">
        <v>133</v>
      </c>
      <c r="S289" s="124"/>
      <c r="T289" s="124">
        <v>1</v>
      </c>
      <c r="U289" s="124"/>
      <c r="V289" s="108"/>
      <c r="W289" s="109"/>
      <c r="X289" s="115"/>
      <c r="Y289" s="108"/>
      <c r="Z289" s="108"/>
      <c r="AA289" s="108"/>
      <c r="AB289" s="108"/>
    </row>
    <row r="290" spans="1:28" s="110" customFormat="1" ht="12.75" x14ac:dyDescent="0.25">
      <c r="A290" s="192" t="s">
        <v>689</v>
      </c>
      <c r="B290" s="107"/>
      <c r="C290" s="124" t="s">
        <v>693</v>
      </c>
      <c r="D290" s="124">
        <v>109260487</v>
      </c>
      <c r="E290" s="246" t="s">
        <v>690</v>
      </c>
      <c r="F290" s="124" t="s">
        <v>26</v>
      </c>
      <c r="G290" s="124">
        <v>8</v>
      </c>
      <c r="H290" s="124"/>
      <c r="I290" s="124"/>
      <c r="J290" s="137">
        <f t="shared" si="14"/>
        <v>8</v>
      </c>
      <c r="K290" s="124">
        <v>8</v>
      </c>
      <c r="L290" s="124"/>
      <c r="M290" s="124"/>
      <c r="N290" s="124"/>
      <c r="O290" s="124"/>
      <c r="P290" s="137">
        <f t="shared" si="15"/>
        <v>8</v>
      </c>
      <c r="Q290" s="137">
        <f t="shared" si="16"/>
        <v>1</v>
      </c>
      <c r="R290" s="124" t="s">
        <v>133</v>
      </c>
      <c r="S290" s="124"/>
      <c r="T290" s="124">
        <v>1</v>
      </c>
      <c r="U290" s="124"/>
      <c r="V290" s="108"/>
      <c r="W290" s="109"/>
      <c r="X290" s="115"/>
      <c r="Y290" s="108"/>
      <c r="Z290" s="108"/>
      <c r="AA290" s="108"/>
      <c r="AB290" s="108"/>
    </row>
    <row r="291" spans="1:28" s="110" customFormat="1" ht="12.75" x14ac:dyDescent="0.25">
      <c r="A291" s="192" t="s">
        <v>689</v>
      </c>
      <c r="B291" s="107"/>
      <c r="C291" s="124" t="s">
        <v>674</v>
      </c>
      <c r="D291" s="124">
        <v>205860095</v>
      </c>
      <c r="E291" s="246" t="s">
        <v>690</v>
      </c>
      <c r="F291" s="124" t="s">
        <v>26</v>
      </c>
      <c r="G291" s="124">
        <v>8</v>
      </c>
      <c r="H291" s="124"/>
      <c r="I291" s="124"/>
      <c r="J291" s="137">
        <f t="shared" si="14"/>
        <v>8</v>
      </c>
      <c r="K291" s="124">
        <v>8</v>
      </c>
      <c r="L291" s="124"/>
      <c r="M291" s="124"/>
      <c r="N291" s="124"/>
      <c r="O291" s="124"/>
      <c r="P291" s="137">
        <f t="shared" si="15"/>
        <v>8</v>
      </c>
      <c r="Q291" s="137">
        <f t="shared" si="16"/>
        <v>1</v>
      </c>
      <c r="R291" s="124" t="s">
        <v>133</v>
      </c>
      <c r="S291" s="124"/>
      <c r="T291" s="124">
        <v>1</v>
      </c>
      <c r="U291" s="124"/>
      <c r="V291" s="108"/>
      <c r="W291" s="109"/>
      <c r="X291" s="115"/>
      <c r="Y291" s="108"/>
      <c r="Z291" s="108"/>
      <c r="AA291" s="108"/>
      <c r="AB291" s="108"/>
    </row>
    <row r="292" spans="1:28" s="110" customFormat="1" ht="12.75" x14ac:dyDescent="0.25">
      <c r="A292" s="192" t="s">
        <v>689</v>
      </c>
      <c r="B292" s="107"/>
      <c r="C292" s="124" t="s">
        <v>701</v>
      </c>
      <c r="D292" s="124">
        <v>401790665</v>
      </c>
      <c r="E292" s="246" t="s">
        <v>690</v>
      </c>
      <c r="F292" s="124" t="s">
        <v>26</v>
      </c>
      <c r="G292" s="124">
        <v>8</v>
      </c>
      <c r="H292" s="124"/>
      <c r="I292" s="124"/>
      <c r="J292" s="137">
        <f t="shared" si="14"/>
        <v>8</v>
      </c>
      <c r="K292" s="124">
        <v>8</v>
      </c>
      <c r="L292" s="124"/>
      <c r="M292" s="124"/>
      <c r="N292" s="124"/>
      <c r="O292" s="124"/>
      <c r="P292" s="137">
        <f t="shared" si="15"/>
        <v>8</v>
      </c>
      <c r="Q292" s="137">
        <f t="shared" si="16"/>
        <v>1</v>
      </c>
      <c r="R292" s="124" t="s">
        <v>133</v>
      </c>
      <c r="S292" s="124">
        <v>1</v>
      </c>
      <c r="T292" s="124"/>
      <c r="U292" s="124"/>
      <c r="V292" s="108"/>
      <c r="W292" s="109"/>
      <c r="X292" s="115"/>
      <c r="Y292" s="108"/>
      <c r="Z292" s="108"/>
      <c r="AA292" s="108"/>
      <c r="AB292" s="108"/>
    </row>
    <row r="293" spans="1:28" s="110" customFormat="1" ht="12.75" x14ac:dyDescent="0.25">
      <c r="A293" s="192" t="s">
        <v>689</v>
      </c>
      <c r="B293" s="107"/>
      <c r="C293" s="124" t="s">
        <v>694</v>
      </c>
      <c r="D293" s="124">
        <v>109920781</v>
      </c>
      <c r="E293" s="246" t="s">
        <v>690</v>
      </c>
      <c r="F293" s="124" t="s">
        <v>26</v>
      </c>
      <c r="G293" s="124">
        <v>8</v>
      </c>
      <c r="H293" s="124"/>
      <c r="I293" s="124"/>
      <c r="J293" s="137">
        <f t="shared" si="14"/>
        <v>8</v>
      </c>
      <c r="K293" s="124">
        <v>8</v>
      </c>
      <c r="L293" s="124"/>
      <c r="M293" s="124"/>
      <c r="N293" s="124"/>
      <c r="O293" s="124"/>
      <c r="P293" s="137">
        <f t="shared" si="15"/>
        <v>8</v>
      </c>
      <c r="Q293" s="137">
        <f t="shared" si="16"/>
        <v>1</v>
      </c>
      <c r="R293" s="124" t="s">
        <v>133</v>
      </c>
      <c r="S293" s="124">
        <v>1</v>
      </c>
      <c r="T293" s="124"/>
      <c r="U293" s="124"/>
      <c r="V293" s="108"/>
      <c r="W293" s="109"/>
      <c r="X293" s="115"/>
      <c r="Y293" s="108"/>
      <c r="Z293" s="108"/>
      <c r="AA293" s="108"/>
      <c r="AB293" s="108"/>
    </row>
    <row r="294" spans="1:28" s="110" customFormat="1" ht="12.75" x14ac:dyDescent="0.25">
      <c r="A294" s="192" t="s">
        <v>689</v>
      </c>
      <c r="B294" s="107"/>
      <c r="C294" s="124" t="s">
        <v>695</v>
      </c>
      <c r="D294" s="124">
        <v>107980664</v>
      </c>
      <c r="E294" s="246" t="s">
        <v>690</v>
      </c>
      <c r="F294" s="124" t="s">
        <v>26</v>
      </c>
      <c r="G294" s="124">
        <v>8</v>
      </c>
      <c r="H294" s="124"/>
      <c r="I294" s="124"/>
      <c r="J294" s="137">
        <f t="shared" si="14"/>
        <v>8</v>
      </c>
      <c r="K294" s="124">
        <v>8</v>
      </c>
      <c r="L294" s="124"/>
      <c r="M294" s="124"/>
      <c r="N294" s="124"/>
      <c r="O294" s="124"/>
      <c r="P294" s="137">
        <f t="shared" si="15"/>
        <v>8</v>
      </c>
      <c r="Q294" s="137">
        <f t="shared" si="16"/>
        <v>1</v>
      </c>
      <c r="R294" s="124" t="s">
        <v>133</v>
      </c>
      <c r="S294" s="124"/>
      <c r="T294" s="124">
        <v>1</v>
      </c>
      <c r="U294" s="124"/>
      <c r="V294" s="108"/>
      <c r="W294" s="109"/>
      <c r="X294" s="115"/>
      <c r="Y294" s="108"/>
      <c r="Z294" s="108"/>
      <c r="AA294" s="108"/>
      <c r="AB294" s="108"/>
    </row>
    <row r="295" spans="1:28" s="110" customFormat="1" ht="12.75" x14ac:dyDescent="0.25">
      <c r="A295" s="192" t="s">
        <v>689</v>
      </c>
      <c r="B295" s="107"/>
      <c r="C295" s="124" t="s">
        <v>696</v>
      </c>
      <c r="D295" s="124">
        <v>111820804</v>
      </c>
      <c r="E295" s="246" t="s">
        <v>690</v>
      </c>
      <c r="F295" s="124" t="s">
        <v>26</v>
      </c>
      <c r="G295" s="124">
        <v>8</v>
      </c>
      <c r="H295" s="124"/>
      <c r="I295" s="124"/>
      <c r="J295" s="137">
        <f t="shared" si="14"/>
        <v>8</v>
      </c>
      <c r="K295" s="124">
        <v>8</v>
      </c>
      <c r="L295" s="124"/>
      <c r="M295" s="124"/>
      <c r="N295" s="124"/>
      <c r="O295" s="124"/>
      <c r="P295" s="137">
        <f t="shared" si="15"/>
        <v>8</v>
      </c>
      <c r="Q295" s="137">
        <f t="shared" si="16"/>
        <v>1</v>
      </c>
      <c r="R295" s="124" t="s">
        <v>133</v>
      </c>
      <c r="S295" s="124"/>
      <c r="T295" s="124">
        <v>1</v>
      </c>
      <c r="U295" s="124"/>
      <c r="V295" s="108"/>
      <c r="W295" s="109"/>
      <c r="X295" s="115"/>
      <c r="Y295" s="108"/>
      <c r="Z295" s="108"/>
      <c r="AA295" s="108"/>
      <c r="AB295" s="108"/>
    </row>
    <row r="296" spans="1:28" s="110" customFormat="1" ht="12.75" x14ac:dyDescent="0.25">
      <c r="A296" s="192" t="s">
        <v>689</v>
      </c>
      <c r="B296" s="107"/>
      <c r="C296" s="124" t="s">
        <v>697</v>
      </c>
      <c r="D296" s="124">
        <v>108770845</v>
      </c>
      <c r="E296" s="246" t="s">
        <v>690</v>
      </c>
      <c r="F296" s="124" t="s">
        <v>26</v>
      </c>
      <c r="G296" s="124">
        <v>8</v>
      </c>
      <c r="H296" s="124"/>
      <c r="I296" s="124"/>
      <c r="J296" s="137">
        <f t="shared" si="14"/>
        <v>8</v>
      </c>
      <c r="K296" s="124">
        <v>8</v>
      </c>
      <c r="L296" s="124"/>
      <c r="M296" s="124"/>
      <c r="N296" s="124"/>
      <c r="O296" s="124"/>
      <c r="P296" s="137">
        <f t="shared" si="15"/>
        <v>8</v>
      </c>
      <c r="Q296" s="137">
        <f t="shared" si="16"/>
        <v>1</v>
      </c>
      <c r="R296" s="124" t="s">
        <v>133</v>
      </c>
      <c r="S296" s="124">
        <v>1</v>
      </c>
      <c r="T296" s="124"/>
      <c r="U296" s="124"/>
      <c r="V296" s="108"/>
      <c r="W296" s="109"/>
      <c r="X296" s="115"/>
      <c r="Y296" s="108"/>
      <c r="Z296" s="108"/>
      <c r="AA296" s="108"/>
      <c r="AB296" s="108"/>
    </row>
    <row r="297" spans="1:28" s="110" customFormat="1" ht="12.75" x14ac:dyDescent="0.25">
      <c r="A297" s="192" t="s">
        <v>689</v>
      </c>
      <c r="B297" s="107"/>
      <c r="C297" s="124" t="s">
        <v>698</v>
      </c>
      <c r="D297" s="124">
        <v>206540441</v>
      </c>
      <c r="E297" s="246" t="s">
        <v>690</v>
      </c>
      <c r="F297" s="124" t="s">
        <v>26</v>
      </c>
      <c r="G297" s="124">
        <v>8</v>
      </c>
      <c r="H297" s="124"/>
      <c r="I297" s="124"/>
      <c r="J297" s="137">
        <f t="shared" si="14"/>
        <v>8</v>
      </c>
      <c r="K297" s="124">
        <v>8</v>
      </c>
      <c r="L297" s="124"/>
      <c r="M297" s="124"/>
      <c r="N297" s="124"/>
      <c r="O297" s="124"/>
      <c r="P297" s="137">
        <f t="shared" si="15"/>
        <v>8</v>
      </c>
      <c r="Q297" s="137">
        <f t="shared" si="16"/>
        <v>1</v>
      </c>
      <c r="R297" s="124" t="s">
        <v>133</v>
      </c>
      <c r="S297" s="124"/>
      <c r="T297" s="124">
        <v>1</v>
      </c>
      <c r="U297" s="124"/>
      <c r="V297" s="108"/>
      <c r="W297" s="109"/>
      <c r="X297" s="115"/>
      <c r="Y297" s="108"/>
      <c r="Z297" s="108"/>
      <c r="AA297" s="108"/>
      <c r="AB297" s="108"/>
    </row>
    <row r="298" spans="1:28" s="110" customFormat="1" ht="12.75" x14ac:dyDescent="0.25">
      <c r="A298" s="192" t="s">
        <v>689</v>
      </c>
      <c r="B298" s="107"/>
      <c r="C298" s="124" t="s">
        <v>699</v>
      </c>
      <c r="D298" s="124">
        <v>401690227</v>
      </c>
      <c r="E298" s="246" t="s">
        <v>690</v>
      </c>
      <c r="F298" s="124" t="s">
        <v>26</v>
      </c>
      <c r="G298" s="124">
        <v>8</v>
      </c>
      <c r="H298" s="124"/>
      <c r="I298" s="124"/>
      <c r="J298" s="137">
        <f t="shared" si="14"/>
        <v>8</v>
      </c>
      <c r="K298" s="124">
        <v>8</v>
      </c>
      <c r="L298" s="124"/>
      <c r="M298" s="124"/>
      <c r="N298" s="124"/>
      <c r="O298" s="124"/>
      <c r="P298" s="137">
        <f t="shared" si="15"/>
        <v>8</v>
      </c>
      <c r="Q298" s="137">
        <f t="shared" si="16"/>
        <v>1</v>
      </c>
      <c r="R298" s="124" t="s">
        <v>133</v>
      </c>
      <c r="S298" s="124"/>
      <c r="T298" s="124">
        <v>1</v>
      </c>
      <c r="U298" s="124"/>
      <c r="V298" s="108"/>
      <c r="W298" s="109"/>
      <c r="X298" s="115"/>
      <c r="Y298" s="108"/>
      <c r="Z298" s="108"/>
      <c r="AA298" s="108"/>
      <c r="AB298" s="108"/>
    </row>
    <row r="299" spans="1:28" s="110" customFormat="1" ht="12.75" x14ac:dyDescent="0.25">
      <c r="A299" s="192" t="s">
        <v>689</v>
      </c>
      <c r="B299" s="107"/>
      <c r="C299" s="124" t="s">
        <v>700</v>
      </c>
      <c r="D299" s="124">
        <v>111690041</v>
      </c>
      <c r="E299" s="246" t="s">
        <v>690</v>
      </c>
      <c r="F299" s="124" t="s">
        <v>26</v>
      </c>
      <c r="G299" s="124">
        <v>8</v>
      </c>
      <c r="H299" s="124"/>
      <c r="I299" s="124"/>
      <c r="J299" s="137">
        <f t="shared" si="14"/>
        <v>8</v>
      </c>
      <c r="K299" s="124">
        <v>8</v>
      </c>
      <c r="L299" s="124"/>
      <c r="M299" s="124"/>
      <c r="N299" s="124"/>
      <c r="O299" s="124"/>
      <c r="P299" s="137">
        <f t="shared" si="15"/>
        <v>8</v>
      </c>
      <c r="Q299" s="137">
        <f t="shared" si="16"/>
        <v>1</v>
      </c>
      <c r="R299" s="124" t="s">
        <v>133</v>
      </c>
      <c r="S299" s="124"/>
      <c r="T299" s="124">
        <v>1</v>
      </c>
      <c r="U299" s="124"/>
      <c r="V299" s="108"/>
      <c r="W299" s="109"/>
      <c r="X299" s="115"/>
      <c r="Y299" s="108"/>
      <c r="Z299" s="108"/>
      <c r="AA299" s="108"/>
      <c r="AB299" s="108"/>
    </row>
    <row r="300" spans="1:28" s="110" customFormat="1" ht="12.75" x14ac:dyDescent="0.25">
      <c r="A300" s="192" t="s">
        <v>703</v>
      </c>
      <c r="B300" s="107"/>
      <c r="C300" s="124" t="s">
        <v>704</v>
      </c>
      <c r="D300" s="124">
        <v>6029700059</v>
      </c>
      <c r="E300" s="246" t="s">
        <v>705</v>
      </c>
      <c r="F300" s="124" t="s">
        <v>26</v>
      </c>
      <c r="G300" s="124"/>
      <c r="H300" s="124"/>
      <c r="I300" s="124">
        <v>16</v>
      </c>
      <c r="J300" s="137">
        <f t="shared" si="14"/>
        <v>16</v>
      </c>
      <c r="K300" s="124">
        <v>16</v>
      </c>
      <c r="L300" s="124"/>
      <c r="M300" s="124"/>
      <c r="N300" s="124"/>
      <c r="O300" s="124"/>
      <c r="P300" s="137">
        <f t="shared" si="15"/>
        <v>16</v>
      </c>
      <c r="Q300" s="137">
        <f t="shared" si="16"/>
        <v>1</v>
      </c>
      <c r="R300" s="124" t="s">
        <v>133</v>
      </c>
      <c r="S300" s="124">
        <v>1</v>
      </c>
      <c r="T300" s="124"/>
      <c r="U300" s="124"/>
      <c r="V300" s="108"/>
      <c r="W300" s="109"/>
      <c r="X300" s="115"/>
      <c r="Y300" s="108"/>
      <c r="Z300" s="108"/>
      <c r="AA300" s="108"/>
      <c r="AB300" s="108"/>
    </row>
    <row r="301" spans="1:28" s="110" customFormat="1" ht="12.75" x14ac:dyDescent="0.25">
      <c r="A301" s="239" t="s">
        <v>823</v>
      </c>
      <c r="B301" s="249"/>
      <c r="C301" s="113" t="s">
        <v>824</v>
      </c>
      <c r="D301" s="143">
        <v>302780754</v>
      </c>
      <c r="E301" s="239" t="s">
        <v>825</v>
      </c>
      <c r="F301" s="123" t="s">
        <v>27</v>
      </c>
      <c r="G301" s="124"/>
      <c r="H301" s="124"/>
      <c r="I301" s="124">
        <v>16</v>
      </c>
      <c r="J301" s="137">
        <f t="shared" si="14"/>
        <v>16</v>
      </c>
      <c r="K301" s="124">
        <v>16</v>
      </c>
      <c r="L301" s="124"/>
      <c r="M301" s="124"/>
      <c r="N301" s="124"/>
      <c r="O301" s="124"/>
      <c r="P301" s="137">
        <f t="shared" si="15"/>
        <v>16</v>
      </c>
      <c r="Q301" s="137">
        <f t="shared" si="16"/>
        <v>1</v>
      </c>
      <c r="R301" s="142" t="s">
        <v>133</v>
      </c>
      <c r="S301" s="124">
        <v>1</v>
      </c>
      <c r="T301" s="124"/>
      <c r="U301" s="124"/>
      <c r="V301" s="108"/>
      <c r="W301" s="108"/>
      <c r="X301" s="108"/>
      <c r="Y301" s="108"/>
      <c r="Z301" s="108"/>
      <c r="AA301" s="108"/>
      <c r="AB301" s="108"/>
    </row>
    <row r="302" spans="1:28" s="110" customFormat="1" ht="12.75" x14ac:dyDescent="0.25">
      <c r="A302" s="239" t="s">
        <v>826</v>
      </c>
      <c r="B302" s="249"/>
      <c r="C302" s="113" t="s">
        <v>827</v>
      </c>
      <c r="D302" s="143">
        <v>205770343</v>
      </c>
      <c r="E302" s="243" t="s">
        <v>828</v>
      </c>
      <c r="F302" s="123" t="s">
        <v>27</v>
      </c>
      <c r="G302" s="124">
        <v>4</v>
      </c>
      <c r="H302" s="124"/>
      <c r="I302" s="124"/>
      <c r="J302" s="137">
        <f t="shared" si="14"/>
        <v>4</v>
      </c>
      <c r="K302" s="124">
        <v>4</v>
      </c>
      <c r="L302" s="124"/>
      <c r="M302" s="124"/>
      <c r="N302" s="124"/>
      <c r="O302" s="124"/>
      <c r="P302" s="137">
        <f t="shared" si="15"/>
        <v>4</v>
      </c>
      <c r="Q302" s="137">
        <f t="shared" si="16"/>
        <v>1</v>
      </c>
      <c r="R302" s="142" t="s">
        <v>133</v>
      </c>
      <c r="S302" s="124"/>
      <c r="T302" s="124">
        <v>1</v>
      </c>
      <c r="U302" s="124"/>
      <c r="V302" s="108"/>
      <c r="W302" s="108"/>
      <c r="X302" s="108"/>
      <c r="Y302" s="108"/>
      <c r="Z302" s="108"/>
      <c r="AA302" s="108"/>
      <c r="AB302" s="108"/>
    </row>
    <row r="303" spans="1:28" s="110" customFormat="1" ht="12.75" x14ac:dyDescent="0.25">
      <c r="A303" s="239" t="s">
        <v>826</v>
      </c>
      <c r="B303" s="249"/>
      <c r="C303" s="113" t="s">
        <v>829</v>
      </c>
      <c r="D303" s="143">
        <v>900500229</v>
      </c>
      <c r="E303" s="243" t="s">
        <v>828</v>
      </c>
      <c r="F303" s="123" t="s">
        <v>27</v>
      </c>
      <c r="G303" s="124">
        <v>4</v>
      </c>
      <c r="H303" s="124"/>
      <c r="I303" s="124"/>
      <c r="J303" s="137">
        <f t="shared" si="14"/>
        <v>4</v>
      </c>
      <c r="K303" s="124">
        <v>4</v>
      </c>
      <c r="L303" s="124"/>
      <c r="M303" s="124"/>
      <c r="N303" s="124"/>
      <c r="O303" s="124"/>
      <c r="P303" s="137">
        <f t="shared" si="15"/>
        <v>4</v>
      </c>
      <c r="Q303" s="137">
        <f t="shared" si="16"/>
        <v>1</v>
      </c>
      <c r="R303" s="142" t="s">
        <v>133</v>
      </c>
      <c r="S303" s="124"/>
      <c r="T303" s="124">
        <v>1</v>
      </c>
      <c r="U303" s="124"/>
      <c r="V303" s="108"/>
      <c r="W303" s="108"/>
      <c r="X303" s="108"/>
      <c r="Y303" s="108"/>
      <c r="Z303" s="108"/>
      <c r="AA303" s="108"/>
      <c r="AB303" s="108"/>
    </row>
    <row r="304" spans="1:28" s="110" customFormat="1" ht="12.75" x14ac:dyDescent="0.25">
      <c r="A304" s="239" t="s">
        <v>830</v>
      </c>
      <c r="B304" s="249"/>
      <c r="C304" s="113" t="s">
        <v>831</v>
      </c>
      <c r="D304" s="143">
        <v>112010117</v>
      </c>
      <c r="E304" s="243" t="s">
        <v>832</v>
      </c>
      <c r="F304" s="123" t="s">
        <v>27</v>
      </c>
      <c r="G304" s="124"/>
      <c r="H304" s="124"/>
      <c r="I304" s="124">
        <v>16</v>
      </c>
      <c r="J304" s="137">
        <f t="shared" si="14"/>
        <v>16</v>
      </c>
      <c r="K304" s="124">
        <v>16</v>
      </c>
      <c r="L304" s="124"/>
      <c r="M304" s="124"/>
      <c r="N304" s="124"/>
      <c r="O304" s="124"/>
      <c r="P304" s="137">
        <f t="shared" si="15"/>
        <v>16</v>
      </c>
      <c r="Q304" s="137">
        <f t="shared" si="16"/>
        <v>1</v>
      </c>
      <c r="R304" s="142" t="s">
        <v>133</v>
      </c>
      <c r="S304" s="124"/>
      <c r="T304" s="124">
        <v>1</v>
      </c>
      <c r="U304" s="124"/>
      <c r="V304" s="108"/>
      <c r="W304" s="108"/>
      <c r="X304" s="108"/>
      <c r="Y304" s="108"/>
      <c r="Z304" s="108"/>
      <c r="AA304" s="108"/>
      <c r="AB304" s="108"/>
    </row>
    <row r="305" spans="1:28" s="110" customFormat="1" ht="12.75" x14ac:dyDescent="0.25">
      <c r="A305" s="239" t="s">
        <v>830</v>
      </c>
      <c r="B305" s="249"/>
      <c r="C305" s="113" t="s">
        <v>833</v>
      </c>
      <c r="D305" s="143">
        <v>206080826</v>
      </c>
      <c r="E305" s="243" t="s">
        <v>832</v>
      </c>
      <c r="F305" s="123" t="s">
        <v>27</v>
      </c>
      <c r="G305" s="124"/>
      <c r="H305" s="124"/>
      <c r="I305" s="124">
        <v>16</v>
      </c>
      <c r="J305" s="137">
        <f t="shared" si="14"/>
        <v>16</v>
      </c>
      <c r="K305" s="124">
        <v>16</v>
      </c>
      <c r="L305" s="124"/>
      <c r="M305" s="124"/>
      <c r="N305" s="124"/>
      <c r="O305" s="124"/>
      <c r="P305" s="137">
        <f t="shared" si="15"/>
        <v>16</v>
      </c>
      <c r="Q305" s="137">
        <f t="shared" si="16"/>
        <v>1</v>
      </c>
      <c r="R305" s="142" t="s">
        <v>133</v>
      </c>
      <c r="S305" s="124">
        <v>1</v>
      </c>
      <c r="T305" s="124"/>
      <c r="U305" s="124"/>
      <c r="V305" s="108"/>
      <c r="W305" s="108"/>
      <c r="X305" s="108"/>
      <c r="Y305" s="108"/>
      <c r="Z305" s="108"/>
      <c r="AA305" s="108"/>
      <c r="AB305" s="108"/>
    </row>
    <row r="306" spans="1:28" s="110" customFormat="1" ht="12.75" x14ac:dyDescent="0.25">
      <c r="A306" s="239" t="s">
        <v>830</v>
      </c>
      <c r="B306" s="249"/>
      <c r="C306" s="113" t="s">
        <v>834</v>
      </c>
      <c r="D306" s="143">
        <v>205720241</v>
      </c>
      <c r="E306" s="243" t="s">
        <v>832</v>
      </c>
      <c r="F306" s="123" t="s">
        <v>27</v>
      </c>
      <c r="G306" s="124"/>
      <c r="H306" s="124"/>
      <c r="I306" s="124">
        <v>16</v>
      </c>
      <c r="J306" s="137">
        <f t="shared" si="14"/>
        <v>16</v>
      </c>
      <c r="K306" s="124">
        <v>16</v>
      </c>
      <c r="L306" s="124"/>
      <c r="M306" s="124"/>
      <c r="N306" s="124"/>
      <c r="O306" s="124"/>
      <c r="P306" s="137">
        <f t="shared" si="15"/>
        <v>16</v>
      </c>
      <c r="Q306" s="137">
        <f t="shared" si="16"/>
        <v>1</v>
      </c>
      <c r="R306" s="142" t="s">
        <v>133</v>
      </c>
      <c r="S306" s="124"/>
      <c r="T306" s="124">
        <v>1</v>
      </c>
      <c r="U306" s="124"/>
      <c r="V306" s="108"/>
      <c r="W306" s="108"/>
      <c r="X306" s="108"/>
      <c r="Y306" s="108"/>
      <c r="Z306" s="108"/>
      <c r="AA306" s="108"/>
      <c r="AB306" s="108"/>
    </row>
    <row r="307" spans="1:28" s="110" customFormat="1" ht="12.75" x14ac:dyDescent="0.25">
      <c r="A307" s="239" t="s">
        <v>830</v>
      </c>
      <c r="B307" s="249"/>
      <c r="C307" s="113" t="s">
        <v>247</v>
      </c>
      <c r="D307" s="143">
        <v>206100924</v>
      </c>
      <c r="E307" s="243" t="s">
        <v>832</v>
      </c>
      <c r="F307" s="123" t="s">
        <v>27</v>
      </c>
      <c r="G307" s="124"/>
      <c r="H307" s="124"/>
      <c r="I307" s="124">
        <v>16</v>
      </c>
      <c r="J307" s="137">
        <f t="shared" si="14"/>
        <v>16</v>
      </c>
      <c r="K307" s="124">
        <v>16</v>
      </c>
      <c r="L307" s="124"/>
      <c r="M307" s="124"/>
      <c r="N307" s="124"/>
      <c r="O307" s="124"/>
      <c r="P307" s="137">
        <f t="shared" si="15"/>
        <v>16</v>
      </c>
      <c r="Q307" s="137">
        <f t="shared" si="16"/>
        <v>1</v>
      </c>
      <c r="R307" s="142" t="s">
        <v>133</v>
      </c>
      <c r="S307" s="124">
        <v>1</v>
      </c>
      <c r="T307" s="124"/>
      <c r="U307" s="124"/>
      <c r="V307" s="108"/>
      <c r="W307" s="108"/>
      <c r="X307" s="108"/>
      <c r="Y307" s="108"/>
      <c r="Z307" s="108"/>
      <c r="AA307" s="108"/>
      <c r="AB307" s="108"/>
    </row>
    <row r="308" spans="1:28" s="110" customFormat="1" ht="12.75" x14ac:dyDescent="0.25">
      <c r="A308" s="239" t="s">
        <v>835</v>
      </c>
      <c r="B308" s="249"/>
      <c r="C308" s="113" t="s">
        <v>836</v>
      </c>
      <c r="D308" s="143">
        <v>109540350</v>
      </c>
      <c r="E308" s="239" t="s">
        <v>795</v>
      </c>
      <c r="F308" s="123" t="s">
        <v>27</v>
      </c>
      <c r="G308" s="124"/>
      <c r="H308" s="124"/>
      <c r="I308" s="124">
        <v>28</v>
      </c>
      <c r="J308" s="137">
        <f t="shared" si="14"/>
        <v>28</v>
      </c>
      <c r="K308" s="124">
        <v>28</v>
      </c>
      <c r="L308" s="124"/>
      <c r="M308" s="124"/>
      <c r="N308" s="124"/>
      <c r="O308" s="124"/>
      <c r="P308" s="137">
        <f t="shared" si="15"/>
        <v>28</v>
      </c>
      <c r="Q308" s="137">
        <f t="shared" si="16"/>
        <v>1</v>
      </c>
      <c r="R308" s="142" t="s">
        <v>76</v>
      </c>
      <c r="S308" s="124">
        <v>1</v>
      </c>
      <c r="T308" s="124"/>
      <c r="U308" s="124"/>
      <c r="V308" s="108"/>
      <c r="W308" s="108"/>
      <c r="X308" s="108"/>
      <c r="Y308" s="108"/>
      <c r="Z308" s="108"/>
      <c r="AA308" s="108"/>
      <c r="AB308" s="108"/>
    </row>
    <row r="309" spans="1:28" s="110" customFormat="1" ht="12.75" x14ac:dyDescent="0.25">
      <c r="A309" s="239" t="s">
        <v>835</v>
      </c>
      <c r="B309" s="249"/>
      <c r="C309" s="113" t="s">
        <v>837</v>
      </c>
      <c r="D309" s="143">
        <v>110280038</v>
      </c>
      <c r="E309" s="239" t="s">
        <v>795</v>
      </c>
      <c r="F309" s="123" t="s">
        <v>27</v>
      </c>
      <c r="G309" s="124"/>
      <c r="H309" s="124"/>
      <c r="I309" s="124">
        <v>28</v>
      </c>
      <c r="J309" s="137">
        <f t="shared" si="14"/>
        <v>28</v>
      </c>
      <c r="K309" s="124">
        <v>28</v>
      </c>
      <c r="L309" s="124"/>
      <c r="M309" s="124"/>
      <c r="N309" s="124"/>
      <c r="O309" s="124"/>
      <c r="P309" s="137">
        <f t="shared" si="15"/>
        <v>28</v>
      </c>
      <c r="Q309" s="137">
        <f t="shared" si="16"/>
        <v>1</v>
      </c>
      <c r="R309" s="142" t="s">
        <v>133</v>
      </c>
      <c r="S309" s="124"/>
      <c r="T309" s="124">
        <v>1</v>
      </c>
      <c r="U309" s="124"/>
      <c r="V309" s="108"/>
      <c r="W309" s="108"/>
      <c r="X309" s="108"/>
      <c r="Y309" s="108"/>
      <c r="Z309" s="108"/>
      <c r="AA309" s="108"/>
      <c r="AB309" s="108"/>
    </row>
    <row r="310" spans="1:28" s="110" customFormat="1" ht="12.75" x14ac:dyDescent="0.25">
      <c r="A310" s="239" t="s">
        <v>835</v>
      </c>
      <c r="B310" s="249"/>
      <c r="C310" s="113" t="s">
        <v>838</v>
      </c>
      <c r="D310" s="143">
        <v>1111180695</v>
      </c>
      <c r="E310" s="239" t="s">
        <v>795</v>
      </c>
      <c r="F310" s="123" t="s">
        <v>27</v>
      </c>
      <c r="G310" s="124"/>
      <c r="H310" s="124"/>
      <c r="I310" s="124">
        <v>28</v>
      </c>
      <c r="J310" s="137">
        <f t="shared" si="14"/>
        <v>28</v>
      </c>
      <c r="K310" s="124">
        <v>28</v>
      </c>
      <c r="L310" s="124"/>
      <c r="M310" s="124"/>
      <c r="N310" s="124"/>
      <c r="O310" s="124"/>
      <c r="P310" s="137">
        <f t="shared" si="15"/>
        <v>28</v>
      </c>
      <c r="Q310" s="137">
        <f t="shared" si="16"/>
        <v>1</v>
      </c>
      <c r="R310" s="142" t="s">
        <v>133</v>
      </c>
      <c r="S310" s="124"/>
      <c r="T310" s="124">
        <v>1</v>
      </c>
      <c r="U310" s="124"/>
      <c r="V310" s="108"/>
      <c r="W310" s="108"/>
      <c r="X310" s="108"/>
      <c r="Y310" s="108"/>
      <c r="Z310" s="108"/>
      <c r="AA310" s="108"/>
      <c r="AB310" s="108"/>
    </row>
    <row r="311" spans="1:28" s="110" customFormat="1" ht="12.75" x14ac:dyDescent="0.25">
      <c r="A311" s="239" t="s">
        <v>835</v>
      </c>
      <c r="B311" s="249"/>
      <c r="C311" s="113" t="s">
        <v>212</v>
      </c>
      <c r="D311" s="143">
        <v>112420512</v>
      </c>
      <c r="E311" s="239" t="s">
        <v>795</v>
      </c>
      <c r="F311" s="123" t="s">
        <v>27</v>
      </c>
      <c r="G311" s="124"/>
      <c r="H311" s="124"/>
      <c r="I311" s="124">
        <v>28</v>
      </c>
      <c r="J311" s="137">
        <f t="shared" si="14"/>
        <v>28</v>
      </c>
      <c r="K311" s="124">
        <v>28</v>
      </c>
      <c r="L311" s="124"/>
      <c r="M311" s="124"/>
      <c r="N311" s="124"/>
      <c r="O311" s="124"/>
      <c r="P311" s="137">
        <f t="shared" si="15"/>
        <v>28</v>
      </c>
      <c r="Q311" s="137">
        <f t="shared" si="16"/>
        <v>1</v>
      </c>
      <c r="R311" s="142" t="s">
        <v>133</v>
      </c>
      <c r="S311" s="124"/>
      <c r="T311" s="124">
        <v>1</v>
      </c>
      <c r="U311" s="124"/>
      <c r="V311" s="108"/>
      <c r="W311" s="108"/>
      <c r="X311" s="108"/>
      <c r="Y311" s="108"/>
      <c r="Z311" s="108"/>
      <c r="AA311" s="108"/>
      <c r="AB311" s="108"/>
    </row>
    <row r="312" spans="1:28" s="110" customFormat="1" ht="12.75" x14ac:dyDescent="0.25">
      <c r="A312" s="239" t="s">
        <v>835</v>
      </c>
      <c r="B312" s="249"/>
      <c r="C312" s="113" t="s">
        <v>366</v>
      </c>
      <c r="D312" s="143">
        <v>111940791</v>
      </c>
      <c r="E312" s="239" t="s">
        <v>795</v>
      </c>
      <c r="F312" s="123" t="s">
        <v>27</v>
      </c>
      <c r="G312" s="124"/>
      <c r="H312" s="124"/>
      <c r="I312" s="124">
        <v>28</v>
      </c>
      <c r="J312" s="137">
        <f t="shared" si="14"/>
        <v>28</v>
      </c>
      <c r="K312" s="124">
        <v>28</v>
      </c>
      <c r="L312" s="124"/>
      <c r="M312" s="124"/>
      <c r="N312" s="124"/>
      <c r="O312" s="124"/>
      <c r="P312" s="137">
        <f t="shared" si="15"/>
        <v>28</v>
      </c>
      <c r="Q312" s="137">
        <f t="shared" si="16"/>
        <v>1</v>
      </c>
      <c r="R312" s="142" t="s">
        <v>133</v>
      </c>
      <c r="S312" s="124"/>
      <c r="T312" s="124">
        <v>1</v>
      </c>
      <c r="U312" s="124"/>
      <c r="V312" s="108"/>
      <c r="W312" s="108"/>
      <c r="X312" s="108"/>
      <c r="Y312" s="108"/>
      <c r="Z312" s="108"/>
      <c r="AA312" s="108"/>
      <c r="AB312" s="108"/>
    </row>
    <row r="313" spans="1:28" s="110" customFormat="1" ht="12.75" x14ac:dyDescent="0.25">
      <c r="A313" s="239" t="s">
        <v>839</v>
      </c>
      <c r="B313" s="249"/>
      <c r="C313" s="113" t="s">
        <v>381</v>
      </c>
      <c r="D313" s="143">
        <v>110180244</v>
      </c>
      <c r="E313" s="239" t="s">
        <v>840</v>
      </c>
      <c r="F313" s="123" t="s">
        <v>27</v>
      </c>
      <c r="G313" s="124"/>
      <c r="H313" s="124"/>
      <c r="I313" s="124">
        <v>25</v>
      </c>
      <c r="J313" s="137">
        <f t="shared" si="14"/>
        <v>25</v>
      </c>
      <c r="K313" s="124">
        <v>25</v>
      </c>
      <c r="L313" s="124"/>
      <c r="M313" s="124"/>
      <c r="N313" s="124"/>
      <c r="O313" s="124"/>
      <c r="P313" s="137">
        <f t="shared" si="15"/>
        <v>25</v>
      </c>
      <c r="Q313" s="137">
        <f t="shared" si="16"/>
        <v>1</v>
      </c>
      <c r="R313" s="142" t="s">
        <v>133</v>
      </c>
      <c r="S313" s="124">
        <v>1</v>
      </c>
      <c r="T313" s="124"/>
      <c r="U313" s="124"/>
      <c r="V313" s="108"/>
      <c r="W313" s="108"/>
      <c r="X313" s="108"/>
      <c r="Y313" s="108"/>
      <c r="Z313" s="108"/>
      <c r="AA313" s="108"/>
      <c r="AB313" s="108"/>
    </row>
    <row r="314" spans="1:28" s="110" customFormat="1" ht="12.75" x14ac:dyDescent="0.25">
      <c r="A314" s="239" t="s">
        <v>839</v>
      </c>
      <c r="B314" s="249"/>
      <c r="C314" s="113" t="s">
        <v>349</v>
      </c>
      <c r="D314" s="143">
        <v>108100867</v>
      </c>
      <c r="E314" s="239" t="s">
        <v>840</v>
      </c>
      <c r="F314" s="123" t="s">
        <v>27</v>
      </c>
      <c r="G314" s="124"/>
      <c r="H314" s="124"/>
      <c r="I314" s="124">
        <v>25</v>
      </c>
      <c r="J314" s="137">
        <f t="shared" si="14"/>
        <v>25</v>
      </c>
      <c r="K314" s="124">
        <v>25</v>
      </c>
      <c r="L314" s="124"/>
      <c r="M314" s="124"/>
      <c r="N314" s="124"/>
      <c r="O314" s="124"/>
      <c r="P314" s="137">
        <f t="shared" si="15"/>
        <v>25</v>
      </c>
      <c r="Q314" s="137">
        <f t="shared" si="16"/>
        <v>1</v>
      </c>
      <c r="R314" s="142" t="s">
        <v>133</v>
      </c>
      <c r="S314" s="124"/>
      <c r="T314" s="124">
        <v>1</v>
      </c>
      <c r="U314" s="124"/>
      <c r="V314" s="108"/>
      <c r="W314" s="108"/>
      <c r="X314" s="108"/>
      <c r="Y314" s="108"/>
      <c r="Z314" s="108"/>
      <c r="AA314" s="108"/>
      <c r="AB314" s="108"/>
    </row>
    <row r="315" spans="1:28" s="110" customFormat="1" ht="12.75" x14ac:dyDescent="0.25">
      <c r="A315" s="239" t="s">
        <v>839</v>
      </c>
      <c r="B315" s="249"/>
      <c r="C315" s="113" t="s">
        <v>220</v>
      </c>
      <c r="D315" s="143">
        <v>206120202</v>
      </c>
      <c r="E315" s="239" t="s">
        <v>840</v>
      </c>
      <c r="F315" s="123" t="s">
        <v>27</v>
      </c>
      <c r="G315" s="124"/>
      <c r="H315" s="124"/>
      <c r="I315" s="124">
        <v>25</v>
      </c>
      <c r="J315" s="137">
        <f t="shared" si="14"/>
        <v>25</v>
      </c>
      <c r="K315" s="124">
        <v>25</v>
      </c>
      <c r="L315" s="124"/>
      <c r="M315" s="124"/>
      <c r="N315" s="124"/>
      <c r="O315" s="124"/>
      <c r="P315" s="137">
        <f t="shared" si="15"/>
        <v>25</v>
      </c>
      <c r="Q315" s="137">
        <f t="shared" si="16"/>
        <v>1</v>
      </c>
      <c r="R315" s="142" t="s">
        <v>76</v>
      </c>
      <c r="S315" s="124">
        <v>1</v>
      </c>
      <c r="T315" s="124"/>
      <c r="U315" s="124"/>
      <c r="V315" s="108"/>
      <c r="W315" s="108"/>
      <c r="X315" s="108"/>
      <c r="Y315" s="108"/>
      <c r="Z315" s="108"/>
      <c r="AA315" s="108"/>
      <c r="AB315" s="108"/>
    </row>
    <row r="316" spans="1:28" s="110" customFormat="1" ht="12.75" x14ac:dyDescent="0.25">
      <c r="A316" s="240" t="s">
        <v>839</v>
      </c>
      <c r="B316" s="249"/>
      <c r="C316" s="238" t="s">
        <v>841</v>
      </c>
      <c r="D316" s="144">
        <v>203250982</v>
      </c>
      <c r="E316" s="247" t="s">
        <v>638</v>
      </c>
      <c r="F316" s="123" t="s">
        <v>27</v>
      </c>
      <c r="G316" s="124"/>
      <c r="H316" s="124"/>
      <c r="I316" s="124">
        <v>25</v>
      </c>
      <c r="J316" s="137">
        <f t="shared" si="14"/>
        <v>25</v>
      </c>
      <c r="K316" s="124">
        <v>25</v>
      </c>
      <c r="L316" s="124"/>
      <c r="M316" s="124"/>
      <c r="N316" s="124"/>
      <c r="O316" s="124"/>
      <c r="P316" s="137">
        <f t="shared" si="15"/>
        <v>25</v>
      </c>
      <c r="Q316" s="137">
        <f t="shared" si="16"/>
        <v>1</v>
      </c>
      <c r="R316" s="142" t="s">
        <v>133</v>
      </c>
      <c r="S316" s="124"/>
      <c r="T316" s="124">
        <v>1</v>
      </c>
      <c r="U316" s="124"/>
      <c r="V316" s="108"/>
      <c r="W316" s="108"/>
      <c r="X316" s="108"/>
      <c r="Y316" s="108"/>
      <c r="Z316" s="108"/>
      <c r="AA316" s="108"/>
      <c r="AB316" s="108"/>
    </row>
    <row r="317" spans="1:28" s="110" customFormat="1" ht="12.75" x14ac:dyDescent="0.25">
      <c r="A317" s="240" t="s">
        <v>839</v>
      </c>
      <c r="B317" s="249"/>
      <c r="C317" s="238" t="s">
        <v>842</v>
      </c>
      <c r="D317" s="144">
        <v>106150712</v>
      </c>
      <c r="E317" s="247" t="s">
        <v>638</v>
      </c>
      <c r="F317" s="123" t="s">
        <v>27</v>
      </c>
      <c r="G317" s="124"/>
      <c r="H317" s="124"/>
      <c r="I317" s="124">
        <v>25</v>
      </c>
      <c r="J317" s="137">
        <f t="shared" si="14"/>
        <v>25</v>
      </c>
      <c r="K317" s="124">
        <v>25</v>
      </c>
      <c r="L317" s="124"/>
      <c r="M317" s="124"/>
      <c r="N317" s="124"/>
      <c r="O317" s="124"/>
      <c r="P317" s="137">
        <f t="shared" si="15"/>
        <v>25</v>
      </c>
      <c r="Q317" s="137">
        <f t="shared" si="16"/>
        <v>1</v>
      </c>
      <c r="R317" s="142" t="s">
        <v>133</v>
      </c>
      <c r="S317" s="124">
        <v>1</v>
      </c>
      <c r="T317" s="124"/>
      <c r="U317" s="124"/>
      <c r="V317" s="108"/>
      <c r="W317" s="108"/>
      <c r="X317" s="108"/>
      <c r="Y317" s="108"/>
      <c r="Z317" s="108"/>
      <c r="AA317" s="108"/>
      <c r="AB317" s="108"/>
    </row>
    <row r="318" spans="1:28" s="110" customFormat="1" ht="12.75" x14ac:dyDescent="0.25">
      <c r="A318" s="240" t="s">
        <v>839</v>
      </c>
      <c r="B318" s="249"/>
      <c r="C318" s="238" t="s">
        <v>277</v>
      </c>
      <c r="D318" s="144">
        <v>113000276</v>
      </c>
      <c r="E318" s="247" t="s">
        <v>638</v>
      </c>
      <c r="F318" s="123" t="s">
        <v>27</v>
      </c>
      <c r="G318" s="124"/>
      <c r="H318" s="124"/>
      <c r="I318" s="124">
        <v>25</v>
      </c>
      <c r="J318" s="137">
        <f t="shared" si="14"/>
        <v>25</v>
      </c>
      <c r="K318" s="124">
        <v>25</v>
      </c>
      <c r="L318" s="124"/>
      <c r="M318" s="124"/>
      <c r="N318" s="124"/>
      <c r="O318" s="124"/>
      <c r="P318" s="137">
        <f t="shared" si="15"/>
        <v>25</v>
      </c>
      <c r="Q318" s="137">
        <f t="shared" si="16"/>
        <v>1</v>
      </c>
      <c r="R318" s="142" t="s">
        <v>133</v>
      </c>
      <c r="S318" s="124">
        <v>1</v>
      </c>
      <c r="T318" s="124"/>
      <c r="U318" s="124"/>
      <c r="V318" s="108"/>
      <c r="W318" s="108"/>
      <c r="X318" s="108"/>
      <c r="Y318" s="108"/>
      <c r="Z318" s="108"/>
      <c r="AA318" s="108"/>
      <c r="AB318" s="108"/>
    </row>
    <row r="319" spans="1:28" s="110" customFormat="1" ht="13.9" customHeight="1" x14ac:dyDescent="0.25">
      <c r="A319" s="240" t="s">
        <v>843</v>
      </c>
      <c r="B319" s="249"/>
      <c r="C319" s="238" t="s">
        <v>844</v>
      </c>
      <c r="D319" s="144">
        <v>10780419</v>
      </c>
      <c r="E319" s="245" t="s">
        <v>845</v>
      </c>
      <c r="F319" s="123" t="s">
        <v>27</v>
      </c>
      <c r="G319" s="124"/>
      <c r="H319" s="124"/>
      <c r="I319" s="124">
        <v>24</v>
      </c>
      <c r="J319" s="137">
        <f t="shared" si="14"/>
        <v>24</v>
      </c>
      <c r="K319" s="124">
        <v>24</v>
      </c>
      <c r="L319" s="124"/>
      <c r="M319" s="124"/>
      <c r="N319" s="124"/>
      <c r="O319" s="124"/>
      <c r="P319" s="137">
        <f t="shared" si="15"/>
        <v>24</v>
      </c>
      <c r="Q319" s="137">
        <f t="shared" si="16"/>
        <v>1</v>
      </c>
      <c r="R319" s="142" t="s">
        <v>133</v>
      </c>
      <c r="S319" s="124">
        <v>1</v>
      </c>
      <c r="T319" s="124"/>
      <c r="U319" s="124"/>
      <c r="V319" s="108"/>
      <c r="W319" s="108"/>
      <c r="X319" s="108"/>
      <c r="Y319" s="108"/>
      <c r="Z319" s="108"/>
      <c r="AA319" s="108"/>
      <c r="AB319" s="108"/>
    </row>
    <row r="320" spans="1:28" s="110" customFormat="1" ht="12.75" x14ac:dyDescent="0.25">
      <c r="A320" s="240" t="s">
        <v>843</v>
      </c>
      <c r="B320" s="249"/>
      <c r="C320" s="238" t="s">
        <v>846</v>
      </c>
      <c r="D320" s="144">
        <v>113840780</v>
      </c>
      <c r="E320" s="245" t="s">
        <v>845</v>
      </c>
      <c r="F320" s="123" t="s">
        <v>27</v>
      </c>
      <c r="G320" s="124"/>
      <c r="H320" s="124"/>
      <c r="I320" s="124">
        <v>24</v>
      </c>
      <c r="J320" s="137">
        <f t="shared" si="14"/>
        <v>24</v>
      </c>
      <c r="K320" s="124">
        <v>24</v>
      </c>
      <c r="L320" s="124"/>
      <c r="M320" s="124"/>
      <c r="N320" s="124"/>
      <c r="O320" s="124"/>
      <c r="P320" s="137">
        <f t="shared" si="15"/>
        <v>24</v>
      </c>
      <c r="Q320" s="137">
        <f t="shared" si="16"/>
        <v>1</v>
      </c>
      <c r="R320" s="142" t="s">
        <v>133</v>
      </c>
      <c r="S320" s="124">
        <v>1</v>
      </c>
      <c r="T320" s="124"/>
      <c r="U320" s="124"/>
      <c r="V320" s="108"/>
      <c r="W320" s="108"/>
      <c r="X320" s="108"/>
      <c r="Y320" s="108"/>
      <c r="Z320" s="108"/>
      <c r="AA320" s="108"/>
      <c r="AB320" s="108"/>
    </row>
    <row r="321" spans="1:28" s="110" customFormat="1" ht="12.75" x14ac:dyDescent="0.25">
      <c r="A321" s="240" t="s">
        <v>843</v>
      </c>
      <c r="B321" s="249"/>
      <c r="C321" s="238" t="s">
        <v>847</v>
      </c>
      <c r="D321" s="144">
        <v>603290114</v>
      </c>
      <c r="E321" s="245" t="s">
        <v>845</v>
      </c>
      <c r="F321" s="123" t="s">
        <v>27</v>
      </c>
      <c r="G321" s="124"/>
      <c r="H321" s="124"/>
      <c r="I321" s="124">
        <v>24</v>
      </c>
      <c r="J321" s="137">
        <f t="shared" si="14"/>
        <v>24</v>
      </c>
      <c r="K321" s="124">
        <v>24</v>
      </c>
      <c r="L321" s="124"/>
      <c r="M321" s="124"/>
      <c r="N321" s="124"/>
      <c r="O321" s="124"/>
      <c r="P321" s="137">
        <f t="shared" si="15"/>
        <v>24</v>
      </c>
      <c r="Q321" s="137">
        <f t="shared" si="16"/>
        <v>1</v>
      </c>
      <c r="R321" s="142" t="s">
        <v>133</v>
      </c>
      <c r="S321" s="124">
        <v>1</v>
      </c>
      <c r="T321" s="124"/>
      <c r="U321" s="124"/>
      <c r="V321" s="108"/>
      <c r="W321" s="108"/>
      <c r="X321" s="108"/>
      <c r="Y321" s="108"/>
      <c r="Z321" s="108"/>
      <c r="AA321" s="108"/>
      <c r="AB321" s="108"/>
    </row>
    <row r="322" spans="1:28" s="110" customFormat="1" ht="12.75" x14ac:dyDescent="0.25">
      <c r="A322" s="240" t="s">
        <v>843</v>
      </c>
      <c r="B322" s="249"/>
      <c r="C322" s="238" t="s">
        <v>848</v>
      </c>
      <c r="D322" s="144">
        <v>115310913</v>
      </c>
      <c r="E322" s="245" t="s">
        <v>845</v>
      </c>
      <c r="F322" s="123" t="s">
        <v>27</v>
      </c>
      <c r="G322" s="124"/>
      <c r="H322" s="124"/>
      <c r="I322" s="124">
        <v>24</v>
      </c>
      <c r="J322" s="137">
        <f t="shared" si="14"/>
        <v>24</v>
      </c>
      <c r="K322" s="124">
        <v>24</v>
      </c>
      <c r="L322" s="124"/>
      <c r="M322" s="124"/>
      <c r="N322" s="124"/>
      <c r="O322" s="124"/>
      <c r="P322" s="137">
        <f t="shared" si="15"/>
        <v>24</v>
      </c>
      <c r="Q322" s="137">
        <f t="shared" si="16"/>
        <v>1</v>
      </c>
      <c r="R322" s="142" t="s">
        <v>76</v>
      </c>
      <c r="S322" s="124">
        <v>1</v>
      </c>
      <c r="T322" s="124"/>
      <c r="U322" s="124"/>
      <c r="V322" s="108"/>
      <c r="W322" s="108"/>
      <c r="X322" s="108"/>
      <c r="Y322" s="108"/>
      <c r="Z322" s="108"/>
      <c r="AA322" s="108"/>
      <c r="AB322" s="108"/>
    </row>
    <row r="323" spans="1:28" s="110" customFormat="1" ht="12.75" x14ac:dyDescent="0.25">
      <c r="A323" s="240" t="s">
        <v>843</v>
      </c>
      <c r="B323" s="249"/>
      <c r="C323" s="238" t="s">
        <v>849</v>
      </c>
      <c r="D323" s="144">
        <v>105890118</v>
      </c>
      <c r="E323" s="245" t="s">
        <v>845</v>
      </c>
      <c r="F323" s="123" t="s">
        <v>27</v>
      </c>
      <c r="G323" s="124"/>
      <c r="H323" s="124"/>
      <c r="I323" s="124">
        <v>24</v>
      </c>
      <c r="J323" s="137">
        <f t="shared" si="14"/>
        <v>24</v>
      </c>
      <c r="K323" s="124">
        <v>24</v>
      </c>
      <c r="L323" s="124"/>
      <c r="M323" s="124"/>
      <c r="N323" s="124"/>
      <c r="O323" s="124"/>
      <c r="P323" s="137">
        <f t="shared" si="15"/>
        <v>24</v>
      </c>
      <c r="Q323" s="137">
        <f t="shared" si="16"/>
        <v>1</v>
      </c>
      <c r="R323" s="142" t="s">
        <v>133</v>
      </c>
      <c r="S323" s="124">
        <v>1</v>
      </c>
      <c r="T323" s="124"/>
      <c r="U323" s="124"/>
      <c r="V323" s="108"/>
      <c r="W323" s="108"/>
      <c r="X323" s="108"/>
      <c r="Y323" s="108"/>
      <c r="Z323" s="108"/>
      <c r="AA323" s="108"/>
      <c r="AB323" s="108"/>
    </row>
    <row r="324" spans="1:28" s="110" customFormat="1" ht="12.75" x14ac:dyDescent="0.25">
      <c r="A324" s="240" t="s">
        <v>843</v>
      </c>
      <c r="B324" s="249"/>
      <c r="C324" s="238" t="s">
        <v>850</v>
      </c>
      <c r="D324" s="144">
        <v>109300867</v>
      </c>
      <c r="E324" s="245" t="s">
        <v>845</v>
      </c>
      <c r="F324" s="123" t="s">
        <v>27</v>
      </c>
      <c r="G324" s="124"/>
      <c r="H324" s="124"/>
      <c r="I324" s="124">
        <v>24</v>
      </c>
      <c r="J324" s="137">
        <f t="shared" si="14"/>
        <v>24</v>
      </c>
      <c r="K324" s="124">
        <v>24</v>
      </c>
      <c r="L324" s="124"/>
      <c r="M324" s="124"/>
      <c r="N324" s="124"/>
      <c r="O324" s="124"/>
      <c r="P324" s="137">
        <f t="shared" si="15"/>
        <v>24</v>
      </c>
      <c r="Q324" s="137">
        <f t="shared" si="16"/>
        <v>1</v>
      </c>
      <c r="R324" s="142" t="s">
        <v>133</v>
      </c>
      <c r="S324" s="124">
        <v>1</v>
      </c>
      <c r="T324" s="124"/>
      <c r="U324" s="124"/>
      <c r="V324" s="108"/>
      <c r="W324" s="108"/>
      <c r="X324" s="108"/>
      <c r="Y324" s="108"/>
      <c r="Z324" s="108"/>
      <c r="AA324" s="108"/>
      <c r="AB324" s="108"/>
    </row>
    <row r="325" spans="1:28" s="110" customFormat="1" ht="12.75" x14ac:dyDescent="0.25">
      <c r="A325" s="240" t="s">
        <v>843</v>
      </c>
      <c r="B325" s="249"/>
      <c r="C325" s="238" t="s">
        <v>851</v>
      </c>
      <c r="D325" s="144">
        <v>1050500359</v>
      </c>
      <c r="E325" s="245" t="s">
        <v>845</v>
      </c>
      <c r="F325" s="123" t="s">
        <v>27</v>
      </c>
      <c r="G325" s="124"/>
      <c r="H325" s="124"/>
      <c r="I325" s="124">
        <v>24</v>
      </c>
      <c r="J325" s="137">
        <f t="shared" si="14"/>
        <v>24</v>
      </c>
      <c r="K325" s="124">
        <v>24</v>
      </c>
      <c r="L325" s="124"/>
      <c r="M325" s="124"/>
      <c r="N325" s="124"/>
      <c r="O325" s="124"/>
      <c r="P325" s="137">
        <f t="shared" si="15"/>
        <v>24</v>
      </c>
      <c r="Q325" s="137">
        <f t="shared" si="16"/>
        <v>1</v>
      </c>
      <c r="R325" s="142" t="s">
        <v>133</v>
      </c>
      <c r="S325" s="124">
        <v>1</v>
      </c>
      <c r="T325" s="124"/>
      <c r="U325" s="124"/>
      <c r="V325" s="108"/>
      <c r="W325" s="108"/>
      <c r="X325" s="108"/>
      <c r="Y325" s="108"/>
      <c r="Z325" s="108"/>
      <c r="AA325" s="108"/>
      <c r="AB325" s="108"/>
    </row>
    <row r="326" spans="1:28" s="110" customFormat="1" ht="12.75" x14ac:dyDescent="0.25">
      <c r="A326" s="240" t="s">
        <v>843</v>
      </c>
      <c r="B326" s="249"/>
      <c r="C326" s="238" t="s">
        <v>852</v>
      </c>
      <c r="D326" s="144">
        <v>203280532</v>
      </c>
      <c r="E326" s="245" t="s">
        <v>845</v>
      </c>
      <c r="F326" s="123" t="s">
        <v>27</v>
      </c>
      <c r="G326" s="124"/>
      <c r="H326" s="124"/>
      <c r="I326" s="124">
        <v>24</v>
      </c>
      <c r="J326" s="137">
        <f t="shared" si="14"/>
        <v>24</v>
      </c>
      <c r="K326" s="124">
        <v>24</v>
      </c>
      <c r="L326" s="124"/>
      <c r="M326" s="124"/>
      <c r="N326" s="124"/>
      <c r="O326" s="124"/>
      <c r="P326" s="137">
        <f t="shared" si="15"/>
        <v>24</v>
      </c>
      <c r="Q326" s="137">
        <f t="shared" si="16"/>
        <v>1</v>
      </c>
      <c r="R326" s="142" t="s">
        <v>133</v>
      </c>
      <c r="S326" s="124"/>
      <c r="T326" s="124">
        <v>1</v>
      </c>
      <c r="U326" s="124"/>
      <c r="V326" s="108"/>
      <c r="W326" s="108"/>
      <c r="X326" s="108"/>
      <c r="Y326" s="108"/>
      <c r="Z326" s="108"/>
      <c r="AA326" s="108"/>
      <c r="AB326" s="108"/>
    </row>
    <row r="327" spans="1:28" s="110" customFormat="1" ht="12.75" x14ac:dyDescent="0.25">
      <c r="A327" s="240" t="s">
        <v>843</v>
      </c>
      <c r="B327" s="249"/>
      <c r="C327" s="238" t="s">
        <v>853</v>
      </c>
      <c r="D327" s="144">
        <v>112910062</v>
      </c>
      <c r="E327" s="245" t="s">
        <v>845</v>
      </c>
      <c r="F327" s="123" t="s">
        <v>27</v>
      </c>
      <c r="G327" s="124"/>
      <c r="H327" s="124"/>
      <c r="I327" s="124">
        <v>24</v>
      </c>
      <c r="J327" s="137">
        <f t="shared" si="14"/>
        <v>24</v>
      </c>
      <c r="K327" s="124">
        <v>24</v>
      </c>
      <c r="L327" s="124"/>
      <c r="M327" s="124"/>
      <c r="N327" s="124"/>
      <c r="O327" s="124"/>
      <c r="P327" s="137">
        <f t="shared" si="15"/>
        <v>24</v>
      </c>
      <c r="Q327" s="137">
        <f t="shared" si="16"/>
        <v>1</v>
      </c>
      <c r="R327" s="142" t="s">
        <v>133</v>
      </c>
      <c r="S327" s="124">
        <v>1</v>
      </c>
      <c r="T327" s="124"/>
      <c r="U327" s="124"/>
      <c r="V327" s="108"/>
      <c r="W327" s="108"/>
      <c r="X327" s="108"/>
      <c r="Y327" s="108"/>
      <c r="Z327" s="108"/>
      <c r="AA327" s="108"/>
      <c r="AB327" s="108"/>
    </row>
    <row r="328" spans="1:28" s="110" customFormat="1" ht="12.75" x14ac:dyDescent="0.25">
      <c r="A328" s="240" t="s">
        <v>843</v>
      </c>
      <c r="B328" s="249"/>
      <c r="C328" s="238" t="s">
        <v>854</v>
      </c>
      <c r="D328" s="144">
        <v>2017000510</v>
      </c>
      <c r="E328" s="245" t="s">
        <v>845</v>
      </c>
      <c r="F328" s="123" t="s">
        <v>27</v>
      </c>
      <c r="G328" s="124"/>
      <c r="H328" s="124"/>
      <c r="I328" s="124">
        <v>24</v>
      </c>
      <c r="J328" s="137">
        <f t="shared" si="14"/>
        <v>24</v>
      </c>
      <c r="K328" s="124">
        <v>24</v>
      </c>
      <c r="L328" s="124"/>
      <c r="M328" s="124"/>
      <c r="N328" s="124"/>
      <c r="O328" s="124"/>
      <c r="P328" s="137">
        <f t="shared" si="15"/>
        <v>24</v>
      </c>
      <c r="Q328" s="137">
        <f t="shared" si="16"/>
        <v>1</v>
      </c>
      <c r="R328" s="142" t="s">
        <v>76</v>
      </c>
      <c r="S328" s="124">
        <v>1</v>
      </c>
      <c r="T328" s="124"/>
      <c r="U328" s="124"/>
      <c r="V328" s="108"/>
      <c r="W328" s="108"/>
      <c r="X328" s="108"/>
      <c r="Y328" s="108"/>
      <c r="Z328" s="108"/>
      <c r="AA328" s="108"/>
      <c r="AB328" s="108"/>
    </row>
    <row r="329" spans="1:28" s="110" customFormat="1" ht="12.75" x14ac:dyDescent="0.25">
      <c r="A329" s="240" t="s">
        <v>843</v>
      </c>
      <c r="B329" s="249"/>
      <c r="C329" s="238" t="s">
        <v>855</v>
      </c>
      <c r="D329" s="144">
        <v>601720017</v>
      </c>
      <c r="E329" s="245" t="s">
        <v>845</v>
      </c>
      <c r="F329" s="123" t="s">
        <v>27</v>
      </c>
      <c r="G329" s="124"/>
      <c r="H329" s="124"/>
      <c r="I329" s="124">
        <v>24</v>
      </c>
      <c r="J329" s="137">
        <f t="shared" ref="J329:J392" si="17">SUM(G329:I329)</f>
        <v>24</v>
      </c>
      <c r="K329" s="124">
        <v>24</v>
      </c>
      <c r="L329" s="124"/>
      <c r="M329" s="124"/>
      <c r="N329" s="124"/>
      <c r="O329" s="124"/>
      <c r="P329" s="137">
        <f t="shared" si="15"/>
        <v>24</v>
      </c>
      <c r="Q329" s="137">
        <f t="shared" si="16"/>
        <v>1</v>
      </c>
      <c r="R329" s="142" t="s">
        <v>133</v>
      </c>
      <c r="S329" s="124">
        <v>1</v>
      </c>
      <c r="T329" s="124"/>
      <c r="U329" s="124"/>
      <c r="V329" s="108"/>
      <c r="W329" s="108"/>
      <c r="X329" s="108"/>
      <c r="Y329" s="108"/>
      <c r="Z329" s="108"/>
      <c r="AA329" s="108"/>
      <c r="AB329" s="108"/>
    </row>
    <row r="330" spans="1:28" s="110" customFormat="1" ht="12.75" x14ac:dyDescent="0.25">
      <c r="A330" s="240" t="s">
        <v>843</v>
      </c>
      <c r="B330" s="249"/>
      <c r="C330" s="238" t="s">
        <v>856</v>
      </c>
      <c r="D330" s="144">
        <v>601180354</v>
      </c>
      <c r="E330" s="245" t="s">
        <v>845</v>
      </c>
      <c r="F330" s="123" t="s">
        <v>27</v>
      </c>
      <c r="G330" s="124"/>
      <c r="H330" s="124"/>
      <c r="I330" s="124">
        <v>24</v>
      </c>
      <c r="J330" s="137">
        <f t="shared" si="17"/>
        <v>24</v>
      </c>
      <c r="K330" s="124">
        <v>24</v>
      </c>
      <c r="L330" s="124"/>
      <c r="M330" s="124"/>
      <c r="N330" s="124"/>
      <c r="O330" s="124"/>
      <c r="P330" s="137">
        <f t="shared" ref="P330:P393" si="18">IF(SUM(K330:O330)=SUM(G330:I330),J330,"VERIFIQUE DATOS INCORRECTOS")</f>
        <v>24</v>
      </c>
      <c r="Q330" s="137">
        <f t="shared" ref="Q330:Q393" si="19">SUM(S330:U330)</f>
        <v>1</v>
      </c>
      <c r="R330" s="142" t="s">
        <v>133</v>
      </c>
      <c r="S330" s="124">
        <v>1</v>
      </c>
      <c r="T330" s="124"/>
      <c r="U330" s="124"/>
      <c r="V330" s="108"/>
      <c r="W330" s="108"/>
      <c r="X330" s="108"/>
      <c r="Y330" s="108"/>
      <c r="Z330" s="108"/>
      <c r="AA330" s="108"/>
      <c r="AB330" s="108"/>
    </row>
    <row r="331" spans="1:28" s="110" customFormat="1" ht="12.75" x14ac:dyDescent="0.25">
      <c r="A331" s="240" t="s">
        <v>843</v>
      </c>
      <c r="B331" s="249"/>
      <c r="C331" s="238" t="s">
        <v>857</v>
      </c>
      <c r="D331" s="144">
        <v>601370078</v>
      </c>
      <c r="E331" s="245" t="s">
        <v>845</v>
      </c>
      <c r="F331" s="123" t="s">
        <v>27</v>
      </c>
      <c r="G331" s="124"/>
      <c r="H331" s="124"/>
      <c r="I331" s="124">
        <v>24</v>
      </c>
      <c r="J331" s="137">
        <f t="shared" si="17"/>
        <v>24</v>
      </c>
      <c r="K331" s="124">
        <v>24</v>
      </c>
      <c r="L331" s="124"/>
      <c r="M331" s="124"/>
      <c r="N331" s="124"/>
      <c r="O331" s="124"/>
      <c r="P331" s="137">
        <f t="shared" si="18"/>
        <v>24</v>
      </c>
      <c r="Q331" s="137">
        <f t="shared" si="19"/>
        <v>1</v>
      </c>
      <c r="R331" s="142" t="s">
        <v>133</v>
      </c>
      <c r="S331" s="124">
        <v>1</v>
      </c>
      <c r="T331" s="124"/>
      <c r="U331" s="124"/>
      <c r="V331" s="108"/>
      <c r="W331" s="108"/>
      <c r="X331" s="108"/>
      <c r="Y331" s="108"/>
      <c r="Z331" s="108"/>
      <c r="AA331" s="108"/>
      <c r="AB331" s="108"/>
    </row>
    <row r="332" spans="1:28" s="110" customFormat="1" ht="12.75" x14ac:dyDescent="0.25">
      <c r="A332" s="240" t="s">
        <v>843</v>
      </c>
      <c r="B332" s="249"/>
      <c r="C332" s="238" t="s">
        <v>858</v>
      </c>
      <c r="D332" s="144">
        <v>601370078</v>
      </c>
      <c r="E332" s="245" t="s">
        <v>845</v>
      </c>
      <c r="F332" s="123" t="s">
        <v>27</v>
      </c>
      <c r="G332" s="124"/>
      <c r="H332" s="124"/>
      <c r="I332" s="124">
        <v>24</v>
      </c>
      <c r="J332" s="137">
        <f t="shared" si="17"/>
        <v>24</v>
      </c>
      <c r="K332" s="124">
        <v>24</v>
      </c>
      <c r="L332" s="124"/>
      <c r="M332" s="124"/>
      <c r="N332" s="124"/>
      <c r="O332" s="124"/>
      <c r="P332" s="137">
        <f t="shared" si="18"/>
        <v>24</v>
      </c>
      <c r="Q332" s="137">
        <f t="shared" si="19"/>
        <v>1</v>
      </c>
      <c r="R332" s="142" t="s">
        <v>133</v>
      </c>
      <c r="S332" s="124">
        <v>1</v>
      </c>
      <c r="T332" s="124"/>
      <c r="U332" s="124"/>
      <c r="V332" s="108"/>
      <c r="W332" s="108"/>
      <c r="X332" s="108"/>
      <c r="Y332" s="108"/>
      <c r="Z332" s="108"/>
      <c r="AA332" s="108"/>
      <c r="AB332" s="108"/>
    </row>
    <row r="333" spans="1:28" s="110" customFormat="1" ht="12.75" x14ac:dyDescent="0.25">
      <c r="A333" s="240" t="s">
        <v>843</v>
      </c>
      <c r="B333" s="249"/>
      <c r="C333" s="238" t="s">
        <v>859</v>
      </c>
      <c r="D333" s="144">
        <v>109920082</v>
      </c>
      <c r="E333" s="245" t="s">
        <v>845</v>
      </c>
      <c r="F333" s="123" t="s">
        <v>27</v>
      </c>
      <c r="G333" s="124"/>
      <c r="H333" s="124"/>
      <c r="I333" s="124">
        <v>24</v>
      </c>
      <c r="J333" s="137">
        <f t="shared" si="17"/>
        <v>24</v>
      </c>
      <c r="K333" s="124">
        <v>24</v>
      </c>
      <c r="L333" s="124"/>
      <c r="M333" s="124"/>
      <c r="N333" s="124"/>
      <c r="O333" s="124"/>
      <c r="P333" s="137">
        <f t="shared" si="18"/>
        <v>24</v>
      </c>
      <c r="Q333" s="137">
        <f t="shared" si="19"/>
        <v>1</v>
      </c>
      <c r="R333" s="142" t="s">
        <v>133</v>
      </c>
      <c r="S333" s="124">
        <v>1</v>
      </c>
      <c r="T333" s="124"/>
      <c r="U333" s="124"/>
      <c r="V333" s="108"/>
      <c r="W333" s="108"/>
      <c r="X333" s="108"/>
      <c r="Y333" s="108"/>
      <c r="Z333" s="108"/>
      <c r="AA333" s="108"/>
      <c r="AB333" s="108"/>
    </row>
    <row r="334" spans="1:28" s="110" customFormat="1" ht="12.75" x14ac:dyDescent="0.25">
      <c r="A334" s="240" t="s">
        <v>843</v>
      </c>
      <c r="B334" s="249"/>
      <c r="C334" s="238" t="s">
        <v>860</v>
      </c>
      <c r="D334" s="144">
        <v>602650251</v>
      </c>
      <c r="E334" s="245" t="s">
        <v>845</v>
      </c>
      <c r="F334" s="123" t="s">
        <v>27</v>
      </c>
      <c r="G334" s="124"/>
      <c r="H334" s="124"/>
      <c r="I334" s="124">
        <v>24</v>
      </c>
      <c r="J334" s="137">
        <f t="shared" si="17"/>
        <v>24</v>
      </c>
      <c r="K334" s="124">
        <v>24</v>
      </c>
      <c r="L334" s="124"/>
      <c r="M334" s="124"/>
      <c r="N334" s="124"/>
      <c r="O334" s="124"/>
      <c r="P334" s="137">
        <f t="shared" si="18"/>
        <v>24</v>
      </c>
      <c r="Q334" s="137">
        <f t="shared" si="19"/>
        <v>1</v>
      </c>
      <c r="R334" s="142" t="s">
        <v>133</v>
      </c>
      <c r="S334" s="124">
        <v>1</v>
      </c>
      <c r="T334" s="124"/>
      <c r="U334" s="124"/>
      <c r="V334" s="108"/>
      <c r="W334" s="108"/>
      <c r="X334" s="108"/>
      <c r="Y334" s="108"/>
      <c r="Z334" s="108"/>
      <c r="AA334" s="108"/>
      <c r="AB334" s="108"/>
    </row>
    <row r="335" spans="1:28" s="110" customFormat="1" ht="12.75" x14ac:dyDescent="0.25">
      <c r="A335" s="240" t="s">
        <v>843</v>
      </c>
      <c r="B335" s="249"/>
      <c r="C335" s="238" t="s">
        <v>861</v>
      </c>
      <c r="D335" s="144">
        <v>501640246</v>
      </c>
      <c r="E335" s="245" t="s">
        <v>845</v>
      </c>
      <c r="F335" s="123" t="s">
        <v>27</v>
      </c>
      <c r="G335" s="124"/>
      <c r="H335" s="124"/>
      <c r="I335" s="124">
        <v>24</v>
      </c>
      <c r="J335" s="137">
        <f t="shared" si="17"/>
        <v>24</v>
      </c>
      <c r="K335" s="124">
        <v>24</v>
      </c>
      <c r="L335" s="124"/>
      <c r="M335" s="124"/>
      <c r="N335" s="124"/>
      <c r="O335" s="124"/>
      <c r="P335" s="137">
        <f t="shared" si="18"/>
        <v>24</v>
      </c>
      <c r="Q335" s="137">
        <f t="shared" si="19"/>
        <v>1</v>
      </c>
      <c r="R335" s="142" t="s">
        <v>133</v>
      </c>
      <c r="S335" s="124"/>
      <c r="T335" s="124">
        <v>1</v>
      </c>
      <c r="U335" s="124"/>
      <c r="V335" s="108"/>
      <c r="W335" s="108"/>
      <c r="X335" s="108"/>
      <c r="Y335" s="108"/>
      <c r="Z335" s="108"/>
      <c r="AA335" s="108"/>
      <c r="AB335" s="108"/>
    </row>
    <row r="336" spans="1:28" s="110" customFormat="1" ht="12.75" x14ac:dyDescent="0.25">
      <c r="A336" s="240" t="s">
        <v>843</v>
      </c>
      <c r="B336" s="249"/>
      <c r="C336" s="238" t="s">
        <v>862</v>
      </c>
      <c r="D336" s="144">
        <v>502620490</v>
      </c>
      <c r="E336" s="245" t="s">
        <v>845</v>
      </c>
      <c r="F336" s="123" t="s">
        <v>27</v>
      </c>
      <c r="G336" s="124"/>
      <c r="H336" s="124"/>
      <c r="I336" s="124">
        <v>24</v>
      </c>
      <c r="J336" s="137">
        <f t="shared" si="17"/>
        <v>24</v>
      </c>
      <c r="K336" s="124">
        <v>24</v>
      </c>
      <c r="L336" s="124"/>
      <c r="M336" s="124"/>
      <c r="N336" s="124"/>
      <c r="O336" s="124"/>
      <c r="P336" s="137">
        <f t="shared" si="18"/>
        <v>24</v>
      </c>
      <c r="Q336" s="137">
        <f t="shared" si="19"/>
        <v>1</v>
      </c>
      <c r="R336" s="142" t="s">
        <v>133</v>
      </c>
      <c r="S336" s="124">
        <v>1</v>
      </c>
      <c r="T336" s="124"/>
      <c r="U336" s="124"/>
      <c r="V336" s="108"/>
      <c r="W336" s="108"/>
      <c r="X336" s="108"/>
      <c r="Y336" s="108"/>
      <c r="Z336" s="108"/>
      <c r="AA336" s="108"/>
      <c r="AB336" s="108"/>
    </row>
    <row r="337" spans="1:28" s="110" customFormat="1" ht="12.75" x14ac:dyDescent="0.25">
      <c r="A337" s="240" t="s">
        <v>843</v>
      </c>
      <c r="B337" s="249"/>
      <c r="C337" s="238" t="s">
        <v>863</v>
      </c>
      <c r="D337" s="144">
        <v>302360443</v>
      </c>
      <c r="E337" s="245" t="s">
        <v>845</v>
      </c>
      <c r="F337" s="123" t="s">
        <v>27</v>
      </c>
      <c r="G337" s="124"/>
      <c r="H337" s="124"/>
      <c r="I337" s="124">
        <v>24</v>
      </c>
      <c r="J337" s="137">
        <f t="shared" si="17"/>
        <v>24</v>
      </c>
      <c r="K337" s="124">
        <v>24</v>
      </c>
      <c r="L337" s="124"/>
      <c r="M337" s="124"/>
      <c r="N337" s="124"/>
      <c r="O337" s="124"/>
      <c r="P337" s="137">
        <f t="shared" si="18"/>
        <v>24</v>
      </c>
      <c r="Q337" s="137">
        <f t="shared" si="19"/>
        <v>1</v>
      </c>
      <c r="R337" s="142" t="s">
        <v>133</v>
      </c>
      <c r="S337" s="124">
        <v>1</v>
      </c>
      <c r="T337" s="124"/>
      <c r="U337" s="124"/>
      <c r="V337" s="108"/>
      <c r="W337" s="108"/>
      <c r="X337" s="108"/>
      <c r="Y337" s="108"/>
      <c r="Z337" s="108"/>
      <c r="AA337" s="108"/>
      <c r="AB337" s="108"/>
    </row>
    <row r="338" spans="1:28" s="110" customFormat="1" ht="12.75" x14ac:dyDescent="0.25">
      <c r="A338" s="240" t="s">
        <v>843</v>
      </c>
      <c r="B338" s="249"/>
      <c r="C338" s="238" t="s">
        <v>864</v>
      </c>
      <c r="D338" s="144">
        <v>105200893</v>
      </c>
      <c r="E338" s="245" t="s">
        <v>845</v>
      </c>
      <c r="F338" s="123" t="s">
        <v>27</v>
      </c>
      <c r="G338" s="124"/>
      <c r="H338" s="124"/>
      <c r="I338" s="124">
        <v>24</v>
      </c>
      <c r="J338" s="137">
        <f t="shared" si="17"/>
        <v>24</v>
      </c>
      <c r="K338" s="124">
        <v>24</v>
      </c>
      <c r="L338" s="124"/>
      <c r="M338" s="124"/>
      <c r="N338" s="124"/>
      <c r="O338" s="124"/>
      <c r="P338" s="137">
        <f t="shared" si="18"/>
        <v>24</v>
      </c>
      <c r="Q338" s="137">
        <f t="shared" si="19"/>
        <v>1</v>
      </c>
      <c r="R338" s="142" t="s">
        <v>133</v>
      </c>
      <c r="S338" s="124">
        <v>1</v>
      </c>
      <c r="T338" s="124"/>
      <c r="U338" s="124"/>
      <c r="V338" s="108"/>
      <c r="W338" s="108"/>
      <c r="X338" s="108"/>
      <c r="Y338" s="108"/>
      <c r="Z338" s="108"/>
      <c r="AA338" s="108"/>
      <c r="AB338" s="108"/>
    </row>
    <row r="339" spans="1:28" s="110" customFormat="1" ht="12.75" x14ac:dyDescent="0.25">
      <c r="A339" s="240" t="s">
        <v>843</v>
      </c>
      <c r="B339" s="249"/>
      <c r="C339" s="238" t="s">
        <v>865</v>
      </c>
      <c r="D339" s="144">
        <v>304570234</v>
      </c>
      <c r="E339" s="245" t="s">
        <v>845</v>
      </c>
      <c r="F339" s="123" t="s">
        <v>27</v>
      </c>
      <c r="G339" s="124"/>
      <c r="H339" s="124"/>
      <c r="I339" s="124">
        <v>24</v>
      </c>
      <c r="J339" s="137">
        <f t="shared" si="17"/>
        <v>24</v>
      </c>
      <c r="K339" s="124">
        <v>24</v>
      </c>
      <c r="L339" s="124"/>
      <c r="M339" s="124"/>
      <c r="N339" s="124"/>
      <c r="O339" s="124"/>
      <c r="P339" s="137">
        <f t="shared" si="18"/>
        <v>24</v>
      </c>
      <c r="Q339" s="137">
        <f t="shared" si="19"/>
        <v>1</v>
      </c>
      <c r="R339" s="142" t="s">
        <v>133</v>
      </c>
      <c r="S339" s="124"/>
      <c r="T339" s="124">
        <v>1</v>
      </c>
      <c r="U339" s="124"/>
      <c r="V339" s="108"/>
      <c r="W339" s="108"/>
      <c r="X339" s="108"/>
      <c r="Y339" s="108"/>
      <c r="Z339" s="108"/>
      <c r="AA339" s="108"/>
      <c r="AB339" s="108"/>
    </row>
    <row r="340" spans="1:28" s="110" customFormat="1" ht="12.75" x14ac:dyDescent="0.25">
      <c r="A340" s="240" t="s">
        <v>843</v>
      </c>
      <c r="B340" s="249"/>
      <c r="C340" s="238" t="s">
        <v>866</v>
      </c>
      <c r="D340" s="144">
        <v>106690963</v>
      </c>
      <c r="E340" s="245" t="s">
        <v>845</v>
      </c>
      <c r="F340" s="123" t="s">
        <v>27</v>
      </c>
      <c r="G340" s="124"/>
      <c r="H340" s="124"/>
      <c r="I340" s="124">
        <v>24</v>
      </c>
      <c r="J340" s="137">
        <f t="shared" si="17"/>
        <v>24</v>
      </c>
      <c r="K340" s="124">
        <v>24</v>
      </c>
      <c r="L340" s="124"/>
      <c r="M340" s="124"/>
      <c r="N340" s="124"/>
      <c r="O340" s="124"/>
      <c r="P340" s="137">
        <f t="shared" si="18"/>
        <v>24</v>
      </c>
      <c r="Q340" s="137">
        <f t="shared" si="19"/>
        <v>1</v>
      </c>
      <c r="R340" s="142" t="s">
        <v>133</v>
      </c>
      <c r="S340" s="124">
        <v>1</v>
      </c>
      <c r="T340" s="124"/>
      <c r="U340" s="124"/>
      <c r="V340" s="108"/>
      <c r="W340" s="108"/>
      <c r="X340" s="108"/>
      <c r="Y340" s="108"/>
      <c r="Z340" s="108"/>
      <c r="AA340" s="108"/>
      <c r="AB340" s="108"/>
    </row>
    <row r="341" spans="1:28" s="110" customFormat="1" ht="12.75" x14ac:dyDescent="0.25">
      <c r="A341" s="240" t="s">
        <v>843</v>
      </c>
      <c r="B341" s="249"/>
      <c r="C341" s="238" t="s">
        <v>867</v>
      </c>
      <c r="D341" s="144">
        <v>106440289</v>
      </c>
      <c r="E341" s="245" t="s">
        <v>845</v>
      </c>
      <c r="F341" s="123" t="s">
        <v>27</v>
      </c>
      <c r="G341" s="124"/>
      <c r="H341" s="124"/>
      <c r="I341" s="124">
        <v>24</v>
      </c>
      <c r="J341" s="137">
        <f t="shared" si="17"/>
        <v>24</v>
      </c>
      <c r="K341" s="124">
        <v>24</v>
      </c>
      <c r="L341" s="124"/>
      <c r="M341" s="124"/>
      <c r="N341" s="124"/>
      <c r="O341" s="124"/>
      <c r="P341" s="137">
        <f t="shared" si="18"/>
        <v>24</v>
      </c>
      <c r="Q341" s="137">
        <f t="shared" si="19"/>
        <v>1</v>
      </c>
      <c r="R341" s="142" t="s">
        <v>133</v>
      </c>
      <c r="S341" s="124">
        <v>1</v>
      </c>
      <c r="T341" s="124"/>
      <c r="U341" s="124"/>
      <c r="V341" s="108"/>
      <c r="W341" s="108"/>
      <c r="X341" s="108"/>
      <c r="Y341" s="108"/>
      <c r="Z341" s="108"/>
      <c r="AA341" s="108"/>
      <c r="AB341" s="108"/>
    </row>
    <row r="342" spans="1:28" s="110" customFormat="1" ht="12.75" x14ac:dyDescent="0.25">
      <c r="A342" s="240" t="s">
        <v>843</v>
      </c>
      <c r="B342" s="249"/>
      <c r="C342" s="238" t="s">
        <v>868</v>
      </c>
      <c r="D342" s="144">
        <v>105460026</v>
      </c>
      <c r="E342" s="245" t="s">
        <v>845</v>
      </c>
      <c r="F342" s="123" t="s">
        <v>27</v>
      </c>
      <c r="G342" s="124"/>
      <c r="H342" s="124"/>
      <c r="I342" s="124">
        <v>24</v>
      </c>
      <c r="J342" s="137">
        <f t="shared" si="17"/>
        <v>24</v>
      </c>
      <c r="K342" s="124">
        <v>24</v>
      </c>
      <c r="L342" s="124"/>
      <c r="M342" s="124"/>
      <c r="N342" s="124"/>
      <c r="O342" s="124"/>
      <c r="P342" s="137">
        <f t="shared" si="18"/>
        <v>24</v>
      </c>
      <c r="Q342" s="137">
        <f t="shared" si="19"/>
        <v>1</v>
      </c>
      <c r="R342" s="142" t="s">
        <v>133</v>
      </c>
      <c r="S342" s="124">
        <v>1</v>
      </c>
      <c r="T342" s="124"/>
      <c r="U342" s="124"/>
      <c r="V342" s="108"/>
      <c r="W342" s="108"/>
      <c r="X342" s="108"/>
      <c r="Y342" s="108"/>
      <c r="Z342" s="108"/>
      <c r="AA342" s="108"/>
      <c r="AB342" s="108"/>
    </row>
    <row r="343" spans="1:28" s="110" customFormat="1" ht="12.75" x14ac:dyDescent="0.25">
      <c r="A343" s="240" t="s">
        <v>843</v>
      </c>
      <c r="B343" s="249"/>
      <c r="C343" s="238" t="s">
        <v>869</v>
      </c>
      <c r="D343" s="144">
        <v>50350911</v>
      </c>
      <c r="E343" s="245" t="s">
        <v>845</v>
      </c>
      <c r="F343" s="123" t="s">
        <v>27</v>
      </c>
      <c r="G343" s="124"/>
      <c r="H343" s="124"/>
      <c r="I343" s="124">
        <v>24</v>
      </c>
      <c r="J343" s="137">
        <f t="shared" si="17"/>
        <v>24</v>
      </c>
      <c r="K343" s="124">
        <v>24</v>
      </c>
      <c r="L343" s="124"/>
      <c r="M343" s="124"/>
      <c r="N343" s="124"/>
      <c r="O343" s="124"/>
      <c r="P343" s="137">
        <f t="shared" si="18"/>
        <v>24</v>
      </c>
      <c r="Q343" s="137">
        <f t="shared" si="19"/>
        <v>1</v>
      </c>
      <c r="R343" s="142" t="s">
        <v>133</v>
      </c>
      <c r="S343" s="124">
        <v>1</v>
      </c>
      <c r="T343" s="124"/>
      <c r="U343" s="124"/>
      <c r="V343" s="108"/>
      <c r="W343" s="108"/>
      <c r="X343" s="108"/>
      <c r="Y343" s="108"/>
      <c r="Z343" s="108"/>
      <c r="AA343" s="108"/>
      <c r="AB343" s="108"/>
    </row>
    <row r="344" spans="1:28" s="110" customFormat="1" ht="12.75" x14ac:dyDescent="0.25">
      <c r="A344" s="240" t="s">
        <v>843</v>
      </c>
      <c r="B344" s="249"/>
      <c r="C344" s="238" t="s">
        <v>870</v>
      </c>
      <c r="D344" s="144">
        <v>106770783</v>
      </c>
      <c r="E344" s="245" t="s">
        <v>845</v>
      </c>
      <c r="F344" s="123" t="s">
        <v>27</v>
      </c>
      <c r="G344" s="124"/>
      <c r="H344" s="124"/>
      <c r="I344" s="124">
        <v>24</v>
      </c>
      <c r="J344" s="137">
        <f t="shared" si="17"/>
        <v>24</v>
      </c>
      <c r="K344" s="124">
        <v>24</v>
      </c>
      <c r="L344" s="124"/>
      <c r="M344" s="124"/>
      <c r="N344" s="124"/>
      <c r="O344" s="124"/>
      <c r="P344" s="137">
        <f t="shared" si="18"/>
        <v>24</v>
      </c>
      <c r="Q344" s="137">
        <f t="shared" si="19"/>
        <v>1</v>
      </c>
      <c r="R344" s="142" t="s">
        <v>133</v>
      </c>
      <c r="S344" s="124">
        <v>1</v>
      </c>
      <c r="T344" s="124"/>
      <c r="U344" s="124"/>
      <c r="V344" s="108"/>
      <c r="W344" s="108"/>
      <c r="X344" s="108"/>
      <c r="Y344" s="108"/>
      <c r="Z344" s="108"/>
      <c r="AA344" s="108"/>
      <c r="AB344" s="108"/>
    </row>
    <row r="345" spans="1:28" s="110" customFormat="1" ht="12.75" x14ac:dyDescent="0.25">
      <c r="A345" s="240" t="s">
        <v>843</v>
      </c>
      <c r="B345" s="249"/>
      <c r="C345" s="238" t="s">
        <v>871</v>
      </c>
      <c r="D345" s="144">
        <v>107940477</v>
      </c>
      <c r="E345" s="245" t="s">
        <v>845</v>
      </c>
      <c r="F345" s="123" t="s">
        <v>27</v>
      </c>
      <c r="G345" s="124"/>
      <c r="H345" s="124"/>
      <c r="I345" s="124">
        <v>24</v>
      </c>
      <c r="J345" s="137">
        <f t="shared" si="17"/>
        <v>24</v>
      </c>
      <c r="K345" s="124">
        <v>24</v>
      </c>
      <c r="L345" s="124"/>
      <c r="M345" s="124"/>
      <c r="N345" s="124"/>
      <c r="O345" s="124"/>
      <c r="P345" s="137">
        <f t="shared" si="18"/>
        <v>24</v>
      </c>
      <c r="Q345" s="137">
        <f t="shared" si="19"/>
        <v>1</v>
      </c>
      <c r="R345" s="142" t="s">
        <v>133</v>
      </c>
      <c r="S345" s="124">
        <v>1</v>
      </c>
      <c r="T345" s="124"/>
      <c r="U345" s="124"/>
      <c r="V345" s="108"/>
      <c r="W345" s="108"/>
      <c r="X345" s="108"/>
      <c r="Y345" s="108"/>
      <c r="Z345" s="108"/>
      <c r="AA345" s="108"/>
      <c r="AB345" s="108"/>
    </row>
    <row r="346" spans="1:28" s="110" customFormat="1" ht="12.75" x14ac:dyDescent="0.25">
      <c r="A346" s="240" t="s">
        <v>843</v>
      </c>
      <c r="B346" s="249"/>
      <c r="C346" s="238" t="s">
        <v>872</v>
      </c>
      <c r="D346" s="144">
        <v>602100662</v>
      </c>
      <c r="E346" s="245" t="s">
        <v>845</v>
      </c>
      <c r="F346" s="123" t="s">
        <v>27</v>
      </c>
      <c r="G346" s="124"/>
      <c r="H346" s="124"/>
      <c r="I346" s="124">
        <v>24</v>
      </c>
      <c r="J346" s="137">
        <f t="shared" si="17"/>
        <v>24</v>
      </c>
      <c r="K346" s="124">
        <v>24</v>
      </c>
      <c r="L346" s="124"/>
      <c r="M346" s="124"/>
      <c r="N346" s="124"/>
      <c r="O346" s="124"/>
      <c r="P346" s="137">
        <f t="shared" si="18"/>
        <v>24</v>
      </c>
      <c r="Q346" s="137">
        <f t="shared" si="19"/>
        <v>1</v>
      </c>
      <c r="R346" s="142" t="s">
        <v>76</v>
      </c>
      <c r="S346" s="124">
        <v>1</v>
      </c>
      <c r="T346" s="124"/>
      <c r="U346" s="124"/>
      <c r="V346" s="108"/>
      <c r="W346" s="108"/>
      <c r="X346" s="108"/>
      <c r="Y346" s="108"/>
      <c r="Z346" s="108"/>
      <c r="AA346" s="108"/>
      <c r="AB346" s="108"/>
    </row>
    <row r="347" spans="1:28" s="110" customFormat="1" ht="12.75" x14ac:dyDescent="0.25">
      <c r="A347" s="240" t="s">
        <v>843</v>
      </c>
      <c r="B347" s="249"/>
      <c r="C347" s="238" t="s">
        <v>873</v>
      </c>
      <c r="D347" s="144">
        <v>113110811</v>
      </c>
      <c r="E347" s="245" t="s">
        <v>845</v>
      </c>
      <c r="F347" s="123" t="s">
        <v>27</v>
      </c>
      <c r="G347" s="124"/>
      <c r="H347" s="124"/>
      <c r="I347" s="124">
        <v>24</v>
      </c>
      <c r="J347" s="137">
        <f t="shared" si="17"/>
        <v>24</v>
      </c>
      <c r="K347" s="124">
        <v>24</v>
      </c>
      <c r="L347" s="124"/>
      <c r="M347" s="124"/>
      <c r="N347" s="124"/>
      <c r="O347" s="124"/>
      <c r="P347" s="137">
        <f t="shared" si="18"/>
        <v>24</v>
      </c>
      <c r="Q347" s="137">
        <f t="shared" si="19"/>
        <v>1</v>
      </c>
      <c r="R347" s="142" t="s">
        <v>133</v>
      </c>
      <c r="S347" s="124"/>
      <c r="T347" s="124">
        <v>1</v>
      </c>
      <c r="U347" s="124"/>
      <c r="V347" s="108"/>
      <c r="W347" s="108"/>
      <c r="X347" s="108"/>
      <c r="Y347" s="108"/>
      <c r="Z347" s="108"/>
      <c r="AA347" s="108"/>
      <c r="AB347" s="108"/>
    </row>
    <row r="348" spans="1:28" s="110" customFormat="1" ht="12.75" x14ac:dyDescent="0.25">
      <c r="A348" s="240" t="s">
        <v>843</v>
      </c>
      <c r="B348" s="249"/>
      <c r="C348" s="238" t="s">
        <v>874</v>
      </c>
      <c r="D348" s="144">
        <v>111080872</v>
      </c>
      <c r="E348" s="245" t="s">
        <v>845</v>
      </c>
      <c r="F348" s="123" t="s">
        <v>27</v>
      </c>
      <c r="G348" s="124"/>
      <c r="H348" s="124"/>
      <c r="I348" s="124">
        <v>24</v>
      </c>
      <c r="J348" s="137">
        <f t="shared" si="17"/>
        <v>24</v>
      </c>
      <c r="K348" s="124">
        <v>24</v>
      </c>
      <c r="L348" s="124"/>
      <c r="M348" s="124"/>
      <c r="N348" s="124"/>
      <c r="O348" s="124"/>
      <c r="P348" s="137">
        <f t="shared" si="18"/>
        <v>24</v>
      </c>
      <c r="Q348" s="137">
        <f t="shared" si="19"/>
        <v>1</v>
      </c>
      <c r="R348" s="142" t="s">
        <v>133</v>
      </c>
      <c r="S348" s="124">
        <v>1</v>
      </c>
      <c r="T348" s="124"/>
      <c r="U348" s="124"/>
      <c r="V348" s="108"/>
      <c r="W348" s="108"/>
      <c r="X348" s="108"/>
      <c r="Y348" s="108"/>
      <c r="Z348" s="108"/>
      <c r="AA348" s="108"/>
      <c r="AB348" s="108"/>
    </row>
    <row r="349" spans="1:28" s="110" customFormat="1" ht="12.75" x14ac:dyDescent="0.25">
      <c r="A349" s="240" t="s">
        <v>843</v>
      </c>
      <c r="B349" s="249"/>
      <c r="C349" s="238" t="s">
        <v>875</v>
      </c>
      <c r="D349" s="144">
        <v>503430146</v>
      </c>
      <c r="E349" s="245" t="s">
        <v>845</v>
      </c>
      <c r="F349" s="123" t="s">
        <v>27</v>
      </c>
      <c r="G349" s="124"/>
      <c r="H349" s="124"/>
      <c r="I349" s="124">
        <v>24</v>
      </c>
      <c r="J349" s="137">
        <f t="shared" si="17"/>
        <v>24</v>
      </c>
      <c r="K349" s="124">
        <v>24</v>
      </c>
      <c r="L349" s="124"/>
      <c r="M349" s="124"/>
      <c r="N349" s="124"/>
      <c r="O349" s="124"/>
      <c r="P349" s="137">
        <f t="shared" si="18"/>
        <v>24</v>
      </c>
      <c r="Q349" s="137">
        <f t="shared" si="19"/>
        <v>1</v>
      </c>
      <c r="R349" s="142" t="s">
        <v>133</v>
      </c>
      <c r="S349" s="124">
        <v>1</v>
      </c>
      <c r="T349" s="124"/>
      <c r="U349" s="124"/>
      <c r="V349" s="108"/>
      <c r="W349" s="108"/>
      <c r="X349" s="108"/>
      <c r="Y349" s="108"/>
      <c r="Z349" s="108"/>
      <c r="AA349" s="108"/>
      <c r="AB349" s="108"/>
    </row>
    <row r="350" spans="1:28" s="110" customFormat="1" ht="12.75" x14ac:dyDescent="0.25">
      <c r="A350" s="240" t="s">
        <v>843</v>
      </c>
      <c r="B350" s="249"/>
      <c r="C350" s="238" t="s">
        <v>876</v>
      </c>
      <c r="D350" s="144">
        <v>501580456</v>
      </c>
      <c r="E350" s="245" t="s">
        <v>845</v>
      </c>
      <c r="F350" s="123" t="s">
        <v>27</v>
      </c>
      <c r="G350" s="124"/>
      <c r="H350" s="124"/>
      <c r="I350" s="124">
        <v>24</v>
      </c>
      <c r="J350" s="137">
        <f t="shared" si="17"/>
        <v>24</v>
      </c>
      <c r="K350" s="124">
        <v>24</v>
      </c>
      <c r="L350" s="124"/>
      <c r="M350" s="124"/>
      <c r="N350" s="124"/>
      <c r="O350" s="124"/>
      <c r="P350" s="137">
        <f t="shared" si="18"/>
        <v>24</v>
      </c>
      <c r="Q350" s="137">
        <f t="shared" si="19"/>
        <v>1</v>
      </c>
      <c r="R350" s="142" t="s">
        <v>133</v>
      </c>
      <c r="S350" s="124">
        <v>1</v>
      </c>
      <c r="T350" s="124"/>
      <c r="U350" s="124"/>
      <c r="V350" s="108"/>
      <c r="W350" s="108"/>
      <c r="X350" s="108"/>
      <c r="Y350" s="108"/>
      <c r="Z350" s="108"/>
      <c r="AA350" s="108"/>
      <c r="AB350" s="108"/>
    </row>
    <row r="351" spans="1:28" s="110" customFormat="1" ht="12.75" x14ac:dyDescent="0.25">
      <c r="A351" s="240" t="s">
        <v>843</v>
      </c>
      <c r="B351" s="249"/>
      <c r="C351" s="238" t="s">
        <v>877</v>
      </c>
      <c r="D351" s="144">
        <v>503510996</v>
      </c>
      <c r="E351" s="245" t="s">
        <v>845</v>
      </c>
      <c r="F351" s="123" t="s">
        <v>27</v>
      </c>
      <c r="G351" s="124"/>
      <c r="H351" s="124"/>
      <c r="I351" s="124">
        <v>24</v>
      </c>
      <c r="J351" s="137">
        <f t="shared" si="17"/>
        <v>24</v>
      </c>
      <c r="K351" s="124">
        <v>24</v>
      </c>
      <c r="L351" s="124"/>
      <c r="M351" s="124"/>
      <c r="N351" s="124"/>
      <c r="O351" s="124"/>
      <c r="P351" s="137">
        <f t="shared" si="18"/>
        <v>24</v>
      </c>
      <c r="Q351" s="137">
        <f t="shared" si="19"/>
        <v>1</v>
      </c>
      <c r="R351" s="142" t="s">
        <v>133</v>
      </c>
      <c r="S351" s="124">
        <v>1</v>
      </c>
      <c r="T351" s="124"/>
      <c r="U351" s="124"/>
      <c r="V351" s="108"/>
      <c r="W351" s="108"/>
      <c r="X351" s="108"/>
      <c r="Y351" s="108"/>
      <c r="Z351" s="108"/>
      <c r="AA351" s="108"/>
      <c r="AB351" s="108"/>
    </row>
    <row r="352" spans="1:28" s="110" customFormat="1" ht="12.75" x14ac:dyDescent="0.25">
      <c r="A352" s="240" t="s">
        <v>843</v>
      </c>
      <c r="B352" s="249"/>
      <c r="C352" s="238" t="s">
        <v>878</v>
      </c>
      <c r="D352" s="144">
        <v>304190802</v>
      </c>
      <c r="E352" s="245" t="s">
        <v>845</v>
      </c>
      <c r="F352" s="123" t="s">
        <v>27</v>
      </c>
      <c r="G352" s="124"/>
      <c r="H352" s="124"/>
      <c r="I352" s="124">
        <v>24</v>
      </c>
      <c r="J352" s="137">
        <f t="shared" si="17"/>
        <v>24</v>
      </c>
      <c r="K352" s="124">
        <v>24</v>
      </c>
      <c r="L352" s="124"/>
      <c r="M352" s="124"/>
      <c r="N352" s="124"/>
      <c r="O352" s="124"/>
      <c r="P352" s="137">
        <f t="shared" si="18"/>
        <v>24</v>
      </c>
      <c r="Q352" s="137">
        <f t="shared" si="19"/>
        <v>1</v>
      </c>
      <c r="R352" s="142" t="s">
        <v>76</v>
      </c>
      <c r="S352" s="124"/>
      <c r="T352" s="124">
        <v>1</v>
      </c>
      <c r="U352" s="124"/>
      <c r="V352" s="108"/>
      <c r="W352" s="108"/>
      <c r="X352" s="108"/>
      <c r="Y352" s="108"/>
      <c r="Z352" s="108"/>
      <c r="AA352" s="108"/>
      <c r="AB352" s="108"/>
    </row>
    <row r="353" spans="1:28" s="110" customFormat="1" ht="12.75" x14ac:dyDescent="0.25">
      <c r="A353" s="240" t="s">
        <v>843</v>
      </c>
      <c r="B353" s="249"/>
      <c r="C353" s="238" t="s">
        <v>879</v>
      </c>
      <c r="D353" s="144">
        <v>104750892</v>
      </c>
      <c r="E353" s="245" t="s">
        <v>845</v>
      </c>
      <c r="F353" s="123" t="s">
        <v>27</v>
      </c>
      <c r="G353" s="124"/>
      <c r="H353" s="124"/>
      <c r="I353" s="124">
        <v>24</v>
      </c>
      <c r="J353" s="137">
        <f t="shared" si="17"/>
        <v>24</v>
      </c>
      <c r="K353" s="124">
        <v>24</v>
      </c>
      <c r="L353" s="124"/>
      <c r="M353" s="124"/>
      <c r="N353" s="124"/>
      <c r="O353" s="124"/>
      <c r="P353" s="137">
        <f t="shared" si="18"/>
        <v>24</v>
      </c>
      <c r="Q353" s="137">
        <f t="shared" si="19"/>
        <v>1</v>
      </c>
      <c r="R353" s="142" t="s">
        <v>133</v>
      </c>
      <c r="S353" s="124">
        <v>1</v>
      </c>
      <c r="T353" s="124"/>
      <c r="U353" s="124"/>
      <c r="V353" s="108"/>
      <c r="W353" s="108"/>
      <c r="X353" s="108"/>
      <c r="Y353" s="108"/>
      <c r="Z353" s="108"/>
      <c r="AA353" s="108"/>
      <c r="AB353" s="108"/>
    </row>
    <row r="354" spans="1:28" s="110" customFormat="1" ht="12.75" x14ac:dyDescent="0.25">
      <c r="A354" s="240" t="s">
        <v>843</v>
      </c>
      <c r="B354" s="249"/>
      <c r="C354" s="238" t="s">
        <v>880</v>
      </c>
      <c r="D354" s="144">
        <v>701740926</v>
      </c>
      <c r="E354" s="245" t="s">
        <v>845</v>
      </c>
      <c r="F354" s="123" t="s">
        <v>27</v>
      </c>
      <c r="G354" s="124"/>
      <c r="H354" s="124"/>
      <c r="I354" s="124">
        <v>24</v>
      </c>
      <c r="J354" s="137">
        <f t="shared" si="17"/>
        <v>24</v>
      </c>
      <c r="K354" s="124">
        <v>24</v>
      </c>
      <c r="L354" s="124"/>
      <c r="M354" s="124"/>
      <c r="N354" s="124"/>
      <c r="O354" s="124"/>
      <c r="P354" s="137">
        <f t="shared" si="18"/>
        <v>24</v>
      </c>
      <c r="Q354" s="137">
        <f t="shared" si="19"/>
        <v>1</v>
      </c>
      <c r="R354" s="142" t="s">
        <v>76</v>
      </c>
      <c r="S354" s="124">
        <v>1</v>
      </c>
      <c r="T354" s="124"/>
      <c r="U354" s="124"/>
      <c r="V354" s="108"/>
      <c r="W354" s="108"/>
      <c r="X354" s="108"/>
      <c r="Y354" s="108"/>
      <c r="Z354" s="108"/>
      <c r="AA354" s="108"/>
      <c r="AB354" s="108"/>
    </row>
    <row r="355" spans="1:28" s="110" customFormat="1" ht="12.75" x14ac:dyDescent="0.25">
      <c r="A355" s="240" t="s">
        <v>843</v>
      </c>
      <c r="B355" s="249"/>
      <c r="C355" s="238" t="s">
        <v>881</v>
      </c>
      <c r="D355" s="144">
        <v>502950122</v>
      </c>
      <c r="E355" s="245" t="s">
        <v>845</v>
      </c>
      <c r="F355" s="123" t="s">
        <v>27</v>
      </c>
      <c r="G355" s="124"/>
      <c r="H355" s="124"/>
      <c r="I355" s="124">
        <v>24</v>
      </c>
      <c r="J355" s="137">
        <f t="shared" si="17"/>
        <v>24</v>
      </c>
      <c r="K355" s="124">
        <v>24</v>
      </c>
      <c r="L355" s="124"/>
      <c r="M355" s="124"/>
      <c r="N355" s="124"/>
      <c r="O355" s="124"/>
      <c r="P355" s="137">
        <f t="shared" si="18"/>
        <v>24</v>
      </c>
      <c r="Q355" s="137">
        <f t="shared" si="19"/>
        <v>1</v>
      </c>
      <c r="R355" s="142" t="s">
        <v>133</v>
      </c>
      <c r="S355" s="124">
        <v>1</v>
      </c>
      <c r="T355" s="124"/>
      <c r="U355" s="124"/>
      <c r="V355" s="108"/>
      <c r="W355" s="108"/>
      <c r="X355" s="108"/>
      <c r="Y355" s="108"/>
      <c r="Z355" s="108"/>
      <c r="AA355" s="108"/>
      <c r="AB355" s="108"/>
    </row>
    <row r="356" spans="1:28" s="110" customFormat="1" ht="12.75" x14ac:dyDescent="0.25">
      <c r="A356" s="240" t="s">
        <v>843</v>
      </c>
      <c r="B356" s="249"/>
      <c r="C356" s="238" t="s">
        <v>882</v>
      </c>
      <c r="D356" s="144">
        <v>304040657</v>
      </c>
      <c r="E356" s="245" t="s">
        <v>845</v>
      </c>
      <c r="F356" s="123" t="s">
        <v>27</v>
      </c>
      <c r="G356" s="124"/>
      <c r="H356" s="124"/>
      <c r="I356" s="124">
        <v>24</v>
      </c>
      <c r="J356" s="137">
        <f t="shared" si="17"/>
        <v>24</v>
      </c>
      <c r="K356" s="124">
        <v>24</v>
      </c>
      <c r="L356" s="124"/>
      <c r="M356" s="124"/>
      <c r="N356" s="124"/>
      <c r="O356" s="124"/>
      <c r="P356" s="137">
        <f t="shared" si="18"/>
        <v>24</v>
      </c>
      <c r="Q356" s="137">
        <f t="shared" si="19"/>
        <v>1</v>
      </c>
      <c r="R356" s="142" t="s">
        <v>133</v>
      </c>
      <c r="S356" s="124">
        <v>1</v>
      </c>
      <c r="T356" s="124"/>
      <c r="U356" s="124"/>
      <c r="V356" s="108"/>
      <c r="W356" s="108"/>
      <c r="X356" s="108"/>
      <c r="Y356" s="108"/>
      <c r="Z356" s="108"/>
      <c r="AA356" s="108"/>
      <c r="AB356" s="108"/>
    </row>
    <row r="357" spans="1:28" s="110" customFormat="1" ht="12.75" x14ac:dyDescent="0.25">
      <c r="A357" s="240" t="s">
        <v>843</v>
      </c>
      <c r="B357" s="249"/>
      <c r="C357" s="238" t="s">
        <v>883</v>
      </c>
      <c r="D357" s="144">
        <v>701950156</v>
      </c>
      <c r="E357" s="245" t="s">
        <v>845</v>
      </c>
      <c r="F357" s="123" t="s">
        <v>27</v>
      </c>
      <c r="G357" s="124"/>
      <c r="H357" s="124"/>
      <c r="I357" s="124">
        <v>24</v>
      </c>
      <c r="J357" s="137">
        <f t="shared" si="17"/>
        <v>24</v>
      </c>
      <c r="K357" s="124">
        <v>24</v>
      </c>
      <c r="L357" s="124"/>
      <c r="M357" s="124"/>
      <c r="N357" s="124"/>
      <c r="O357" s="124"/>
      <c r="P357" s="137">
        <f t="shared" si="18"/>
        <v>24</v>
      </c>
      <c r="Q357" s="137">
        <f t="shared" si="19"/>
        <v>1</v>
      </c>
      <c r="R357" s="142" t="s">
        <v>133</v>
      </c>
      <c r="S357" s="124">
        <v>1</v>
      </c>
      <c r="T357" s="124"/>
      <c r="U357" s="124"/>
      <c r="V357" s="108"/>
      <c r="W357" s="108"/>
      <c r="X357" s="108"/>
      <c r="Y357" s="108"/>
      <c r="Z357" s="108"/>
      <c r="AA357" s="108"/>
      <c r="AB357" s="108"/>
    </row>
    <row r="358" spans="1:28" s="110" customFormat="1" ht="12.75" x14ac:dyDescent="0.25">
      <c r="A358" s="240" t="s">
        <v>843</v>
      </c>
      <c r="B358" s="249"/>
      <c r="C358" s="238" t="s">
        <v>884</v>
      </c>
      <c r="D358" s="144">
        <v>701670096</v>
      </c>
      <c r="E358" s="245" t="s">
        <v>845</v>
      </c>
      <c r="F358" s="123" t="s">
        <v>27</v>
      </c>
      <c r="G358" s="124"/>
      <c r="H358" s="124"/>
      <c r="I358" s="124">
        <v>24</v>
      </c>
      <c r="J358" s="137">
        <f t="shared" si="17"/>
        <v>24</v>
      </c>
      <c r="K358" s="124">
        <v>24</v>
      </c>
      <c r="L358" s="124"/>
      <c r="M358" s="124"/>
      <c r="N358" s="124"/>
      <c r="O358" s="124"/>
      <c r="P358" s="137">
        <f t="shared" si="18"/>
        <v>24</v>
      </c>
      <c r="Q358" s="137">
        <f t="shared" si="19"/>
        <v>1</v>
      </c>
      <c r="R358" s="142" t="s">
        <v>133</v>
      </c>
      <c r="S358" s="124"/>
      <c r="T358" s="124">
        <v>1</v>
      </c>
      <c r="U358" s="124"/>
      <c r="V358" s="108"/>
      <c r="W358" s="108"/>
      <c r="X358" s="108"/>
      <c r="Y358" s="108"/>
      <c r="Z358" s="108"/>
      <c r="AA358" s="108"/>
      <c r="AB358" s="108"/>
    </row>
    <row r="359" spans="1:28" s="110" customFormat="1" ht="12.75" x14ac:dyDescent="0.25">
      <c r="A359" s="240" t="s">
        <v>843</v>
      </c>
      <c r="B359" s="249"/>
      <c r="C359" s="238" t="s">
        <v>885</v>
      </c>
      <c r="D359" s="144">
        <v>304390340</v>
      </c>
      <c r="E359" s="245" t="s">
        <v>845</v>
      </c>
      <c r="F359" s="123" t="s">
        <v>27</v>
      </c>
      <c r="G359" s="124"/>
      <c r="H359" s="124"/>
      <c r="I359" s="124">
        <v>24</v>
      </c>
      <c r="J359" s="137">
        <f t="shared" si="17"/>
        <v>24</v>
      </c>
      <c r="K359" s="124">
        <v>24</v>
      </c>
      <c r="L359" s="124"/>
      <c r="M359" s="124"/>
      <c r="N359" s="124"/>
      <c r="O359" s="124"/>
      <c r="P359" s="137">
        <f t="shared" si="18"/>
        <v>24</v>
      </c>
      <c r="Q359" s="137">
        <f t="shared" si="19"/>
        <v>1</v>
      </c>
      <c r="R359" s="142" t="s">
        <v>133</v>
      </c>
      <c r="S359" s="124">
        <v>1</v>
      </c>
      <c r="T359" s="124"/>
      <c r="U359" s="124"/>
      <c r="V359" s="108"/>
      <c r="W359" s="108"/>
      <c r="X359" s="108"/>
      <c r="Y359" s="108"/>
      <c r="Z359" s="108"/>
      <c r="AA359" s="108"/>
      <c r="AB359" s="108"/>
    </row>
    <row r="360" spans="1:28" s="110" customFormat="1" ht="12.75" x14ac:dyDescent="0.25">
      <c r="A360" s="240" t="s">
        <v>843</v>
      </c>
      <c r="B360" s="249"/>
      <c r="C360" s="238" t="s">
        <v>886</v>
      </c>
      <c r="D360" s="144">
        <v>701510371</v>
      </c>
      <c r="E360" s="245" t="s">
        <v>845</v>
      </c>
      <c r="F360" s="123" t="s">
        <v>27</v>
      </c>
      <c r="G360" s="124"/>
      <c r="H360" s="124"/>
      <c r="I360" s="124">
        <v>24</v>
      </c>
      <c r="J360" s="137">
        <f t="shared" si="17"/>
        <v>24</v>
      </c>
      <c r="K360" s="124">
        <v>24</v>
      </c>
      <c r="L360" s="124"/>
      <c r="M360" s="124"/>
      <c r="N360" s="124"/>
      <c r="O360" s="124"/>
      <c r="P360" s="137">
        <f t="shared" si="18"/>
        <v>24</v>
      </c>
      <c r="Q360" s="137">
        <f t="shared" si="19"/>
        <v>1</v>
      </c>
      <c r="R360" s="142" t="s">
        <v>133</v>
      </c>
      <c r="S360" s="124">
        <v>1</v>
      </c>
      <c r="T360" s="124"/>
      <c r="U360" s="124"/>
      <c r="V360" s="108"/>
      <c r="W360" s="108"/>
      <c r="X360" s="108"/>
      <c r="Y360" s="108"/>
      <c r="Z360" s="108"/>
      <c r="AA360" s="108"/>
      <c r="AB360" s="108"/>
    </row>
    <row r="361" spans="1:28" s="110" customFormat="1" ht="12.75" x14ac:dyDescent="0.25">
      <c r="A361" s="240" t="s">
        <v>843</v>
      </c>
      <c r="B361" s="249"/>
      <c r="C361" s="238" t="s">
        <v>887</v>
      </c>
      <c r="D361" s="144">
        <v>113870558</v>
      </c>
      <c r="E361" s="245" t="s">
        <v>845</v>
      </c>
      <c r="F361" s="123" t="s">
        <v>27</v>
      </c>
      <c r="G361" s="124"/>
      <c r="H361" s="124"/>
      <c r="I361" s="124">
        <v>24</v>
      </c>
      <c r="J361" s="137">
        <f t="shared" si="17"/>
        <v>24</v>
      </c>
      <c r="K361" s="124">
        <v>24</v>
      </c>
      <c r="L361" s="124"/>
      <c r="M361" s="124"/>
      <c r="N361" s="124"/>
      <c r="O361" s="124"/>
      <c r="P361" s="137">
        <f t="shared" si="18"/>
        <v>24</v>
      </c>
      <c r="Q361" s="137">
        <f t="shared" si="19"/>
        <v>1</v>
      </c>
      <c r="R361" s="142" t="s">
        <v>76</v>
      </c>
      <c r="S361" s="124">
        <v>1</v>
      </c>
      <c r="T361" s="124"/>
      <c r="U361" s="124"/>
      <c r="V361" s="108"/>
      <c r="W361" s="108"/>
      <c r="X361" s="108"/>
      <c r="Y361" s="108"/>
      <c r="Z361" s="108"/>
      <c r="AA361" s="108"/>
      <c r="AB361" s="108"/>
    </row>
    <row r="362" spans="1:28" s="110" customFormat="1" ht="12.75" x14ac:dyDescent="0.25">
      <c r="A362" s="240" t="s">
        <v>843</v>
      </c>
      <c r="B362" s="249"/>
      <c r="C362" s="238" t="s">
        <v>888</v>
      </c>
      <c r="D362" s="144">
        <v>501950792</v>
      </c>
      <c r="E362" s="245" t="s">
        <v>845</v>
      </c>
      <c r="F362" s="123" t="s">
        <v>27</v>
      </c>
      <c r="G362" s="124"/>
      <c r="H362" s="124"/>
      <c r="I362" s="124">
        <v>24</v>
      </c>
      <c r="J362" s="137">
        <f t="shared" si="17"/>
        <v>24</v>
      </c>
      <c r="K362" s="124">
        <v>24</v>
      </c>
      <c r="L362" s="124"/>
      <c r="M362" s="124"/>
      <c r="N362" s="124"/>
      <c r="O362" s="124"/>
      <c r="P362" s="137">
        <f t="shared" si="18"/>
        <v>24</v>
      </c>
      <c r="Q362" s="137">
        <f t="shared" si="19"/>
        <v>1</v>
      </c>
      <c r="R362" s="142" t="s">
        <v>133</v>
      </c>
      <c r="S362" s="124">
        <v>1</v>
      </c>
      <c r="T362" s="124"/>
      <c r="U362" s="124"/>
      <c r="V362" s="108"/>
      <c r="W362" s="108"/>
      <c r="X362" s="108"/>
      <c r="Y362" s="108"/>
      <c r="Z362" s="108"/>
      <c r="AA362" s="108"/>
      <c r="AB362" s="108"/>
    </row>
    <row r="363" spans="1:28" s="110" customFormat="1" ht="12.75" x14ac:dyDescent="0.25">
      <c r="A363" s="240" t="s">
        <v>843</v>
      </c>
      <c r="B363" s="249"/>
      <c r="C363" s="238" t="s">
        <v>889</v>
      </c>
      <c r="D363" s="144">
        <v>107040942</v>
      </c>
      <c r="E363" s="245" t="s">
        <v>845</v>
      </c>
      <c r="F363" s="123" t="s">
        <v>27</v>
      </c>
      <c r="G363" s="124"/>
      <c r="H363" s="124"/>
      <c r="I363" s="124">
        <v>24</v>
      </c>
      <c r="J363" s="137">
        <f t="shared" si="17"/>
        <v>24</v>
      </c>
      <c r="K363" s="124">
        <v>24</v>
      </c>
      <c r="L363" s="124"/>
      <c r="M363" s="124"/>
      <c r="N363" s="124"/>
      <c r="O363" s="124"/>
      <c r="P363" s="137">
        <f t="shared" si="18"/>
        <v>24</v>
      </c>
      <c r="Q363" s="137">
        <f t="shared" si="19"/>
        <v>1</v>
      </c>
      <c r="R363" s="142" t="s">
        <v>76</v>
      </c>
      <c r="S363" s="124">
        <v>1</v>
      </c>
      <c r="T363" s="124"/>
      <c r="U363" s="124"/>
      <c r="V363" s="108"/>
      <c r="W363" s="108"/>
      <c r="X363" s="108"/>
      <c r="Y363" s="108"/>
      <c r="Z363" s="108"/>
      <c r="AA363" s="108"/>
      <c r="AB363" s="108"/>
    </row>
    <row r="364" spans="1:28" s="110" customFormat="1" ht="12.75" x14ac:dyDescent="0.25">
      <c r="A364" s="240" t="s">
        <v>843</v>
      </c>
      <c r="B364" s="249"/>
      <c r="C364" s="238" t="s">
        <v>890</v>
      </c>
      <c r="D364" s="144">
        <v>112250715</v>
      </c>
      <c r="E364" s="245" t="s">
        <v>845</v>
      </c>
      <c r="F364" s="123" t="s">
        <v>27</v>
      </c>
      <c r="G364" s="124"/>
      <c r="H364" s="124"/>
      <c r="I364" s="124">
        <v>24</v>
      </c>
      <c r="J364" s="137">
        <f t="shared" si="17"/>
        <v>24</v>
      </c>
      <c r="K364" s="124">
        <v>24</v>
      </c>
      <c r="L364" s="124"/>
      <c r="M364" s="124"/>
      <c r="N364" s="124"/>
      <c r="O364" s="124"/>
      <c r="P364" s="137">
        <f t="shared" si="18"/>
        <v>24</v>
      </c>
      <c r="Q364" s="137">
        <f t="shared" si="19"/>
        <v>1</v>
      </c>
      <c r="R364" s="142" t="s">
        <v>133</v>
      </c>
      <c r="S364" s="124"/>
      <c r="T364" s="124">
        <v>1</v>
      </c>
      <c r="U364" s="124"/>
      <c r="V364" s="108"/>
      <c r="W364" s="108"/>
      <c r="X364" s="108"/>
      <c r="Y364" s="108"/>
      <c r="Z364" s="108"/>
      <c r="AA364" s="108"/>
      <c r="AB364" s="108"/>
    </row>
    <row r="365" spans="1:28" s="110" customFormat="1" ht="12.75" x14ac:dyDescent="0.25">
      <c r="A365" s="240" t="s">
        <v>843</v>
      </c>
      <c r="B365" s="249"/>
      <c r="C365" s="238" t="s">
        <v>891</v>
      </c>
      <c r="D365" s="144">
        <v>113450038</v>
      </c>
      <c r="E365" s="245" t="s">
        <v>845</v>
      </c>
      <c r="F365" s="123" t="s">
        <v>27</v>
      </c>
      <c r="G365" s="124"/>
      <c r="H365" s="124"/>
      <c r="I365" s="124">
        <v>24</v>
      </c>
      <c r="J365" s="137">
        <f t="shared" si="17"/>
        <v>24</v>
      </c>
      <c r="K365" s="124">
        <v>24</v>
      </c>
      <c r="L365" s="124"/>
      <c r="M365" s="124"/>
      <c r="N365" s="124"/>
      <c r="O365" s="124"/>
      <c r="P365" s="137">
        <f t="shared" si="18"/>
        <v>24</v>
      </c>
      <c r="Q365" s="137">
        <f t="shared" si="19"/>
        <v>1</v>
      </c>
      <c r="R365" s="142" t="s">
        <v>133</v>
      </c>
      <c r="S365" s="124"/>
      <c r="T365" s="124">
        <v>1</v>
      </c>
      <c r="U365" s="124"/>
      <c r="V365" s="108"/>
      <c r="W365" s="108"/>
      <c r="X365" s="108"/>
      <c r="Y365" s="108"/>
      <c r="Z365" s="108"/>
      <c r="AA365" s="108"/>
      <c r="AB365" s="108"/>
    </row>
    <row r="366" spans="1:28" s="110" customFormat="1" ht="12.75" x14ac:dyDescent="0.25">
      <c r="A366" s="240" t="s">
        <v>843</v>
      </c>
      <c r="B366" s="249"/>
      <c r="C366" s="238" t="s">
        <v>892</v>
      </c>
      <c r="D366" s="144">
        <v>107550238</v>
      </c>
      <c r="E366" s="245" t="s">
        <v>845</v>
      </c>
      <c r="F366" s="123" t="s">
        <v>27</v>
      </c>
      <c r="G366" s="124"/>
      <c r="H366" s="124"/>
      <c r="I366" s="124">
        <v>24</v>
      </c>
      <c r="J366" s="137">
        <f t="shared" si="17"/>
        <v>24</v>
      </c>
      <c r="K366" s="124">
        <v>24</v>
      </c>
      <c r="L366" s="124"/>
      <c r="M366" s="124"/>
      <c r="N366" s="124"/>
      <c r="O366" s="124"/>
      <c r="P366" s="137">
        <f t="shared" si="18"/>
        <v>24</v>
      </c>
      <c r="Q366" s="137">
        <f t="shared" si="19"/>
        <v>1</v>
      </c>
      <c r="R366" s="142" t="s">
        <v>133</v>
      </c>
      <c r="S366" s="124">
        <v>1</v>
      </c>
      <c r="T366" s="124"/>
      <c r="U366" s="124"/>
      <c r="V366" s="108"/>
      <c r="W366" s="108"/>
      <c r="X366" s="108"/>
      <c r="Y366" s="108"/>
      <c r="Z366" s="108"/>
      <c r="AA366" s="108"/>
      <c r="AB366" s="108"/>
    </row>
    <row r="367" spans="1:28" s="110" customFormat="1" ht="12.75" x14ac:dyDescent="0.25">
      <c r="A367" s="240" t="s">
        <v>843</v>
      </c>
      <c r="B367" s="249"/>
      <c r="C367" s="238" t="s">
        <v>893</v>
      </c>
      <c r="D367" s="144">
        <v>204440757</v>
      </c>
      <c r="E367" s="245" t="s">
        <v>845</v>
      </c>
      <c r="F367" s="123" t="s">
        <v>27</v>
      </c>
      <c r="G367" s="124"/>
      <c r="H367" s="124"/>
      <c r="I367" s="124">
        <v>24</v>
      </c>
      <c r="J367" s="137">
        <f t="shared" si="17"/>
        <v>24</v>
      </c>
      <c r="K367" s="124">
        <v>24</v>
      </c>
      <c r="L367" s="124"/>
      <c r="M367" s="124"/>
      <c r="N367" s="124"/>
      <c r="O367" s="124"/>
      <c r="P367" s="137">
        <f t="shared" si="18"/>
        <v>24</v>
      </c>
      <c r="Q367" s="137">
        <f t="shared" si="19"/>
        <v>1</v>
      </c>
      <c r="R367" s="142" t="s">
        <v>133</v>
      </c>
      <c r="S367" s="124">
        <v>1</v>
      </c>
      <c r="T367" s="124"/>
      <c r="U367" s="124"/>
      <c r="V367" s="108"/>
      <c r="W367" s="108"/>
      <c r="X367" s="108"/>
      <c r="Y367" s="108"/>
      <c r="Z367" s="108"/>
      <c r="AA367" s="108"/>
      <c r="AB367" s="108"/>
    </row>
    <row r="368" spans="1:28" s="110" customFormat="1" ht="12.75" x14ac:dyDescent="0.25">
      <c r="A368" s="240" t="s">
        <v>843</v>
      </c>
      <c r="B368" s="249"/>
      <c r="C368" s="238" t="s">
        <v>894</v>
      </c>
      <c r="D368" s="144">
        <v>206880987</v>
      </c>
      <c r="E368" s="245" t="s">
        <v>845</v>
      </c>
      <c r="F368" s="123" t="s">
        <v>27</v>
      </c>
      <c r="G368" s="124"/>
      <c r="H368" s="124"/>
      <c r="I368" s="124">
        <v>24</v>
      </c>
      <c r="J368" s="137">
        <f t="shared" si="17"/>
        <v>24</v>
      </c>
      <c r="K368" s="124">
        <v>24</v>
      </c>
      <c r="L368" s="124"/>
      <c r="M368" s="124"/>
      <c r="N368" s="124"/>
      <c r="O368" s="124"/>
      <c r="P368" s="137">
        <f t="shared" si="18"/>
        <v>24</v>
      </c>
      <c r="Q368" s="137">
        <f t="shared" si="19"/>
        <v>1</v>
      </c>
      <c r="R368" s="142" t="s">
        <v>133</v>
      </c>
      <c r="S368" s="124">
        <v>1</v>
      </c>
      <c r="T368" s="124"/>
      <c r="U368" s="124"/>
      <c r="V368" s="108"/>
      <c r="W368" s="108"/>
      <c r="X368" s="108"/>
      <c r="Y368" s="108"/>
      <c r="Z368" s="108"/>
      <c r="AA368" s="108"/>
      <c r="AB368" s="108"/>
    </row>
    <row r="369" spans="1:28" s="110" customFormat="1" ht="12.75" x14ac:dyDescent="0.25">
      <c r="A369" s="240" t="s">
        <v>843</v>
      </c>
      <c r="B369" s="249"/>
      <c r="C369" s="238" t="s">
        <v>895</v>
      </c>
      <c r="D369" s="144">
        <v>106670178</v>
      </c>
      <c r="E369" s="245" t="s">
        <v>845</v>
      </c>
      <c r="F369" s="123" t="s">
        <v>27</v>
      </c>
      <c r="G369" s="124"/>
      <c r="H369" s="124"/>
      <c r="I369" s="124">
        <v>24</v>
      </c>
      <c r="J369" s="137">
        <f t="shared" si="17"/>
        <v>24</v>
      </c>
      <c r="K369" s="124">
        <v>24</v>
      </c>
      <c r="L369" s="124"/>
      <c r="M369" s="124"/>
      <c r="N369" s="124"/>
      <c r="O369" s="124"/>
      <c r="P369" s="137">
        <f t="shared" si="18"/>
        <v>24</v>
      </c>
      <c r="Q369" s="137">
        <f t="shared" si="19"/>
        <v>1</v>
      </c>
      <c r="R369" s="142" t="s">
        <v>133</v>
      </c>
      <c r="S369" s="124">
        <v>1</v>
      </c>
      <c r="T369" s="124"/>
      <c r="U369" s="124"/>
      <c r="V369" s="108"/>
      <c r="W369" s="108"/>
      <c r="X369" s="108"/>
      <c r="Y369" s="108"/>
      <c r="Z369" s="108"/>
      <c r="AA369" s="108"/>
      <c r="AB369" s="108"/>
    </row>
    <row r="370" spans="1:28" s="110" customFormat="1" ht="12.75" x14ac:dyDescent="0.25">
      <c r="A370" s="240" t="s">
        <v>843</v>
      </c>
      <c r="B370" s="249"/>
      <c r="C370" s="238" t="s">
        <v>896</v>
      </c>
      <c r="D370" s="144">
        <v>205750370</v>
      </c>
      <c r="E370" s="245" t="s">
        <v>845</v>
      </c>
      <c r="F370" s="123" t="s">
        <v>27</v>
      </c>
      <c r="G370" s="124"/>
      <c r="H370" s="124"/>
      <c r="I370" s="124">
        <v>24</v>
      </c>
      <c r="J370" s="137">
        <f t="shared" si="17"/>
        <v>24</v>
      </c>
      <c r="K370" s="124">
        <v>24</v>
      </c>
      <c r="L370" s="124"/>
      <c r="M370" s="124"/>
      <c r="N370" s="124"/>
      <c r="O370" s="124"/>
      <c r="P370" s="137">
        <f t="shared" si="18"/>
        <v>24</v>
      </c>
      <c r="Q370" s="137">
        <f t="shared" si="19"/>
        <v>1</v>
      </c>
      <c r="R370" s="142" t="s">
        <v>133</v>
      </c>
      <c r="S370" s="124">
        <v>1</v>
      </c>
      <c r="T370" s="124"/>
      <c r="U370" s="124"/>
      <c r="V370" s="108"/>
      <c r="W370" s="108"/>
      <c r="X370" s="108"/>
      <c r="Y370" s="108"/>
      <c r="Z370" s="108"/>
      <c r="AA370" s="108"/>
      <c r="AB370" s="108"/>
    </row>
    <row r="371" spans="1:28" s="110" customFormat="1" ht="12.75" x14ac:dyDescent="0.25">
      <c r="A371" s="240" t="s">
        <v>843</v>
      </c>
      <c r="B371" s="249"/>
      <c r="C371" s="238" t="s">
        <v>897</v>
      </c>
      <c r="D371" s="144">
        <v>601760371</v>
      </c>
      <c r="E371" s="245" t="s">
        <v>845</v>
      </c>
      <c r="F371" s="123" t="s">
        <v>27</v>
      </c>
      <c r="G371" s="124"/>
      <c r="H371" s="124"/>
      <c r="I371" s="124">
        <v>24</v>
      </c>
      <c r="J371" s="137">
        <f t="shared" si="17"/>
        <v>24</v>
      </c>
      <c r="K371" s="124">
        <v>24</v>
      </c>
      <c r="L371" s="124"/>
      <c r="M371" s="124"/>
      <c r="N371" s="124"/>
      <c r="O371" s="124"/>
      <c r="P371" s="137">
        <f t="shared" si="18"/>
        <v>24</v>
      </c>
      <c r="Q371" s="137">
        <f t="shared" si="19"/>
        <v>1</v>
      </c>
      <c r="R371" s="142" t="s">
        <v>133</v>
      </c>
      <c r="S371" s="124">
        <v>1</v>
      </c>
      <c r="T371" s="124"/>
      <c r="U371" s="124"/>
      <c r="V371" s="108"/>
      <c r="W371" s="108"/>
      <c r="X371" s="108"/>
      <c r="Y371" s="108"/>
      <c r="Z371" s="108"/>
      <c r="AA371" s="108"/>
      <c r="AB371" s="108"/>
    </row>
    <row r="372" spans="1:28" s="110" customFormat="1" ht="12.75" x14ac:dyDescent="0.25">
      <c r="A372" s="240" t="s">
        <v>843</v>
      </c>
      <c r="B372" s="249"/>
      <c r="C372" s="238" t="s">
        <v>898</v>
      </c>
      <c r="D372" s="144">
        <v>204210728</v>
      </c>
      <c r="E372" s="245" t="s">
        <v>845</v>
      </c>
      <c r="F372" s="123" t="s">
        <v>27</v>
      </c>
      <c r="G372" s="124"/>
      <c r="H372" s="124"/>
      <c r="I372" s="124">
        <v>24</v>
      </c>
      <c r="J372" s="137">
        <f t="shared" si="17"/>
        <v>24</v>
      </c>
      <c r="K372" s="124">
        <v>24</v>
      </c>
      <c r="L372" s="124"/>
      <c r="M372" s="124"/>
      <c r="N372" s="124"/>
      <c r="O372" s="124"/>
      <c r="P372" s="137">
        <f t="shared" si="18"/>
        <v>24</v>
      </c>
      <c r="Q372" s="137">
        <f t="shared" si="19"/>
        <v>1</v>
      </c>
      <c r="R372" s="142" t="s">
        <v>76</v>
      </c>
      <c r="S372" s="124">
        <v>1</v>
      </c>
      <c r="T372" s="124"/>
      <c r="U372" s="124"/>
      <c r="V372" s="108"/>
      <c r="W372" s="108"/>
      <c r="X372" s="108"/>
      <c r="Y372" s="108"/>
      <c r="Z372" s="108"/>
      <c r="AA372" s="108"/>
      <c r="AB372" s="108"/>
    </row>
    <row r="373" spans="1:28" s="110" customFormat="1" ht="12.75" x14ac:dyDescent="0.25">
      <c r="A373" s="240" t="s">
        <v>843</v>
      </c>
      <c r="B373" s="249"/>
      <c r="C373" s="238" t="s">
        <v>899</v>
      </c>
      <c r="D373" s="144">
        <v>603580798</v>
      </c>
      <c r="E373" s="245" t="s">
        <v>845</v>
      </c>
      <c r="F373" s="123" t="s">
        <v>27</v>
      </c>
      <c r="G373" s="124"/>
      <c r="H373" s="124"/>
      <c r="I373" s="124">
        <v>24</v>
      </c>
      <c r="J373" s="137">
        <f t="shared" si="17"/>
        <v>24</v>
      </c>
      <c r="K373" s="124">
        <v>24</v>
      </c>
      <c r="L373" s="124"/>
      <c r="M373" s="124"/>
      <c r="N373" s="124"/>
      <c r="O373" s="124"/>
      <c r="P373" s="137">
        <f t="shared" si="18"/>
        <v>24</v>
      </c>
      <c r="Q373" s="137">
        <f t="shared" si="19"/>
        <v>1</v>
      </c>
      <c r="R373" s="142" t="s">
        <v>133</v>
      </c>
      <c r="S373" s="124"/>
      <c r="T373" s="124">
        <v>1</v>
      </c>
      <c r="U373" s="124"/>
      <c r="V373" s="108"/>
      <c r="W373" s="108"/>
      <c r="X373" s="108"/>
      <c r="Y373" s="108"/>
      <c r="Z373" s="108"/>
      <c r="AA373" s="108"/>
      <c r="AB373" s="108"/>
    </row>
    <row r="374" spans="1:28" s="110" customFormat="1" ht="12.75" x14ac:dyDescent="0.25">
      <c r="A374" s="240" t="s">
        <v>843</v>
      </c>
      <c r="B374" s="249"/>
      <c r="C374" s="238" t="s">
        <v>900</v>
      </c>
      <c r="D374" s="144">
        <v>111200595</v>
      </c>
      <c r="E374" s="245" t="s">
        <v>845</v>
      </c>
      <c r="F374" s="123" t="s">
        <v>27</v>
      </c>
      <c r="G374" s="124"/>
      <c r="H374" s="124"/>
      <c r="I374" s="124">
        <v>24</v>
      </c>
      <c r="J374" s="137">
        <f t="shared" si="17"/>
        <v>24</v>
      </c>
      <c r="K374" s="124">
        <v>24</v>
      </c>
      <c r="L374" s="124"/>
      <c r="M374" s="124"/>
      <c r="N374" s="124"/>
      <c r="O374" s="124"/>
      <c r="P374" s="137">
        <f t="shared" si="18"/>
        <v>24</v>
      </c>
      <c r="Q374" s="137">
        <f t="shared" si="19"/>
        <v>1</v>
      </c>
      <c r="R374" s="142" t="s">
        <v>133</v>
      </c>
      <c r="S374" s="124">
        <v>1</v>
      </c>
      <c r="T374" s="124"/>
      <c r="U374" s="124"/>
      <c r="V374" s="108"/>
      <c r="W374" s="108"/>
      <c r="X374" s="108"/>
      <c r="Y374" s="108"/>
      <c r="Z374" s="108"/>
      <c r="AA374" s="108"/>
      <c r="AB374" s="108"/>
    </row>
    <row r="375" spans="1:28" s="110" customFormat="1" ht="12.75" x14ac:dyDescent="0.25">
      <c r="A375" s="240" t="s">
        <v>843</v>
      </c>
      <c r="B375" s="249"/>
      <c r="C375" s="238" t="s">
        <v>901</v>
      </c>
      <c r="D375" s="144">
        <v>601320690</v>
      </c>
      <c r="E375" s="245" t="s">
        <v>845</v>
      </c>
      <c r="F375" s="123" t="s">
        <v>27</v>
      </c>
      <c r="G375" s="124"/>
      <c r="H375" s="124"/>
      <c r="I375" s="124">
        <v>24</v>
      </c>
      <c r="J375" s="137">
        <f t="shared" si="17"/>
        <v>24</v>
      </c>
      <c r="K375" s="124">
        <v>24</v>
      </c>
      <c r="L375" s="124"/>
      <c r="M375" s="124"/>
      <c r="N375" s="124"/>
      <c r="O375" s="124"/>
      <c r="P375" s="137">
        <f t="shared" si="18"/>
        <v>24</v>
      </c>
      <c r="Q375" s="137">
        <f t="shared" si="19"/>
        <v>1</v>
      </c>
      <c r="R375" s="142" t="s">
        <v>133</v>
      </c>
      <c r="S375" s="124">
        <v>1</v>
      </c>
      <c r="T375" s="124"/>
      <c r="U375" s="124"/>
      <c r="V375" s="108"/>
      <c r="W375" s="108"/>
      <c r="X375" s="108"/>
      <c r="Y375" s="108"/>
      <c r="Z375" s="108"/>
      <c r="AA375" s="108"/>
      <c r="AB375" s="108"/>
    </row>
    <row r="376" spans="1:28" s="110" customFormat="1" ht="12.75" x14ac:dyDescent="0.25">
      <c r="A376" s="240" t="s">
        <v>843</v>
      </c>
      <c r="B376" s="249"/>
      <c r="C376" s="238" t="s">
        <v>902</v>
      </c>
      <c r="D376" s="144">
        <v>639400558</v>
      </c>
      <c r="E376" s="245" t="s">
        <v>845</v>
      </c>
      <c r="F376" s="123" t="s">
        <v>27</v>
      </c>
      <c r="G376" s="124"/>
      <c r="H376" s="124"/>
      <c r="I376" s="124">
        <v>24</v>
      </c>
      <c r="J376" s="137">
        <f t="shared" si="17"/>
        <v>24</v>
      </c>
      <c r="K376" s="124">
        <v>24</v>
      </c>
      <c r="L376" s="124"/>
      <c r="M376" s="124"/>
      <c r="N376" s="124"/>
      <c r="O376" s="124"/>
      <c r="P376" s="137">
        <f t="shared" si="18"/>
        <v>24</v>
      </c>
      <c r="Q376" s="137">
        <f t="shared" si="19"/>
        <v>1</v>
      </c>
      <c r="R376" s="142" t="s">
        <v>133</v>
      </c>
      <c r="S376" s="124"/>
      <c r="T376" s="124">
        <v>1</v>
      </c>
      <c r="U376" s="124"/>
      <c r="V376" s="108"/>
      <c r="W376" s="108"/>
      <c r="X376" s="108"/>
      <c r="Y376" s="108"/>
      <c r="Z376" s="108"/>
      <c r="AA376" s="108"/>
      <c r="AB376" s="108"/>
    </row>
    <row r="377" spans="1:28" s="110" customFormat="1" ht="12.75" x14ac:dyDescent="0.25">
      <c r="A377" s="240" t="s">
        <v>843</v>
      </c>
      <c r="B377" s="249"/>
      <c r="C377" s="238" t="s">
        <v>903</v>
      </c>
      <c r="D377" s="144">
        <v>601580492</v>
      </c>
      <c r="E377" s="245" t="s">
        <v>845</v>
      </c>
      <c r="F377" s="123" t="s">
        <v>27</v>
      </c>
      <c r="G377" s="124"/>
      <c r="H377" s="124"/>
      <c r="I377" s="124">
        <v>24</v>
      </c>
      <c r="J377" s="137">
        <f t="shared" si="17"/>
        <v>24</v>
      </c>
      <c r="K377" s="124">
        <v>24</v>
      </c>
      <c r="L377" s="124"/>
      <c r="M377" s="124"/>
      <c r="N377" s="124"/>
      <c r="O377" s="124"/>
      <c r="P377" s="137">
        <f t="shared" si="18"/>
        <v>24</v>
      </c>
      <c r="Q377" s="137">
        <f t="shared" si="19"/>
        <v>1</v>
      </c>
      <c r="R377" s="142" t="s">
        <v>133</v>
      </c>
      <c r="S377" s="124">
        <v>1</v>
      </c>
      <c r="T377" s="124"/>
      <c r="U377" s="124"/>
      <c r="V377" s="108"/>
      <c r="W377" s="108"/>
      <c r="X377" s="108"/>
      <c r="Y377" s="108"/>
      <c r="Z377" s="108"/>
      <c r="AA377" s="108"/>
      <c r="AB377" s="108"/>
    </row>
    <row r="378" spans="1:28" s="110" customFormat="1" ht="12.75" x14ac:dyDescent="0.25">
      <c r="A378" s="240" t="s">
        <v>843</v>
      </c>
      <c r="B378" s="249"/>
      <c r="C378" s="238" t="s">
        <v>904</v>
      </c>
      <c r="D378" s="144">
        <v>105840891</v>
      </c>
      <c r="E378" s="245" t="s">
        <v>845</v>
      </c>
      <c r="F378" s="123" t="s">
        <v>27</v>
      </c>
      <c r="G378" s="124"/>
      <c r="H378" s="124"/>
      <c r="I378" s="124">
        <v>24</v>
      </c>
      <c r="J378" s="137">
        <f t="shared" si="17"/>
        <v>24</v>
      </c>
      <c r="K378" s="124">
        <v>24</v>
      </c>
      <c r="L378" s="124"/>
      <c r="M378" s="124"/>
      <c r="N378" s="124"/>
      <c r="O378" s="124"/>
      <c r="P378" s="137">
        <f t="shared" si="18"/>
        <v>24</v>
      </c>
      <c r="Q378" s="137">
        <f t="shared" si="19"/>
        <v>1</v>
      </c>
      <c r="R378" s="142" t="s">
        <v>133</v>
      </c>
      <c r="S378" s="124"/>
      <c r="T378" s="124">
        <v>1</v>
      </c>
      <c r="U378" s="124"/>
      <c r="V378" s="108"/>
      <c r="W378" s="108"/>
      <c r="X378" s="108"/>
      <c r="Y378" s="108"/>
      <c r="Z378" s="108"/>
      <c r="AA378" s="108"/>
      <c r="AB378" s="108"/>
    </row>
    <row r="379" spans="1:28" s="110" customFormat="1" ht="12.75" x14ac:dyDescent="0.25">
      <c r="A379" s="240" t="s">
        <v>843</v>
      </c>
      <c r="B379" s="249"/>
      <c r="C379" s="238" t="s">
        <v>905</v>
      </c>
      <c r="D379" s="144">
        <v>205880529</v>
      </c>
      <c r="E379" s="245" t="s">
        <v>845</v>
      </c>
      <c r="F379" s="123" t="s">
        <v>27</v>
      </c>
      <c r="G379" s="124"/>
      <c r="H379" s="124"/>
      <c r="I379" s="124">
        <v>24</v>
      </c>
      <c r="J379" s="137">
        <f t="shared" si="17"/>
        <v>24</v>
      </c>
      <c r="K379" s="124">
        <v>24</v>
      </c>
      <c r="L379" s="124"/>
      <c r="M379" s="124"/>
      <c r="N379" s="124"/>
      <c r="O379" s="124"/>
      <c r="P379" s="137">
        <f t="shared" si="18"/>
        <v>24</v>
      </c>
      <c r="Q379" s="137">
        <f t="shared" si="19"/>
        <v>1</v>
      </c>
      <c r="R379" s="142" t="s">
        <v>133</v>
      </c>
      <c r="S379" s="124">
        <v>1</v>
      </c>
      <c r="T379" s="124"/>
      <c r="U379" s="124"/>
      <c r="V379" s="108"/>
      <c r="W379" s="108"/>
      <c r="X379" s="108"/>
      <c r="Y379" s="108"/>
      <c r="Z379" s="108"/>
      <c r="AA379" s="108"/>
      <c r="AB379" s="108"/>
    </row>
    <row r="380" spans="1:28" s="110" customFormat="1" ht="12.75" x14ac:dyDescent="0.25">
      <c r="A380" s="240" t="s">
        <v>843</v>
      </c>
      <c r="B380" s="249"/>
      <c r="C380" s="238" t="s">
        <v>906</v>
      </c>
      <c r="D380" s="144">
        <v>203890392</v>
      </c>
      <c r="E380" s="245" t="s">
        <v>845</v>
      </c>
      <c r="F380" s="123" t="s">
        <v>27</v>
      </c>
      <c r="G380" s="124"/>
      <c r="H380" s="213"/>
      <c r="I380" s="124">
        <v>24</v>
      </c>
      <c r="J380" s="137">
        <f t="shared" si="17"/>
        <v>24</v>
      </c>
      <c r="K380" s="124">
        <v>24</v>
      </c>
      <c r="L380" s="213"/>
      <c r="M380" s="124"/>
      <c r="N380" s="124"/>
      <c r="O380" s="124"/>
      <c r="P380" s="137">
        <f t="shared" si="18"/>
        <v>24</v>
      </c>
      <c r="Q380" s="137">
        <f t="shared" si="19"/>
        <v>1</v>
      </c>
      <c r="R380" s="142" t="s">
        <v>133</v>
      </c>
      <c r="S380" s="124"/>
      <c r="T380" s="124">
        <v>1</v>
      </c>
      <c r="U380" s="124"/>
      <c r="V380" s="108"/>
      <c r="W380" s="108"/>
      <c r="X380" s="108"/>
      <c r="Y380" s="108"/>
      <c r="Z380" s="108"/>
      <c r="AA380" s="108"/>
      <c r="AB380" s="108"/>
    </row>
    <row r="381" spans="1:28" s="110" customFormat="1" ht="12.75" x14ac:dyDescent="0.25">
      <c r="A381" s="240" t="s">
        <v>843</v>
      </c>
      <c r="B381" s="249"/>
      <c r="C381" s="238" t="s">
        <v>907</v>
      </c>
      <c r="D381" s="144">
        <v>105370304</v>
      </c>
      <c r="E381" s="245" t="s">
        <v>845</v>
      </c>
      <c r="F381" s="123" t="s">
        <v>27</v>
      </c>
      <c r="G381" s="124"/>
      <c r="H381" s="213"/>
      <c r="I381" s="124">
        <v>24</v>
      </c>
      <c r="J381" s="137">
        <f t="shared" si="17"/>
        <v>24</v>
      </c>
      <c r="K381" s="124">
        <v>24</v>
      </c>
      <c r="L381" s="213"/>
      <c r="M381" s="124"/>
      <c r="N381" s="124"/>
      <c r="O381" s="124"/>
      <c r="P381" s="137">
        <f t="shared" si="18"/>
        <v>24</v>
      </c>
      <c r="Q381" s="137">
        <f t="shared" si="19"/>
        <v>1</v>
      </c>
      <c r="R381" s="142" t="s">
        <v>133</v>
      </c>
      <c r="S381" s="124"/>
      <c r="T381" s="124">
        <v>1</v>
      </c>
      <c r="U381" s="124"/>
      <c r="V381" s="108"/>
      <c r="W381" s="108"/>
      <c r="X381" s="108"/>
      <c r="Y381" s="108"/>
      <c r="Z381" s="108"/>
      <c r="AA381" s="108"/>
      <c r="AB381" s="108"/>
    </row>
    <row r="382" spans="1:28" s="110" customFormat="1" ht="12.75" x14ac:dyDescent="0.25">
      <c r="A382" s="240" t="s">
        <v>843</v>
      </c>
      <c r="B382" s="249"/>
      <c r="C382" s="238" t="s">
        <v>908</v>
      </c>
      <c r="D382" s="144">
        <v>203920463</v>
      </c>
      <c r="E382" s="245" t="s">
        <v>845</v>
      </c>
      <c r="F382" s="123" t="s">
        <v>27</v>
      </c>
      <c r="G382" s="124"/>
      <c r="H382" s="213"/>
      <c r="I382" s="124">
        <v>24</v>
      </c>
      <c r="J382" s="137">
        <f t="shared" si="17"/>
        <v>24</v>
      </c>
      <c r="K382" s="124">
        <v>24</v>
      </c>
      <c r="L382" s="213"/>
      <c r="M382" s="124"/>
      <c r="N382" s="124"/>
      <c r="O382" s="124"/>
      <c r="P382" s="137">
        <f t="shared" si="18"/>
        <v>24</v>
      </c>
      <c r="Q382" s="137">
        <f t="shared" si="19"/>
        <v>1</v>
      </c>
      <c r="R382" s="142" t="s">
        <v>133</v>
      </c>
      <c r="S382" s="124">
        <v>1</v>
      </c>
      <c r="T382" s="124"/>
      <c r="U382" s="124"/>
      <c r="V382" s="108"/>
      <c r="W382" s="108"/>
      <c r="X382" s="108"/>
      <c r="Y382" s="108"/>
      <c r="Z382" s="108"/>
      <c r="AA382" s="108"/>
      <c r="AB382" s="108"/>
    </row>
    <row r="383" spans="1:28" s="110" customFormat="1" ht="12.75" x14ac:dyDescent="0.25">
      <c r="A383" s="240" t="s">
        <v>843</v>
      </c>
      <c r="B383" s="249"/>
      <c r="C383" s="238" t="s">
        <v>909</v>
      </c>
      <c r="D383" s="144">
        <v>112320172</v>
      </c>
      <c r="E383" s="245" t="s">
        <v>845</v>
      </c>
      <c r="F383" s="123" t="s">
        <v>27</v>
      </c>
      <c r="G383" s="124"/>
      <c r="H383" s="213"/>
      <c r="I383" s="124">
        <v>24</v>
      </c>
      <c r="J383" s="137">
        <f t="shared" si="17"/>
        <v>24</v>
      </c>
      <c r="K383" s="124">
        <v>24</v>
      </c>
      <c r="L383" s="213"/>
      <c r="M383" s="124"/>
      <c r="N383" s="124"/>
      <c r="O383" s="124"/>
      <c r="P383" s="137">
        <f t="shared" si="18"/>
        <v>24</v>
      </c>
      <c r="Q383" s="137">
        <f t="shared" si="19"/>
        <v>1</v>
      </c>
      <c r="R383" s="142" t="s">
        <v>133</v>
      </c>
      <c r="S383" s="124"/>
      <c r="T383" s="124">
        <v>1</v>
      </c>
      <c r="U383" s="124"/>
      <c r="V383" s="108"/>
      <c r="W383" s="108"/>
      <c r="X383" s="108"/>
      <c r="Y383" s="108"/>
      <c r="Z383" s="108"/>
      <c r="AA383" s="108"/>
      <c r="AB383" s="108"/>
    </row>
    <row r="384" spans="1:28" s="110" customFormat="1" ht="12.75" x14ac:dyDescent="0.25">
      <c r="A384" s="240" t="s">
        <v>843</v>
      </c>
      <c r="B384" s="249"/>
      <c r="C384" s="238" t="s">
        <v>910</v>
      </c>
      <c r="D384" s="144">
        <v>203560250</v>
      </c>
      <c r="E384" s="245" t="s">
        <v>845</v>
      </c>
      <c r="F384" s="123" t="s">
        <v>27</v>
      </c>
      <c r="G384" s="124"/>
      <c r="H384" s="124"/>
      <c r="I384" s="124">
        <v>24</v>
      </c>
      <c r="J384" s="137">
        <f t="shared" si="17"/>
        <v>24</v>
      </c>
      <c r="K384" s="124">
        <v>24</v>
      </c>
      <c r="L384" s="124"/>
      <c r="M384" s="124"/>
      <c r="N384" s="124"/>
      <c r="O384" s="124"/>
      <c r="P384" s="137">
        <f t="shared" si="18"/>
        <v>24</v>
      </c>
      <c r="Q384" s="137">
        <f t="shared" si="19"/>
        <v>1</v>
      </c>
      <c r="R384" s="142" t="s">
        <v>133</v>
      </c>
      <c r="S384" s="124"/>
      <c r="T384" s="124">
        <v>1</v>
      </c>
      <c r="U384" s="124"/>
      <c r="V384" s="108"/>
      <c r="W384" s="108"/>
      <c r="X384" s="108"/>
      <c r="Y384" s="108"/>
      <c r="Z384" s="108"/>
      <c r="AA384" s="108"/>
      <c r="AB384" s="108"/>
    </row>
    <row r="385" spans="1:28" s="110" customFormat="1" ht="12.75" x14ac:dyDescent="0.25">
      <c r="A385" s="240" t="s">
        <v>843</v>
      </c>
      <c r="B385" s="249"/>
      <c r="C385" s="238" t="s">
        <v>911</v>
      </c>
      <c r="D385" s="144">
        <v>1102200032</v>
      </c>
      <c r="E385" s="245" t="s">
        <v>845</v>
      </c>
      <c r="F385" s="123" t="s">
        <v>27</v>
      </c>
      <c r="G385" s="124"/>
      <c r="H385" s="124"/>
      <c r="I385" s="124">
        <v>24</v>
      </c>
      <c r="J385" s="137">
        <f t="shared" si="17"/>
        <v>24</v>
      </c>
      <c r="K385" s="124">
        <v>24</v>
      </c>
      <c r="L385" s="124"/>
      <c r="M385" s="124"/>
      <c r="N385" s="124"/>
      <c r="O385" s="124"/>
      <c r="P385" s="137">
        <f t="shared" si="18"/>
        <v>24</v>
      </c>
      <c r="Q385" s="137">
        <f t="shared" si="19"/>
        <v>1</v>
      </c>
      <c r="R385" s="142" t="s">
        <v>133</v>
      </c>
      <c r="S385" s="124">
        <v>1</v>
      </c>
      <c r="T385" s="124"/>
      <c r="U385" s="124"/>
      <c r="V385" s="108"/>
      <c r="W385" s="108"/>
      <c r="X385" s="108"/>
      <c r="Y385" s="108"/>
      <c r="Z385" s="108"/>
      <c r="AA385" s="108"/>
      <c r="AB385" s="108"/>
    </row>
    <row r="386" spans="1:28" s="110" customFormat="1" ht="12.75" x14ac:dyDescent="0.25">
      <c r="A386" s="240" t="s">
        <v>843</v>
      </c>
      <c r="B386" s="249"/>
      <c r="C386" s="238" t="s">
        <v>912</v>
      </c>
      <c r="D386" s="144">
        <v>106590328</v>
      </c>
      <c r="E386" s="245" t="s">
        <v>845</v>
      </c>
      <c r="F386" s="123" t="s">
        <v>27</v>
      </c>
      <c r="G386" s="124"/>
      <c r="H386" s="124"/>
      <c r="I386" s="124">
        <v>24</v>
      </c>
      <c r="J386" s="137">
        <f t="shared" si="17"/>
        <v>24</v>
      </c>
      <c r="K386" s="124">
        <v>24</v>
      </c>
      <c r="L386" s="124"/>
      <c r="M386" s="124"/>
      <c r="N386" s="124"/>
      <c r="O386" s="124"/>
      <c r="P386" s="137">
        <f t="shared" si="18"/>
        <v>24</v>
      </c>
      <c r="Q386" s="137">
        <f t="shared" si="19"/>
        <v>1</v>
      </c>
      <c r="R386" s="142" t="s">
        <v>133</v>
      </c>
      <c r="S386" s="124">
        <v>1</v>
      </c>
      <c r="T386" s="124"/>
      <c r="U386" s="124"/>
      <c r="V386" s="108"/>
      <c r="W386" s="108"/>
      <c r="X386" s="108"/>
      <c r="Y386" s="108"/>
      <c r="Z386" s="108"/>
      <c r="AA386" s="108"/>
      <c r="AB386" s="108"/>
    </row>
    <row r="387" spans="1:28" s="110" customFormat="1" ht="12.75" x14ac:dyDescent="0.25">
      <c r="A387" s="240" t="s">
        <v>843</v>
      </c>
      <c r="B387" s="249"/>
      <c r="C387" s="238" t="s">
        <v>913</v>
      </c>
      <c r="D387" s="144">
        <v>203200838</v>
      </c>
      <c r="E387" s="245" t="s">
        <v>845</v>
      </c>
      <c r="F387" s="123" t="s">
        <v>27</v>
      </c>
      <c r="G387" s="124"/>
      <c r="H387" s="124"/>
      <c r="I387" s="124">
        <v>24</v>
      </c>
      <c r="J387" s="137">
        <f t="shared" si="17"/>
        <v>24</v>
      </c>
      <c r="K387" s="124">
        <v>24</v>
      </c>
      <c r="L387" s="124"/>
      <c r="M387" s="124"/>
      <c r="N387" s="124"/>
      <c r="O387" s="124"/>
      <c r="P387" s="137">
        <f t="shared" si="18"/>
        <v>24</v>
      </c>
      <c r="Q387" s="137">
        <f t="shared" si="19"/>
        <v>1</v>
      </c>
      <c r="R387" s="142" t="s">
        <v>133</v>
      </c>
      <c r="S387" s="124">
        <v>1</v>
      </c>
      <c r="T387" s="124"/>
      <c r="U387" s="124"/>
      <c r="V387" s="108"/>
      <c r="W387" s="108"/>
      <c r="X387" s="108"/>
      <c r="Y387" s="108"/>
      <c r="Z387" s="108"/>
      <c r="AA387" s="108"/>
      <c r="AB387" s="108"/>
    </row>
    <row r="388" spans="1:28" s="110" customFormat="1" ht="12.75" x14ac:dyDescent="0.25">
      <c r="A388" s="240" t="s">
        <v>843</v>
      </c>
      <c r="B388" s="249"/>
      <c r="C388" s="238" t="s">
        <v>914</v>
      </c>
      <c r="D388" s="144">
        <v>302400403</v>
      </c>
      <c r="E388" s="245" t="s">
        <v>845</v>
      </c>
      <c r="F388" s="123" t="s">
        <v>27</v>
      </c>
      <c r="G388" s="124"/>
      <c r="H388" s="124"/>
      <c r="I388" s="124">
        <v>24</v>
      </c>
      <c r="J388" s="137">
        <f t="shared" si="17"/>
        <v>24</v>
      </c>
      <c r="K388" s="124">
        <v>24</v>
      </c>
      <c r="L388" s="124"/>
      <c r="M388" s="124"/>
      <c r="N388" s="124"/>
      <c r="O388" s="124"/>
      <c r="P388" s="137">
        <f t="shared" si="18"/>
        <v>24</v>
      </c>
      <c r="Q388" s="137">
        <f t="shared" si="19"/>
        <v>1</v>
      </c>
      <c r="R388" s="142" t="s">
        <v>133</v>
      </c>
      <c r="S388" s="124"/>
      <c r="T388" s="124">
        <v>1</v>
      </c>
      <c r="U388" s="124"/>
      <c r="V388" s="108"/>
      <c r="W388" s="108"/>
      <c r="X388" s="108"/>
      <c r="Y388" s="108"/>
      <c r="Z388" s="108"/>
      <c r="AA388" s="108"/>
      <c r="AB388" s="108"/>
    </row>
    <row r="389" spans="1:28" s="110" customFormat="1" ht="12.75" x14ac:dyDescent="0.25">
      <c r="A389" s="240" t="s">
        <v>843</v>
      </c>
      <c r="B389" s="249"/>
      <c r="C389" s="238" t="s">
        <v>915</v>
      </c>
      <c r="D389" s="144">
        <v>901070424</v>
      </c>
      <c r="E389" s="245" t="s">
        <v>845</v>
      </c>
      <c r="F389" s="123" t="s">
        <v>27</v>
      </c>
      <c r="G389" s="124"/>
      <c r="H389" s="124"/>
      <c r="I389" s="124">
        <v>24</v>
      </c>
      <c r="J389" s="137">
        <f t="shared" si="17"/>
        <v>24</v>
      </c>
      <c r="K389" s="124">
        <v>24</v>
      </c>
      <c r="L389" s="124"/>
      <c r="M389" s="124"/>
      <c r="N389" s="124"/>
      <c r="O389" s="124"/>
      <c r="P389" s="137">
        <f t="shared" si="18"/>
        <v>24</v>
      </c>
      <c r="Q389" s="137">
        <f t="shared" si="19"/>
        <v>1</v>
      </c>
      <c r="R389" s="142" t="s">
        <v>133</v>
      </c>
      <c r="S389" s="124">
        <v>1</v>
      </c>
      <c r="T389" s="124"/>
      <c r="U389" s="124"/>
      <c r="V389" s="108"/>
      <c r="W389" s="108"/>
      <c r="X389" s="108"/>
      <c r="Y389" s="108"/>
      <c r="Z389" s="108"/>
      <c r="AA389" s="108"/>
      <c r="AB389" s="108"/>
    </row>
    <row r="390" spans="1:28" s="110" customFormat="1" ht="12.75" x14ac:dyDescent="0.25">
      <c r="A390" s="240" t="s">
        <v>843</v>
      </c>
      <c r="B390" s="249"/>
      <c r="C390" s="238" t="s">
        <v>916</v>
      </c>
      <c r="D390" s="144">
        <v>1062200952</v>
      </c>
      <c r="E390" s="245" t="s">
        <v>845</v>
      </c>
      <c r="F390" s="123" t="s">
        <v>27</v>
      </c>
      <c r="G390" s="124"/>
      <c r="H390" s="124"/>
      <c r="I390" s="124">
        <v>24</v>
      </c>
      <c r="J390" s="137">
        <f t="shared" si="17"/>
        <v>24</v>
      </c>
      <c r="K390" s="124">
        <v>24</v>
      </c>
      <c r="L390" s="124"/>
      <c r="M390" s="124"/>
      <c r="N390" s="124"/>
      <c r="O390" s="124"/>
      <c r="P390" s="137">
        <f t="shared" si="18"/>
        <v>24</v>
      </c>
      <c r="Q390" s="137">
        <f t="shared" si="19"/>
        <v>1</v>
      </c>
      <c r="R390" s="142" t="s">
        <v>133</v>
      </c>
      <c r="S390" s="124">
        <v>1</v>
      </c>
      <c r="T390" s="124"/>
      <c r="U390" s="124"/>
      <c r="V390" s="108"/>
      <c r="W390" s="108"/>
      <c r="X390" s="108"/>
      <c r="Y390" s="108"/>
      <c r="Z390" s="108"/>
      <c r="AA390" s="108"/>
      <c r="AB390" s="108"/>
    </row>
    <row r="391" spans="1:28" s="110" customFormat="1" ht="12.75" x14ac:dyDescent="0.25">
      <c r="A391" s="240" t="s">
        <v>843</v>
      </c>
      <c r="B391" s="249"/>
      <c r="C391" s="238" t="s">
        <v>917</v>
      </c>
      <c r="D391" s="144">
        <v>105170329</v>
      </c>
      <c r="E391" s="245" t="s">
        <v>845</v>
      </c>
      <c r="F391" s="123" t="s">
        <v>27</v>
      </c>
      <c r="G391" s="124"/>
      <c r="H391" s="124"/>
      <c r="I391" s="124">
        <v>24</v>
      </c>
      <c r="J391" s="137">
        <f t="shared" si="17"/>
        <v>24</v>
      </c>
      <c r="K391" s="124">
        <v>24</v>
      </c>
      <c r="L391" s="124"/>
      <c r="M391" s="124"/>
      <c r="N391" s="124"/>
      <c r="O391" s="124"/>
      <c r="P391" s="137">
        <f t="shared" si="18"/>
        <v>24</v>
      </c>
      <c r="Q391" s="137">
        <f t="shared" si="19"/>
        <v>1</v>
      </c>
      <c r="R391" s="142" t="s">
        <v>133</v>
      </c>
      <c r="S391" s="124"/>
      <c r="T391" s="124">
        <v>1</v>
      </c>
      <c r="U391" s="124"/>
      <c r="V391" s="108"/>
      <c r="W391" s="108"/>
      <c r="X391" s="108"/>
      <c r="Y391" s="108"/>
      <c r="Z391" s="108"/>
      <c r="AA391" s="108"/>
      <c r="AB391" s="108"/>
    </row>
    <row r="392" spans="1:28" s="110" customFormat="1" ht="12.75" x14ac:dyDescent="0.25">
      <c r="A392" s="240" t="s">
        <v>843</v>
      </c>
      <c r="B392" s="249"/>
      <c r="C392" s="238" t="s">
        <v>918</v>
      </c>
      <c r="D392" s="144">
        <v>302100452</v>
      </c>
      <c r="E392" s="245" t="s">
        <v>845</v>
      </c>
      <c r="F392" s="123" t="s">
        <v>27</v>
      </c>
      <c r="G392" s="124"/>
      <c r="H392" s="124"/>
      <c r="I392" s="124">
        <v>24</v>
      </c>
      <c r="J392" s="137">
        <f t="shared" si="17"/>
        <v>24</v>
      </c>
      <c r="K392" s="124">
        <v>24</v>
      </c>
      <c r="L392" s="124"/>
      <c r="M392" s="124"/>
      <c r="N392" s="124"/>
      <c r="O392" s="124"/>
      <c r="P392" s="137">
        <f t="shared" si="18"/>
        <v>24</v>
      </c>
      <c r="Q392" s="137">
        <f t="shared" si="19"/>
        <v>1</v>
      </c>
      <c r="R392" s="142" t="s">
        <v>77</v>
      </c>
      <c r="S392" s="124">
        <v>1</v>
      </c>
      <c r="T392" s="124"/>
      <c r="U392" s="124"/>
      <c r="V392" s="108"/>
      <c r="W392" s="108"/>
      <c r="X392" s="108"/>
      <c r="Y392" s="108"/>
      <c r="Z392" s="108"/>
      <c r="AA392" s="108"/>
      <c r="AB392" s="108"/>
    </row>
    <row r="393" spans="1:28" s="110" customFormat="1" ht="12.75" x14ac:dyDescent="0.25">
      <c r="A393" s="240" t="s">
        <v>843</v>
      </c>
      <c r="B393" s="249"/>
      <c r="C393" s="238" t="s">
        <v>919</v>
      </c>
      <c r="D393" s="144">
        <v>800740363</v>
      </c>
      <c r="E393" s="245" t="s">
        <v>845</v>
      </c>
      <c r="F393" s="123" t="s">
        <v>27</v>
      </c>
      <c r="G393" s="124"/>
      <c r="H393" s="124"/>
      <c r="I393" s="124">
        <v>24</v>
      </c>
      <c r="J393" s="137">
        <f t="shared" ref="J393:J456" si="20">SUM(G393:I393)</f>
        <v>24</v>
      </c>
      <c r="K393" s="124">
        <v>24</v>
      </c>
      <c r="L393" s="124"/>
      <c r="M393" s="124"/>
      <c r="N393" s="124"/>
      <c r="O393" s="124"/>
      <c r="P393" s="137">
        <f t="shared" si="18"/>
        <v>24</v>
      </c>
      <c r="Q393" s="137">
        <f t="shared" si="19"/>
        <v>1</v>
      </c>
      <c r="R393" s="142" t="s">
        <v>133</v>
      </c>
      <c r="S393" s="124">
        <v>1</v>
      </c>
      <c r="T393" s="124"/>
      <c r="U393" s="124"/>
      <c r="V393" s="108"/>
      <c r="W393" s="108"/>
      <c r="X393" s="108"/>
      <c r="Y393" s="108"/>
      <c r="Z393" s="108"/>
      <c r="AA393" s="108"/>
      <c r="AB393" s="108"/>
    </row>
    <row r="394" spans="1:28" s="110" customFormat="1" ht="12.75" x14ac:dyDescent="0.25">
      <c r="A394" s="240" t="s">
        <v>843</v>
      </c>
      <c r="B394" s="249"/>
      <c r="C394" s="238" t="s">
        <v>920</v>
      </c>
      <c r="D394" s="144">
        <v>107020450</v>
      </c>
      <c r="E394" s="245" t="s">
        <v>845</v>
      </c>
      <c r="F394" s="123" t="s">
        <v>27</v>
      </c>
      <c r="G394" s="124"/>
      <c r="H394" s="124"/>
      <c r="I394" s="124">
        <v>24</v>
      </c>
      <c r="J394" s="137">
        <f t="shared" si="20"/>
        <v>24</v>
      </c>
      <c r="K394" s="124">
        <v>24</v>
      </c>
      <c r="L394" s="124"/>
      <c r="M394" s="124"/>
      <c r="N394" s="124"/>
      <c r="O394" s="124"/>
      <c r="P394" s="137">
        <f t="shared" ref="P394:P457" si="21">IF(SUM(K394:O394)=SUM(G394:I394),J394,"VERIFIQUE DATOS INCORRECTOS")</f>
        <v>24</v>
      </c>
      <c r="Q394" s="137">
        <f t="shared" ref="Q394:Q457" si="22">SUM(S394:U394)</f>
        <v>1</v>
      </c>
      <c r="R394" s="142" t="s">
        <v>133</v>
      </c>
      <c r="S394" s="124">
        <v>1</v>
      </c>
      <c r="T394" s="124"/>
      <c r="U394" s="124"/>
      <c r="V394" s="108"/>
      <c r="W394" s="108"/>
      <c r="X394" s="108"/>
      <c r="Y394" s="108"/>
      <c r="Z394" s="108"/>
      <c r="AA394" s="108"/>
      <c r="AB394" s="108"/>
    </row>
    <row r="395" spans="1:28" s="110" customFormat="1" ht="12.75" x14ac:dyDescent="0.25">
      <c r="A395" s="240" t="s">
        <v>843</v>
      </c>
      <c r="B395" s="249"/>
      <c r="C395" s="238" t="s">
        <v>921</v>
      </c>
      <c r="D395" s="144">
        <v>603820580</v>
      </c>
      <c r="E395" s="245" t="s">
        <v>845</v>
      </c>
      <c r="F395" s="123" t="s">
        <v>27</v>
      </c>
      <c r="G395" s="124"/>
      <c r="H395" s="124"/>
      <c r="I395" s="124">
        <v>24</v>
      </c>
      <c r="J395" s="137">
        <f t="shared" si="20"/>
        <v>24</v>
      </c>
      <c r="K395" s="124">
        <v>24</v>
      </c>
      <c r="L395" s="124"/>
      <c r="M395" s="124"/>
      <c r="N395" s="124"/>
      <c r="O395" s="124"/>
      <c r="P395" s="137">
        <f t="shared" si="21"/>
        <v>24</v>
      </c>
      <c r="Q395" s="137">
        <f t="shared" si="22"/>
        <v>1</v>
      </c>
      <c r="R395" s="142" t="s">
        <v>133</v>
      </c>
      <c r="S395" s="124">
        <v>1</v>
      </c>
      <c r="T395" s="124"/>
      <c r="U395" s="124"/>
      <c r="V395" s="108"/>
      <c r="W395" s="108"/>
      <c r="X395" s="108"/>
      <c r="Y395" s="108"/>
      <c r="Z395" s="108"/>
      <c r="AA395" s="108"/>
      <c r="AB395" s="108"/>
    </row>
    <row r="396" spans="1:28" s="110" customFormat="1" ht="12.75" x14ac:dyDescent="0.25">
      <c r="A396" s="240" t="s">
        <v>843</v>
      </c>
      <c r="B396" s="249"/>
      <c r="C396" s="238" t="s">
        <v>922</v>
      </c>
      <c r="D396" s="144">
        <v>113240562</v>
      </c>
      <c r="E396" s="245" t="s">
        <v>845</v>
      </c>
      <c r="F396" s="123" t="s">
        <v>27</v>
      </c>
      <c r="G396" s="124"/>
      <c r="H396" s="124"/>
      <c r="I396" s="124">
        <v>24</v>
      </c>
      <c r="J396" s="137">
        <f t="shared" si="20"/>
        <v>24</v>
      </c>
      <c r="K396" s="124">
        <v>24</v>
      </c>
      <c r="L396" s="124"/>
      <c r="M396" s="124"/>
      <c r="N396" s="124"/>
      <c r="O396" s="124"/>
      <c r="P396" s="137">
        <f t="shared" si="21"/>
        <v>24</v>
      </c>
      <c r="Q396" s="137">
        <f t="shared" si="22"/>
        <v>1</v>
      </c>
      <c r="R396" s="142" t="s">
        <v>133</v>
      </c>
      <c r="S396" s="124"/>
      <c r="T396" s="124">
        <v>1</v>
      </c>
      <c r="U396" s="124"/>
      <c r="V396" s="108"/>
      <c r="W396" s="108"/>
      <c r="X396" s="108"/>
      <c r="Y396" s="108"/>
      <c r="Z396" s="108"/>
      <c r="AA396" s="108"/>
      <c r="AB396" s="108"/>
    </row>
    <row r="397" spans="1:28" s="110" customFormat="1" ht="12.75" x14ac:dyDescent="0.25">
      <c r="A397" s="239" t="s">
        <v>594</v>
      </c>
      <c r="B397" s="249"/>
      <c r="C397" s="113" t="s">
        <v>923</v>
      </c>
      <c r="D397" s="143">
        <v>203470164</v>
      </c>
      <c r="E397" s="239" t="s">
        <v>924</v>
      </c>
      <c r="F397" s="123" t="s">
        <v>27</v>
      </c>
      <c r="G397" s="124"/>
      <c r="H397" s="124"/>
      <c r="I397" s="124">
        <v>24</v>
      </c>
      <c r="J397" s="137">
        <f t="shared" si="20"/>
        <v>24</v>
      </c>
      <c r="K397" s="124">
        <v>24</v>
      </c>
      <c r="L397" s="124"/>
      <c r="M397" s="124"/>
      <c r="N397" s="124"/>
      <c r="O397" s="124"/>
      <c r="P397" s="137">
        <f t="shared" si="21"/>
        <v>24</v>
      </c>
      <c r="Q397" s="137">
        <f t="shared" si="22"/>
        <v>1</v>
      </c>
      <c r="R397" s="142" t="s">
        <v>133</v>
      </c>
      <c r="S397" s="124">
        <v>1</v>
      </c>
      <c r="T397" s="124"/>
      <c r="U397" s="124"/>
      <c r="V397" s="108"/>
      <c r="W397" s="108"/>
      <c r="X397" s="108"/>
      <c r="Y397" s="108"/>
      <c r="Z397" s="108"/>
      <c r="AA397" s="108"/>
      <c r="AB397" s="108"/>
    </row>
    <row r="398" spans="1:28" s="110" customFormat="1" ht="12.75" x14ac:dyDescent="0.25">
      <c r="A398" s="240" t="s">
        <v>925</v>
      </c>
      <c r="B398" s="249"/>
      <c r="C398" s="238" t="s">
        <v>926</v>
      </c>
      <c r="D398" s="144">
        <v>204100979</v>
      </c>
      <c r="E398" s="248" t="s">
        <v>927</v>
      </c>
      <c r="F398" s="123" t="s">
        <v>27</v>
      </c>
      <c r="G398" s="124"/>
      <c r="H398" s="124"/>
      <c r="I398" s="124">
        <v>35</v>
      </c>
      <c r="J398" s="137">
        <f t="shared" si="20"/>
        <v>35</v>
      </c>
      <c r="K398" s="124">
        <v>35</v>
      </c>
      <c r="L398" s="124"/>
      <c r="M398" s="124"/>
      <c r="N398" s="124"/>
      <c r="O398" s="124"/>
      <c r="P398" s="137">
        <f t="shared" si="21"/>
        <v>35</v>
      </c>
      <c r="Q398" s="137">
        <f t="shared" si="22"/>
        <v>1</v>
      </c>
      <c r="R398" s="142" t="s">
        <v>133</v>
      </c>
      <c r="S398" s="124">
        <v>1</v>
      </c>
      <c r="T398" s="124"/>
      <c r="U398" s="124"/>
      <c r="V398" s="108"/>
      <c r="W398" s="108"/>
      <c r="X398" s="108"/>
      <c r="Y398" s="108"/>
      <c r="Z398" s="108"/>
      <c r="AA398" s="108"/>
      <c r="AB398" s="108"/>
    </row>
    <row r="399" spans="1:28" s="110" customFormat="1" ht="12.75" x14ac:dyDescent="0.25">
      <c r="A399" s="239" t="s">
        <v>620</v>
      </c>
      <c r="B399" s="249"/>
      <c r="C399" s="113" t="s">
        <v>928</v>
      </c>
      <c r="D399" s="143">
        <v>401370381</v>
      </c>
      <c r="E399" s="239" t="s">
        <v>804</v>
      </c>
      <c r="F399" s="123" t="s">
        <v>27</v>
      </c>
      <c r="G399" s="124">
        <v>5</v>
      </c>
      <c r="H399" s="124"/>
      <c r="I399" s="124"/>
      <c r="J399" s="137">
        <f t="shared" si="20"/>
        <v>5</v>
      </c>
      <c r="K399" s="124">
        <v>5</v>
      </c>
      <c r="L399" s="124"/>
      <c r="M399" s="124"/>
      <c r="N399" s="124"/>
      <c r="O399" s="124"/>
      <c r="P399" s="137">
        <f t="shared" si="21"/>
        <v>5</v>
      </c>
      <c r="Q399" s="137">
        <f t="shared" si="22"/>
        <v>1</v>
      </c>
      <c r="R399" s="142" t="s">
        <v>133</v>
      </c>
      <c r="S399" s="124"/>
      <c r="T399" s="124">
        <v>1</v>
      </c>
      <c r="U399" s="124"/>
      <c r="V399" s="108"/>
      <c r="W399" s="108"/>
      <c r="X399" s="108"/>
      <c r="Y399" s="108"/>
      <c r="Z399" s="108"/>
      <c r="AA399" s="108"/>
      <c r="AB399" s="108"/>
    </row>
    <row r="400" spans="1:28" s="110" customFormat="1" ht="12.75" x14ac:dyDescent="0.25">
      <c r="A400" s="239" t="s">
        <v>620</v>
      </c>
      <c r="B400" s="249"/>
      <c r="C400" s="113" t="s">
        <v>929</v>
      </c>
      <c r="D400" s="143">
        <v>108260809</v>
      </c>
      <c r="E400" s="239" t="s">
        <v>804</v>
      </c>
      <c r="F400" s="123" t="s">
        <v>27</v>
      </c>
      <c r="G400" s="124">
        <v>5</v>
      </c>
      <c r="H400" s="124"/>
      <c r="I400" s="124"/>
      <c r="J400" s="137">
        <f t="shared" si="20"/>
        <v>5</v>
      </c>
      <c r="K400" s="124">
        <v>5</v>
      </c>
      <c r="L400" s="124"/>
      <c r="M400" s="124"/>
      <c r="N400" s="124"/>
      <c r="O400" s="124"/>
      <c r="P400" s="137">
        <f t="shared" si="21"/>
        <v>5</v>
      </c>
      <c r="Q400" s="137">
        <f t="shared" si="22"/>
        <v>1</v>
      </c>
      <c r="R400" s="142" t="s">
        <v>133</v>
      </c>
      <c r="S400" s="124"/>
      <c r="T400" s="124">
        <v>1</v>
      </c>
      <c r="U400" s="124"/>
      <c r="V400" s="108"/>
      <c r="W400" s="108"/>
      <c r="X400" s="108"/>
      <c r="Y400" s="108"/>
      <c r="Z400" s="108"/>
      <c r="AA400" s="108"/>
      <c r="AB400" s="108"/>
    </row>
    <row r="401" spans="1:28" s="110" customFormat="1" ht="12.75" x14ac:dyDescent="0.25">
      <c r="A401" s="239" t="s">
        <v>620</v>
      </c>
      <c r="B401" s="249"/>
      <c r="C401" s="113" t="s">
        <v>358</v>
      </c>
      <c r="D401" s="143">
        <v>401190750</v>
      </c>
      <c r="E401" s="239" t="s">
        <v>804</v>
      </c>
      <c r="F401" s="123" t="s">
        <v>27</v>
      </c>
      <c r="G401" s="124">
        <v>5</v>
      </c>
      <c r="H401" s="124"/>
      <c r="I401" s="124"/>
      <c r="J401" s="137">
        <f t="shared" si="20"/>
        <v>5</v>
      </c>
      <c r="K401" s="124">
        <v>5</v>
      </c>
      <c r="L401" s="124"/>
      <c r="M401" s="124"/>
      <c r="N401" s="124"/>
      <c r="O401" s="124"/>
      <c r="P401" s="137">
        <f t="shared" si="21"/>
        <v>5</v>
      </c>
      <c r="Q401" s="137">
        <f t="shared" si="22"/>
        <v>1</v>
      </c>
      <c r="R401" s="142" t="s">
        <v>133</v>
      </c>
      <c r="S401" s="124">
        <v>1</v>
      </c>
      <c r="T401" s="124"/>
      <c r="U401" s="124"/>
      <c r="V401" s="108"/>
      <c r="W401" s="108"/>
      <c r="X401" s="108"/>
      <c r="Y401" s="108"/>
      <c r="Z401" s="108"/>
      <c r="AA401" s="108"/>
      <c r="AB401" s="108"/>
    </row>
    <row r="402" spans="1:28" s="110" customFormat="1" ht="12.75" x14ac:dyDescent="0.25">
      <c r="A402" s="239" t="s">
        <v>575</v>
      </c>
      <c r="B402" s="249"/>
      <c r="C402" s="113" t="s">
        <v>930</v>
      </c>
      <c r="D402" s="143">
        <v>503510520</v>
      </c>
      <c r="E402" s="239" t="s">
        <v>931</v>
      </c>
      <c r="F402" s="123" t="s">
        <v>27</v>
      </c>
      <c r="G402" s="124"/>
      <c r="H402" s="124"/>
      <c r="I402" s="124">
        <v>32</v>
      </c>
      <c r="J402" s="137">
        <f t="shared" si="20"/>
        <v>32</v>
      </c>
      <c r="K402" s="124">
        <v>32</v>
      </c>
      <c r="L402" s="124"/>
      <c r="M402" s="124"/>
      <c r="N402" s="124"/>
      <c r="O402" s="124"/>
      <c r="P402" s="137">
        <f t="shared" si="21"/>
        <v>32</v>
      </c>
      <c r="Q402" s="137">
        <f t="shared" si="22"/>
        <v>1</v>
      </c>
      <c r="R402" s="142" t="s">
        <v>133</v>
      </c>
      <c r="S402" s="124">
        <v>1</v>
      </c>
      <c r="T402" s="124"/>
      <c r="U402" s="124"/>
      <c r="V402" s="108"/>
      <c r="W402" s="108"/>
      <c r="X402" s="108"/>
      <c r="Y402" s="108"/>
      <c r="Z402" s="108"/>
      <c r="AA402" s="108"/>
      <c r="AB402" s="108"/>
    </row>
    <row r="403" spans="1:28" s="110" customFormat="1" ht="12.75" x14ac:dyDescent="0.25">
      <c r="A403" s="239" t="s">
        <v>932</v>
      </c>
      <c r="B403" s="249"/>
      <c r="C403" s="113" t="s">
        <v>336</v>
      </c>
      <c r="D403" s="143">
        <v>207450626</v>
      </c>
      <c r="E403" s="239" t="s">
        <v>933</v>
      </c>
      <c r="F403" s="123" t="s">
        <v>27</v>
      </c>
      <c r="G403" s="124"/>
      <c r="H403" s="124">
        <v>240</v>
      </c>
      <c r="I403" s="124"/>
      <c r="J403" s="137">
        <f t="shared" si="20"/>
        <v>240</v>
      </c>
      <c r="K403" s="124">
        <v>240</v>
      </c>
      <c r="L403" s="124"/>
      <c r="M403" s="124"/>
      <c r="N403" s="124"/>
      <c r="O403" s="124"/>
      <c r="P403" s="137">
        <f t="shared" si="21"/>
        <v>240</v>
      </c>
      <c r="Q403" s="137">
        <f t="shared" si="22"/>
        <v>1</v>
      </c>
      <c r="R403" s="142" t="s">
        <v>76</v>
      </c>
      <c r="S403" s="124"/>
      <c r="T403" s="124">
        <v>1</v>
      </c>
      <c r="U403" s="124"/>
      <c r="V403" s="108"/>
      <c r="W403" s="108"/>
      <c r="X403" s="108"/>
      <c r="Y403" s="108"/>
      <c r="Z403" s="108"/>
      <c r="AA403" s="108"/>
      <c r="AB403" s="108"/>
    </row>
    <row r="404" spans="1:28" s="110" customFormat="1" ht="12.75" x14ac:dyDescent="0.25">
      <c r="A404" s="239" t="s">
        <v>932</v>
      </c>
      <c r="B404" s="249"/>
      <c r="C404" s="113" t="s">
        <v>934</v>
      </c>
      <c r="D404" s="250">
        <v>132000044318</v>
      </c>
      <c r="E404" s="239" t="s">
        <v>933</v>
      </c>
      <c r="F404" s="123" t="s">
        <v>27</v>
      </c>
      <c r="G404" s="124"/>
      <c r="H404" s="124">
        <v>240</v>
      </c>
      <c r="I404" s="124"/>
      <c r="J404" s="137">
        <f t="shared" si="20"/>
        <v>240</v>
      </c>
      <c r="K404" s="124">
        <v>240</v>
      </c>
      <c r="L404" s="124"/>
      <c r="M404" s="124"/>
      <c r="N404" s="124"/>
      <c r="O404" s="124"/>
      <c r="P404" s="137">
        <f t="shared" si="21"/>
        <v>240</v>
      </c>
      <c r="Q404" s="137">
        <f t="shared" si="22"/>
        <v>1</v>
      </c>
      <c r="R404" s="142" t="s">
        <v>133</v>
      </c>
      <c r="S404" s="124"/>
      <c r="T404" s="124">
        <v>1</v>
      </c>
      <c r="U404" s="124"/>
      <c r="V404" s="108"/>
      <c r="W404" s="108"/>
      <c r="X404" s="108"/>
      <c r="Y404" s="108"/>
      <c r="Z404" s="108"/>
      <c r="AA404" s="108"/>
      <c r="AB404" s="108"/>
    </row>
    <row r="405" spans="1:28" s="110" customFormat="1" ht="12.75" x14ac:dyDescent="0.25">
      <c r="A405" s="239" t="s">
        <v>830</v>
      </c>
      <c r="B405" s="249"/>
      <c r="C405" s="113" t="s">
        <v>831</v>
      </c>
      <c r="D405" s="143">
        <v>112010117</v>
      </c>
      <c r="E405" s="239" t="s">
        <v>808</v>
      </c>
      <c r="F405" s="123" t="s">
        <v>27</v>
      </c>
      <c r="G405" s="124"/>
      <c r="H405" s="124">
        <v>24</v>
      </c>
      <c r="I405" s="124"/>
      <c r="J405" s="137">
        <f t="shared" si="20"/>
        <v>24</v>
      </c>
      <c r="K405" s="124">
        <v>24</v>
      </c>
      <c r="L405" s="124"/>
      <c r="M405" s="124"/>
      <c r="N405" s="124"/>
      <c r="O405" s="124"/>
      <c r="P405" s="137">
        <f t="shared" si="21"/>
        <v>24</v>
      </c>
      <c r="Q405" s="137">
        <f t="shared" si="22"/>
        <v>1</v>
      </c>
      <c r="R405" s="142" t="s">
        <v>133</v>
      </c>
      <c r="S405" s="124"/>
      <c r="T405" s="124">
        <v>1</v>
      </c>
      <c r="U405" s="124"/>
      <c r="V405" s="108"/>
      <c r="W405" s="108"/>
      <c r="X405" s="108"/>
      <c r="Y405" s="108"/>
      <c r="Z405" s="108"/>
      <c r="AA405" s="108"/>
      <c r="AB405" s="108"/>
    </row>
    <row r="406" spans="1:28" s="110" customFormat="1" ht="12.75" x14ac:dyDescent="0.25">
      <c r="A406" s="239" t="s">
        <v>830</v>
      </c>
      <c r="B406" s="249"/>
      <c r="C406" s="113" t="s">
        <v>935</v>
      </c>
      <c r="D406" s="143">
        <v>205330751</v>
      </c>
      <c r="E406" s="239" t="s">
        <v>808</v>
      </c>
      <c r="F406" s="123" t="s">
        <v>27</v>
      </c>
      <c r="G406" s="124"/>
      <c r="H406" s="124">
        <v>24</v>
      </c>
      <c r="I406" s="124"/>
      <c r="J406" s="137">
        <f t="shared" si="20"/>
        <v>24</v>
      </c>
      <c r="K406" s="124">
        <v>24</v>
      </c>
      <c r="L406" s="124"/>
      <c r="M406" s="124"/>
      <c r="N406" s="124"/>
      <c r="O406" s="124"/>
      <c r="P406" s="137">
        <f t="shared" si="21"/>
        <v>24</v>
      </c>
      <c r="Q406" s="137">
        <f t="shared" si="22"/>
        <v>1</v>
      </c>
      <c r="R406" s="142" t="s">
        <v>133</v>
      </c>
      <c r="S406" s="124"/>
      <c r="T406" s="124">
        <v>1</v>
      </c>
      <c r="U406" s="124"/>
      <c r="V406" s="108"/>
      <c r="W406" s="108"/>
      <c r="X406" s="108"/>
      <c r="Y406" s="108"/>
      <c r="Z406" s="108"/>
      <c r="AA406" s="108"/>
      <c r="AB406" s="108"/>
    </row>
    <row r="407" spans="1:28" s="110" customFormat="1" ht="12.75" x14ac:dyDescent="0.25">
      <c r="A407" s="239" t="s">
        <v>830</v>
      </c>
      <c r="B407" s="249"/>
      <c r="C407" s="113" t="s">
        <v>560</v>
      </c>
      <c r="D407" s="143">
        <v>112350736</v>
      </c>
      <c r="E407" s="239" t="s">
        <v>808</v>
      </c>
      <c r="F407" s="123" t="s">
        <v>27</v>
      </c>
      <c r="G407" s="124"/>
      <c r="H407" s="124">
        <v>24</v>
      </c>
      <c r="I407" s="124"/>
      <c r="J407" s="137">
        <f t="shared" si="20"/>
        <v>24</v>
      </c>
      <c r="K407" s="124">
        <v>24</v>
      </c>
      <c r="L407" s="124"/>
      <c r="M407" s="124"/>
      <c r="N407" s="124"/>
      <c r="O407" s="124"/>
      <c r="P407" s="137">
        <f t="shared" si="21"/>
        <v>24</v>
      </c>
      <c r="Q407" s="137">
        <f t="shared" si="22"/>
        <v>1</v>
      </c>
      <c r="R407" s="142" t="s">
        <v>133</v>
      </c>
      <c r="S407" s="124">
        <v>1</v>
      </c>
      <c r="T407" s="124"/>
      <c r="U407" s="124"/>
      <c r="V407" s="108"/>
      <c r="W407" s="108"/>
      <c r="X407" s="108"/>
      <c r="Y407" s="108"/>
      <c r="Z407" s="108"/>
      <c r="AA407" s="108"/>
      <c r="AB407" s="108"/>
    </row>
    <row r="408" spans="1:28" s="110" customFormat="1" ht="12.75" x14ac:dyDescent="0.25">
      <c r="A408" s="239" t="s">
        <v>936</v>
      </c>
      <c r="B408" s="249"/>
      <c r="C408" s="113" t="s">
        <v>364</v>
      </c>
      <c r="D408" s="143">
        <v>602830530</v>
      </c>
      <c r="E408" s="239" t="s">
        <v>937</v>
      </c>
      <c r="F408" s="123" t="s">
        <v>27</v>
      </c>
      <c r="G408" s="124"/>
      <c r="H408" s="124">
        <v>40</v>
      </c>
      <c r="I408" s="124"/>
      <c r="J408" s="137">
        <f t="shared" si="20"/>
        <v>40</v>
      </c>
      <c r="K408" s="124"/>
      <c r="L408" s="124">
        <v>40</v>
      </c>
      <c r="M408" s="124"/>
      <c r="N408" s="124"/>
      <c r="O408" s="124"/>
      <c r="P408" s="137">
        <f t="shared" si="21"/>
        <v>40</v>
      </c>
      <c r="Q408" s="137">
        <f t="shared" si="22"/>
        <v>1</v>
      </c>
      <c r="R408" s="142" t="s">
        <v>76</v>
      </c>
      <c r="S408" s="124"/>
      <c r="T408" s="124">
        <v>1</v>
      </c>
      <c r="U408" s="124"/>
      <c r="V408" s="108"/>
      <c r="W408" s="108"/>
      <c r="X408" s="108"/>
      <c r="Y408" s="108"/>
      <c r="Z408" s="108"/>
      <c r="AA408" s="108"/>
      <c r="AB408" s="108"/>
    </row>
    <row r="409" spans="1:28" s="110" customFormat="1" ht="12.75" x14ac:dyDescent="0.25">
      <c r="A409" s="239" t="s">
        <v>936</v>
      </c>
      <c r="B409" s="249"/>
      <c r="C409" s="113" t="s">
        <v>938</v>
      </c>
      <c r="D409" s="143">
        <v>109420379</v>
      </c>
      <c r="E409" s="239" t="s">
        <v>937</v>
      </c>
      <c r="F409" s="123" t="s">
        <v>27</v>
      </c>
      <c r="G409" s="124"/>
      <c r="H409" s="124">
        <v>40</v>
      </c>
      <c r="I409" s="124"/>
      <c r="J409" s="137">
        <f t="shared" si="20"/>
        <v>40</v>
      </c>
      <c r="K409" s="124"/>
      <c r="L409" s="124">
        <v>40</v>
      </c>
      <c r="M409" s="124"/>
      <c r="N409" s="124"/>
      <c r="O409" s="124"/>
      <c r="P409" s="137">
        <f t="shared" si="21"/>
        <v>40</v>
      </c>
      <c r="Q409" s="137">
        <f t="shared" si="22"/>
        <v>1</v>
      </c>
      <c r="R409" s="142" t="s">
        <v>133</v>
      </c>
      <c r="S409" s="124"/>
      <c r="T409" s="124">
        <v>1</v>
      </c>
      <c r="U409" s="124"/>
      <c r="V409" s="108"/>
      <c r="W409" s="108"/>
      <c r="X409" s="108"/>
      <c r="Y409" s="108"/>
      <c r="Z409" s="108"/>
      <c r="AA409" s="108"/>
      <c r="AB409" s="108"/>
    </row>
    <row r="410" spans="1:28" s="110" customFormat="1" ht="12.75" x14ac:dyDescent="0.25">
      <c r="A410" s="239" t="s">
        <v>939</v>
      </c>
      <c r="B410" s="249"/>
      <c r="C410" s="113" t="s">
        <v>929</v>
      </c>
      <c r="D410" s="143">
        <v>108260809</v>
      </c>
      <c r="E410" s="239" t="s">
        <v>940</v>
      </c>
      <c r="F410" s="123" t="s">
        <v>27</v>
      </c>
      <c r="G410" s="124"/>
      <c r="H410" s="124">
        <v>16</v>
      </c>
      <c r="I410" s="124"/>
      <c r="J410" s="137">
        <f t="shared" si="20"/>
        <v>16</v>
      </c>
      <c r="K410" s="124">
        <v>16</v>
      </c>
      <c r="L410" s="124"/>
      <c r="M410" s="124"/>
      <c r="N410" s="124"/>
      <c r="O410" s="124"/>
      <c r="P410" s="137">
        <f t="shared" si="21"/>
        <v>16</v>
      </c>
      <c r="Q410" s="137">
        <f t="shared" si="22"/>
        <v>1</v>
      </c>
      <c r="R410" s="142" t="s">
        <v>133</v>
      </c>
      <c r="S410" s="124"/>
      <c r="T410" s="124">
        <v>1</v>
      </c>
      <c r="U410" s="124"/>
      <c r="V410" s="108"/>
      <c r="W410" s="108"/>
      <c r="X410" s="108"/>
      <c r="Y410" s="108"/>
      <c r="Z410" s="108"/>
      <c r="AA410" s="108"/>
      <c r="AB410" s="108"/>
    </row>
    <row r="411" spans="1:28" s="110" customFormat="1" ht="12.75" x14ac:dyDescent="0.25">
      <c r="A411" s="239" t="s">
        <v>939</v>
      </c>
      <c r="B411" s="249"/>
      <c r="C411" s="113" t="s">
        <v>941</v>
      </c>
      <c r="D411" s="143">
        <v>401830123</v>
      </c>
      <c r="E411" s="239" t="s">
        <v>940</v>
      </c>
      <c r="F411" s="123" t="s">
        <v>27</v>
      </c>
      <c r="G411" s="124"/>
      <c r="H411" s="124">
        <v>16</v>
      </c>
      <c r="I411" s="124"/>
      <c r="J411" s="137">
        <f t="shared" si="20"/>
        <v>16</v>
      </c>
      <c r="K411" s="124">
        <v>16</v>
      </c>
      <c r="L411" s="124"/>
      <c r="M411" s="124"/>
      <c r="N411" s="124"/>
      <c r="O411" s="124"/>
      <c r="P411" s="137">
        <f t="shared" si="21"/>
        <v>16</v>
      </c>
      <c r="Q411" s="137">
        <f t="shared" si="22"/>
        <v>1</v>
      </c>
      <c r="R411" s="142" t="s">
        <v>133</v>
      </c>
      <c r="S411" s="124">
        <v>1</v>
      </c>
      <c r="T411" s="124"/>
      <c r="U411" s="124"/>
      <c r="V411" s="108"/>
      <c r="W411" s="108"/>
      <c r="X411" s="108"/>
      <c r="Y411" s="108"/>
      <c r="Z411" s="108"/>
      <c r="AA411" s="108"/>
      <c r="AB411" s="108"/>
    </row>
    <row r="412" spans="1:28" s="110" customFormat="1" ht="12.75" x14ac:dyDescent="0.25">
      <c r="A412" s="239" t="s">
        <v>942</v>
      </c>
      <c r="B412" s="249"/>
      <c r="C412" s="113" t="s">
        <v>254</v>
      </c>
      <c r="D412" s="143">
        <v>108530990</v>
      </c>
      <c r="E412" s="239" t="s">
        <v>943</v>
      </c>
      <c r="F412" s="123" t="s">
        <v>27</v>
      </c>
      <c r="G412" s="124">
        <v>4</v>
      </c>
      <c r="H412" s="124"/>
      <c r="I412" s="124"/>
      <c r="J412" s="137">
        <f t="shared" si="20"/>
        <v>4</v>
      </c>
      <c r="K412" s="124">
        <v>4</v>
      </c>
      <c r="L412" s="124"/>
      <c r="M412" s="124"/>
      <c r="N412" s="124"/>
      <c r="O412" s="124"/>
      <c r="P412" s="137">
        <f t="shared" si="21"/>
        <v>4</v>
      </c>
      <c r="Q412" s="137">
        <f t="shared" si="22"/>
        <v>1</v>
      </c>
      <c r="R412" s="142" t="s">
        <v>133</v>
      </c>
      <c r="S412" s="124"/>
      <c r="T412" s="124">
        <v>1</v>
      </c>
      <c r="U412" s="124"/>
      <c r="V412" s="108"/>
      <c r="W412" s="108"/>
      <c r="X412" s="108"/>
      <c r="Y412" s="108"/>
      <c r="Z412" s="108"/>
      <c r="AA412" s="108"/>
      <c r="AB412" s="108"/>
    </row>
    <row r="413" spans="1:28" s="110" customFormat="1" ht="12.75" x14ac:dyDescent="0.25">
      <c r="A413" s="239" t="s">
        <v>944</v>
      </c>
      <c r="B413" s="249"/>
      <c r="C413" s="113" t="s">
        <v>945</v>
      </c>
      <c r="D413" s="143">
        <v>108780033</v>
      </c>
      <c r="E413" s="239" t="s">
        <v>811</v>
      </c>
      <c r="F413" s="123" t="s">
        <v>27</v>
      </c>
      <c r="G413" s="124">
        <v>3</v>
      </c>
      <c r="H413" s="124"/>
      <c r="I413" s="124"/>
      <c r="J413" s="137">
        <f t="shared" si="20"/>
        <v>3</v>
      </c>
      <c r="K413" s="124">
        <v>3</v>
      </c>
      <c r="L413" s="124"/>
      <c r="M413" s="124"/>
      <c r="N413" s="124"/>
      <c r="O413" s="124"/>
      <c r="P413" s="137">
        <f t="shared" si="21"/>
        <v>3</v>
      </c>
      <c r="Q413" s="137">
        <f t="shared" si="22"/>
        <v>1</v>
      </c>
      <c r="R413" s="142" t="s">
        <v>133</v>
      </c>
      <c r="S413" s="124"/>
      <c r="T413" s="124">
        <v>1</v>
      </c>
      <c r="U413" s="124"/>
      <c r="V413" s="108"/>
      <c r="W413" s="108"/>
      <c r="X413" s="108"/>
      <c r="Y413" s="108"/>
      <c r="Z413" s="108"/>
      <c r="AA413" s="108"/>
      <c r="AB413" s="108"/>
    </row>
    <row r="414" spans="1:28" s="110" customFormat="1" ht="12.75" x14ac:dyDescent="0.25">
      <c r="A414" s="239" t="s">
        <v>944</v>
      </c>
      <c r="B414" s="249"/>
      <c r="C414" s="113" t="s">
        <v>946</v>
      </c>
      <c r="D414" s="143">
        <v>112840065</v>
      </c>
      <c r="E414" s="239" t="s">
        <v>811</v>
      </c>
      <c r="F414" s="123" t="s">
        <v>27</v>
      </c>
      <c r="G414" s="124">
        <v>3</v>
      </c>
      <c r="H414" s="124"/>
      <c r="I414" s="124"/>
      <c r="J414" s="137">
        <f t="shared" si="20"/>
        <v>3</v>
      </c>
      <c r="K414" s="124">
        <v>3</v>
      </c>
      <c r="L414" s="124"/>
      <c r="M414" s="124"/>
      <c r="N414" s="124"/>
      <c r="O414" s="124"/>
      <c r="P414" s="137">
        <f t="shared" si="21"/>
        <v>3</v>
      </c>
      <c r="Q414" s="137">
        <f t="shared" si="22"/>
        <v>1</v>
      </c>
      <c r="R414" s="142" t="s">
        <v>133</v>
      </c>
      <c r="S414" s="124">
        <v>1</v>
      </c>
      <c r="T414" s="124"/>
      <c r="U414" s="124"/>
      <c r="V414" s="108"/>
      <c r="W414" s="108"/>
      <c r="X414" s="108"/>
      <c r="Y414" s="108"/>
      <c r="Z414" s="108"/>
      <c r="AA414" s="108"/>
      <c r="AB414" s="108"/>
    </row>
    <row r="415" spans="1:28" s="110" customFormat="1" ht="12.75" x14ac:dyDescent="0.25">
      <c r="A415" s="239" t="s">
        <v>944</v>
      </c>
      <c r="B415" s="249"/>
      <c r="C415" s="113" t="s">
        <v>947</v>
      </c>
      <c r="D415" s="143">
        <v>503030780</v>
      </c>
      <c r="E415" s="239" t="s">
        <v>811</v>
      </c>
      <c r="F415" s="123" t="s">
        <v>27</v>
      </c>
      <c r="G415" s="124">
        <v>3</v>
      </c>
      <c r="H415" s="124"/>
      <c r="I415" s="124"/>
      <c r="J415" s="137">
        <f t="shared" si="20"/>
        <v>3</v>
      </c>
      <c r="K415" s="124">
        <v>3</v>
      </c>
      <c r="L415" s="124"/>
      <c r="M415" s="124"/>
      <c r="N415" s="124"/>
      <c r="O415" s="124"/>
      <c r="P415" s="137">
        <f t="shared" si="21"/>
        <v>3</v>
      </c>
      <c r="Q415" s="137">
        <f t="shared" si="22"/>
        <v>1</v>
      </c>
      <c r="R415" s="142" t="s">
        <v>133</v>
      </c>
      <c r="S415" s="124">
        <v>1</v>
      </c>
      <c r="T415" s="124"/>
      <c r="U415" s="124"/>
      <c r="V415" s="108"/>
      <c r="W415" s="108"/>
      <c r="X415" s="108"/>
      <c r="Y415" s="108"/>
      <c r="Z415" s="108"/>
      <c r="AA415" s="108"/>
      <c r="AB415" s="108"/>
    </row>
    <row r="416" spans="1:28" s="110" customFormat="1" ht="12.75" x14ac:dyDescent="0.25">
      <c r="A416" s="239" t="s">
        <v>944</v>
      </c>
      <c r="B416" s="249"/>
      <c r="C416" s="113" t="s">
        <v>572</v>
      </c>
      <c r="D416" s="143">
        <v>109920781</v>
      </c>
      <c r="E416" s="239" t="s">
        <v>811</v>
      </c>
      <c r="F416" s="123" t="s">
        <v>27</v>
      </c>
      <c r="G416" s="124">
        <v>3</v>
      </c>
      <c r="H416" s="124"/>
      <c r="I416" s="124"/>
      <c r="J416" s="137">
        <f t="shared" si="20"/>
        <v>3</v>
      </c>
      <c r="K416" s="124">
        <v>3</v>
      </c>
      <c r="L416" s="124"/>
      <c r="M416" s="124"/>
      <c r="N416" s="124"/>
      <c r="O416" s="124"/>
      <c r="P416" s="137">
        <f t="shared" si="21"/>
        <v>3</v>
      </c>
      <c r="Q416" s="137">
        <f t="shared" si="22"/>
        <v>1</v>
      </c>
      <c r="R416" s="142" t="s">
        <v>133</v>
      </c>
      <c r="S416" s="124">
        <v>1</v>
      </c>
      <c r="T416" s="124"/>
      <c r="U416" s="124"/>
      <c r="V416" s="108"/>
      <c r="W416" s="108"/>
      <c r="X416" s="108"/>
      <c r="Y416" s="108"/>
      <c r="Z416" s="108"/>
      <c r="AA416" s="108"/>
      <c r="AB416" s="108"/>
    </row>
    <row r="417" spans="1:28" s="110" customFormat="1" ht="12.75" x14ac:dyDescent="0.25">
      <c r="A417" s="239" t="s">
        <v>944</v>
      </c>
      <c r="B417" s="249"/>
      <c r="C417" s="113" t="s">
        <v>570</v>
      </c>
      <c r="D417" s="143">
        <v>401790665</v>
      </c>
      <c r="E417" s="239" t="s">
        <v>811</v>
      </c>
      <c r="F417" s="123" t="s">
        <v>27</v>
      </c>
      <c r="G417" s="124">
        <v>3</v>
      </c>
      <c r="H417" s="124"/>
      <c r="I417" s="124"/>
      <c r="J417" s="137">
        <f t="shared" si="20"/>
        <v>3</v>
      </c>
      <c r="K417" s="124">
        <v>3</v>
      </c>
      <c r="L417" s="124"/>
      <c r="M417" s="124"/>
      <c r="N417" s="124"/>
      <c r="O417" s="124"/>
      <c r="P417" s="137">
        <f t="shared" si="21"/>
        <v>3</v>
      </c>
      <c r="Q417" s="137">
        <f t="shared" si="22"/>
        <v>1</v>
      </c>
      <c r="R417" s="142" t="s">
        <v>133</v>
      </c>
      <c r="S417" s="124">
        <v>1</v>
      </c>
      <c r="T417" s="124"/>
      <c r="U417" s="124"/>
      <c r="V417" s="108"/>
      <c r="W417" s="108"/>
      <c r="X417" s="108"/>
      <c r="Y417" s="108"/>
      <c r="Z417" s="108"/>
      <c r="AA417" s="108"/>
      <c r="AB417" s="108"/>
    </row>
    <row r="418" spans="1:28" s="110" customFormat="1" ht="12.75" x14ac:dyDescent="0.25">
      <c r="A418" s="239" t="s">
        <v>594</v>
      </c>
      <c r="B418" s="249"/>
      <c r="C418" s="113" t="s">
        <v>615</v>
      </c>
      <c r="D418" s="143">
        <v>109620467</v>
      </c>
      <c r="E418" s="239" t="s">
        <v>812</v>
      </c>
      <c r="F418" s="123" t="s">
        <v>27</v>
      </c>
      <c r="G418" s="124"/>
      <c r="H418" s="124"/>
      <c r="I418" s="124">
        <v>16</v>
      </c>
      <c r="J418" s="137">
        <f t="shared" si="20"/>
        <v>16</v>
      </c>
      <c r="K418" s="124">
        <v>16</v>
      </c>
      <c r="L418" s="124"/>
      <c r="M418" s="124"/>
      <c r="N418" s="124"/>
      <c r="O418" s="124"/>
      <c r="P418" s="137">
        <f t="shared" si="21"/>
        <v>16</v>
      </c>
      <c r="Q418" s="137">
        <f t="shared" si="22"/>
        <v>1</v>
      </c>
      <c r="R418" s="142" t="s">
        <v>133</v>
      </c>
      <c r="S418" s="124"/>
      <c r="T418" s="124">
        <v>1</v>
      </c>
      <c r="U418" s="124"/>
      <c r="V418" s="108"/>
      <c r="W418" s="108"/>
      <c r="X418" s="108"/>
      <c r="Y418" s="108"/>
      <c r="Z418" s="108"/>
      <c r="AA418" s="108"/>
      <c r="AB418" s="108"/>
    </row>
    <row r="419" spans="1:28" s="110" customFormat="1" ht="12.75" x14ac:dyDescent="0.25">
      <c r="A419" s="240" t="s">
        <v>948</v>
      </c>
      <c r="B419" s="249"/>
      <c r="C419" s="238" t="s">
        <v>949</v>
      </c>
      <c r="D419" s="144">
        <v>601540904</v>
      </c>
      <c r="E419" s="247" t="s">
        <v>950</v>
      </c>
      <c r="F419" s="123" t="s">
        <v>27</v>
      </c>
      <c r="G419" s="124"/>
      <c r="H419" s="124"/>
      <c r="I419" s="124">
        <v>30</v>
      </c>
      <c r="J419" s="137">
        <f t="shared" si="20"/>
        <v>30</v>
      </c>
      <c r="K419" s="124">
        <v>30</v>
      </c>
      <c r="L419" s="124"/>
      <c r="M419" s="124"/>
      <c r="N419" s="124"/>
      <c r="O419" s="124"/>
      <c r="P419" s="137">
        <f t="shared" si="21"/>
        <v>30</v>
      </c>
      <c r="Q419" s="137">
        <f t="shared" si="22"/>
        <v>1</v>
      </c>
      <c r="R419" s="142" t="s">
        <v>133</v>
      </c>
      <c r="S419" s="124">
        <v>1</v>
      </c>
      <c r="T419" s="124"/>
      <c r="U419" s="124"/>
      <c r="V419" s="108"/>
      <c r="W419" s="108"/>
      <c r="X419" s="108"/>
      <c r="Y419" s="108"/>
      <c r="Z419" s="108"/>
      <c r="AA419" s="108"/>
      <c r="AB419" s="108"/>
    </row>
    <row r="420" spans="1:28" s="110" customFormat="1" ht="12.75" x14ac:dyDescent="0.25">
      <c r="A420" s="239" t="s">
        <v>601</v>
      </c>
      <c r="B420" s="249"/>
      <c r="C420" s="113" t="s">
        <v>366</v>
      </c>
      <c r="D420" s="143">
        <v>111940791</v>
      </c>
      <c r="E420" s="239" t="s">
        <v>814</v>
      </c>
      <c r="F420" s="123" t="s">
        <v>27</v>
      </c>
      <c r="G420" s="124"/>
      <c r="H420" s="124"/>
      <c r="I420" s="124">
        <v>40</v>
      </c>
      <c r="J420" s="137">
        <f t="shared" si="20"/>
        <v>40</v>
      </c>
      <c r="K420" s="124">
        <v>40</v>
      </c>
      <c r="L420" s="124"/>
      <c r="M420" s="124"/>
      <c r="N420" s="124"/>
      <c r="O420" s="124"/>
      <c r="P420" s="137">
        <f t="shared" si="21"/>
        <v>40</v>
      </c>
      <c r="Q420" s="137">
        <f t="shared" si="22"/>
        <v>1</v>
      </c>
      <c r="R420" s="142" t="s">
        <v>133</v>
      </c>
      <c r="S420" s="124"/>
      <c r="T420" s="124">
        <v>1</v>
      </c>
      <c r="U420" s="124"/>
      <c r="V420" s="108"/>
      <c r="W420" s="108"/>
      <c r="X420" s="108"/>
      <c r="Y420" s="108"/>
      <c r="Z420" s="108"/>
      <c r="AA420" s="108"/>
      <c r="AB420" s="108"/>
    </row>
    <row r="421" spans="1:28" s="110" customFormat="1" ht="12.75" x14ac:dyDescent="0.25">
      <c r="A421" s="239" t="s">
        <v>601</v>
      </c>
      <c r="B421" s="249"/>
      <c r="C421" s="238" t="s">
        <v>368</v>
      </c>
      <c r="D421" s="143">
        <v>111000475</v>
      </c>
      <c r="E421" s="239" t="s">
        <v>814</v>
      </c>
      <c r="F421" s="123" t="s">
        <v>27</v>
      </c>
      <c r="G421" s="124"/>
      <c r="H421" s="124"/>
      <c r="I421" s="124">
        <v>40</v>
      </c>
      <c r="J421" s="137">
        <f t="shared" si="20"/>
        <v>40</v>
      </c>
      <c r="K421" s="124">
        <v>40</v>
      </c>
      <c r="L421" s="124"/>
      <c r="M421" s="124"/>
      <c r="N421" s="124"/>
      <c r="O421" s="124"/>
      <c r="P421" s="137">
        <f t="shared" si="21"/>
        <v>40</v>
      </c>
      <c r="Q421" s="137">
        <f t="shared" si="22"/>
        <v>1</v>
      </c>
      <c r="R421" s="142" t="s">
        <v>133</v>
      </c>
      <c r="S421" s="124">
        <v>1</v>
      </c>
      <c r="T421" s="124"/>
      <c r="U421" s="124"/>
      <c r="V421" s="108"/>
      <c r="W421" s="108"/>
      <c r="X421" s="108"/>
      <c r="Y421" s="108"/>
      <c r="Z421" s="108"/>
      <c r="AA421" s="108"/>
      <c r="AB421" s="108"/>
    </row>
    <row r="422" spans="1:28" s="110" customFormat="1" ht="12.75" x14ac:dyDescent="0.25">
      <c r="A422" s="239" t="s">
        <v>601</v>
      </c>
      <c r="B422" s="249"/>
      <c r="C422" s="113" t="s">
        <v>603</v>
      </c>
      <c r="D422" s="143">
        <v>205540111</v>
      </c>
      <c r="E422" s="239" t="s">
        <v>814</v>
      </c>
      <c r="F422" s="123" t="s">
        <v>27</v>
      </c>
      <c r="G422" s="124"/>
      <c r="H422" s="124"/>
      <c r="I422" s="124">
        <v>40</v>
      </c>
      <c r="J422" s="137">
        <f t="shared" si="20"/>
        <v>40</v>
      </c>
      <c r="K422" s="124">
        <v>40</v>
      </c>
      <c r="L422" s="124"/>
      <c r="M422" s="124"/>
      <c r="N422" s="124"/>
      <c r="O422" s="124"/>
      <c r="P422" s="137">
        <f t="shared" si="21"/>
        <v>40</v>
      </c>
      <c r="Q422" s="137">
        <f t="shared" si="22"/>
        <v>1</v>
      </c>
      <c r="R422" s="142" t="s">
        <v>133</v>
      </c>
      <c r="S422" s="124">
        <v>1</v>
      </c>
      <c r="T422" s="124"/>
      <c r="U422" s="124"/>
      <c r="V422" s="108"/>
      <c r="W422" s="108"/>
      <c r="X422" s="108"/>
      <c r="Y422" s="108"/>
      <c r="Z422" s="108"/>
      <c r="AA422" s="108"/>
      <c r="AB422" s="108"/>
    </row>
    <row r="423" spans="1:28" s="110" customFormat="1" ht="12.75" x14ac:dyDescent="0.25">
      <c r="A423" s="239" t="s">
        <v>337</v>
      </c>
      <c r="B423" s="249"/>
      <c r="C423" s="113" t="s">
        <v>951</v>
      </c>
      <c r="D423" s="143">
        <v>205750651</v>
      </c>
      <c r="E423" s="239" t="s">
        <v>952</v>
      </c>
      <c r="F423" s="123" t="s">
        <v>27</v>
      </c>
      <c r="G423" s="124"/>
      <c r="H423" s="124"/>
      <c r="I423" s="124">
        <v>16</v>
      </c>
      <c r="J423" s="137">
        <f t="shared" si="20"/>
        <v>16</v>
      </c>
      <c r="K423" s="124">
        <v>16</v>
      </c>
      <c r="L423" s="124"/>
      <c r="M423" s="124"/>
      <c r="N423" s="124"/>
      <c r="O423" s="124"/>
      <c r="P423" s="137">
        <f t="shared" si="21"/>
        <v>16</v>
      </c>
      <c r="Q423" s="137">
        <f t="shared" si="22"/>
        <v>1</v>
      </c>
      <c r="R423" s="142" t="s">
        <v>133</v>
      </c>
      <c r="S423" s="124">
        <v>1</v>
      </c>
      <c r="T423" s="124"/>
      <c r="U423" s="124"/>
      <c r="V423" s="108"/>
      <c r="W423" s="108"/>
      <c r="X423" s="108"/>
      <c r="Y423" s="108"/>
      <c r="Z423" s="108"/>
      <c r="AA423" s="108"/>
      <c r="AB423" s="108"/>
    </row>
    <row r="424" spans="1:28" s="110" customFormat="1" ht="12.75" x14ac:dyDescent="0.25">
      <c r="A424" s="241" t="s">
        <v>953</v>
      </c>
      <c r="B424" s="249"/>
      <c r="C424" s="113" t="s">
        <v>585</v>
      </c>
      <c r="D424" s="145">
        <v>205900049</v>
      </c>
      <c r="E424" s="241" t="s">
        <v>815</v>
      </c>
      <c r="F424" s="123" t="s">
        <v>27</v>
      </c>
      <c r="G424" s="124">
        <v>4</v>
      </c>
      <c r="H424" s="124"/>
      <c r="I424" s="124"/>
      <c r="J424" s="137">
        <f t="shared" si="20"/>
        <v>4</v>
      </c>
      <c r="K424" s="124">
        <v>4</v>
      </c>
      <c r="L424" s="124"/>
      <c r="M424" s="124"/>
      <c r="N424" s="124"/>
      <c r="O424" s="124"/>
      <c r="P424" s="137">
        <f t="shared" si="21"/>
        <v>4</v>
      </c>
      <c r="Q424" s="137">
        <f t="shared" si="22"/>
        <v>1</v>
      </c>
      <c r="R424" s="142" t="s">
        <v>133</v>
      </c>
      <c r="S424" s="124"/>
      <c r="T424" s="124">
        <v>1</v>
      </c>
      <c r="U424" s="124"/>
      <c r="V424" s="108"/>
      <c r="W424" s="108"/>
      <c r="X424" s="108"/>
      <c r="Y424" s="108"/>
      <c r="Z424" s="108"/>
      <c r="AA424" s="108"/>
      <c r="AB424" s="108"/>
    </row>
    <row r="425" spans="1:28" s="110" customFormat="1" ht="12.75" x14ac:dyDescent="0.25">
      <c r="A425" s="241" t="s">
        <v>953</v>
      </c>
      <c r="B425" s="249"/>
      <c r="C425" s="113" t="s">
        <v>954</v>
      </c>
      <c r="D425" s="145">
        <v>107680568</v>
      </c>
      <c r="E425" s="241" t="s">
        <v>815</v>
      </c>
      <c r="F425" s="123" t="s">
        <v>27</v>
      </c>
      <c r="G425" s="124">
        <v>4</v>
      </c>
      <c r="H425" s="124"/>
      <c r="I425" s="124"/>
      <c r="J425" s="137">
        <f t="shared" si="20"/>
        <v>4</v>
      </c>
      <c r="K425" s="124">
        <v>4</v>
      </c>
      <c r="L425" s="124"/>
      <c r="M425" s="124"/>
      <c r="N425" s="124"/>
      <c r="O425" s="124"/>
      <c r="P425" s="137">
        <f t="shared" si="21"/>
        <v>4</v>
      </c>
      <c r="Q425" s="137">
        <f t="shared" si="22"/>
        <v>1</v>
      </c>
      <c r="R425" s="142" t="s">
        <v>76</v>
      </c>
      <c r="S425" s="124"/>
      <c r="T425" s="124">
        <v>1</v>
      </c>
      <c r="U425" s="124"/>
      <c r="V425" s="108"/>
      <c r="W425" s="108"/>
      <c r="X425" s="108"/>
      <c r="Y425" s="108"/>
      <c r="Z425" s="108"/>
      <c r="AA425" s="108"/>
      <c r="AB425" s="108"/>
    </row>
    <row r="426" spans="1:28" s="110" customFormat="1" ht="12.75" x14ac:dyDescent="0.25">
      <c r="A426" s="241" t="s">
        <v>953</v>
      </c>
      <c r="B426" s="249"/>
      <c r="C426" s="113" t="s">
        <v>955</v>
      </c>
      <c r="D426" s="145">
        <v>112530537</v>
      </c>
      <c r="E426" s="241" t="s">
        <v>815</v>
      </c>
      <c r="F426" s="123" t="s">
        <v>27</v>
      </c>
      <c r="G426" s="124">
        <v>4</v>
      </c>
      <c r="H426" s="124"/>
      <c r="I426" s="124"/>
      <c r="J426" s="137">
        <f t="shared" si="20"/>
        <v>4</v>
      </c>
      <c r="K426" s="124">
        <v>4</v>
      </c>
      <c r="L426" s="124"/>
      <c r="M426" s="124"/>
      <c r="N426" s="124"/>
      <c r="O426" s="124"/>
      <c r="P426" s="137">
        <f t="shared" si="21"/>
        <v>4</v>
      </c>
      <c r="Q426" s="137">
        <f t="shared" si="22"/>
        <v>1</v>
      </c>
      <c r="R426" s="142" t="s">
        <v>133</v>
      </c>
      <c r="S426" s="124"/>
      <c r="T426" s="124">
        <v>1</v>
      </c>
      <c r="U426" s="124"/>
      <c r="V426" s="108"/>
      <c r="W426" s="108"/>
      <c r="X426" s="108"/>
      <c r="Y426" s="108"/>
      <c r="Z426" s="108"/>
      <c r="AA426" s="108"/>
      <c r="AB426" s="108"/>
    </row>
    <row r="427" spans="1:28" s="110" customFormat="1" ht="12.75" x14ac:dyDescent="0.25">
      <c r="A427" s="241" t="s">
        <v>953</v>
      </c>
      <c r="B427" s="249"/>
      <c r="C427" s="113" t="s">
        <v>956</v>
      </c>
      <c r="D427" s="145">
        <v>114310513</v>
      </c>
      <c r="E427" s="241" t="s">
        <v>815</v>
      </c>
      <c r="F427" s="123" t="s">
        <v>27</v>
      </c>
      <c r="G427" s="124">
        <v>4</v>
      </c>
      <c r="H427" s="124"/>
      <c r="I427" s="124"/>
      <c r="J427" s="137">
        <f t="shared" si="20"/>
        <v>4</v>
      </c>
      <c r="K427" s="124">
        <v>4</v>
      </c>
      <c r="L427" s="124"/>
      <c r="M427" s="124"/>
      <c r="N427" s="124"/>
      <c r="O427" s="124"/>
      <c r="P427" s="137">
        <f t="shared" si="21"/>
        <v>4</v>
      </c>
      <c r="Q427" s="137">
        <f t="shared" si="22"/>
        <v>1</v>
      </c>
      <c r="R427" s="142" t="s">
        <v>77</v>
      </c>
      <c r="S427" s="124"/>
      <c r="T427" s="124">
        <v>1</v>
      </c>
      <c r="U427" s="124"/>
      <c r="V427" s="108"/>
      <c r="W427" s="108"/>
      <c r="X427" s="108"/>
      <c r="Y427" s="108"/>
      <c r="Z427" s="108"/>
      <c r="AA427" s="108"/>
      <c r="AB427" s="108"/>
    </row>
    <row r="428" spans="1:28" s="110" customFormat="1" ht="12.75" x14ac:dyDescent="0.25">
      <c r="A428" s="241" t="s">
        <v>953</v>
      </c>
      <c r="B428" s="249"/>
      <c r="C428" s="113" t="s">
        <v>957</v>
      </c>
      <c r="D428" s="145">
        <v>108780033</v>
      </c>
      <c r="E428" s="241" t="s">
        <v>815</v>
      </c>
      <c r="F428" s="123" t="s">
        <v>27</v>
      </c>
      <c r="G428" s="124">
        <v>4</v>
      </c>
      <c r="H428" s="124"/>
      <c r="I428" s="124"/>
      <c r="J428" s="137">
        <f t="shared" si="20"/>
        <v>4</v>
      </c>
      <c r="K428" s="124">
        <v>4</v>
      </c>
      <c r="L428" s="124"/>
      <c r="M428" s="124"/>
      <c r="N428" s="124"/>
      <c r="O428" s="124"/>
      <c r="P428" s="137">
        <f t="shared" si="21"/>
        <v>4</v>
      </c>
      <c r="Q428" s="137">
        <f t="shared" si="22"/>
        <v>1</v>
      </c>
      <c r="R428" s="142" t="s">
        <v>133</v>
      </c>
      <c r="S428" s="124"/>
      <c r="T428" s="124">
        <v>1</v>
      </c>
      <c r="U428" s="124"/>
      <c r="V428" s="108"/>
      <c r="W428" s="108"/>
      <c r="X428" s="108"/>
      <c r="Y428" s="108"/>
      <c r="Z428" s="108"/>
      <c r="AA428" s="108"/>
      <c r="AB428" s="108"/>
    </row>
    <row r="429" spans="1:28" s="110" customFormat="1" ht="12.75" x14ac:dyDescent="0.25">
      <c r="A429" s="241" t="s">
        <v>953</v>
      </c>
      <c r="B429" s="249"/>
      <c r="C429" s="113" t="s">
        <v>609</v>
      </c>
      <c r="D429" s="145">
        <v>303310896</v>
      </c>
      <c r="E429" s="241" t="s">
        <v>815</v>
      </c>
      <c r="F429" s="123" t="s">
        <v>27</v>
      </c>
      <c r="G429" s="124">
        <v>4</v>
      </c>
      <c r="H429" s="124"/>
      <c r="I429" s="124"/>
      <c r="J429" s="137">
        <f t="shared" si="20"/>
        <v>4</v>
      </c>
      <c r="K429" s="124">
        <v>4</v>
      </c>
      <c r="L429" s="124"/>
      <c r="M429" s="124"/>
      <c r="N429" s="124"/>
      <c r="O429" s="124"/>
      <c r="P429" s="137">
        <f t="shared" si="21"/>
        <v>4</v>
      </c>
      <c r="Q429" s="137">
        <f t="shared" si="22"/>
        <v>1</v>
      </c>
      <c r="R429" s="142" t="s">
        <v>133</v>
      </c>
      <c r="S429" s="124"/>
      <c r="T429" s="124">
        <v>1</v>
      </c>
      <c r="U429" s="124"/>
      <c r="V429" s="108"/>
      <c r="W429" s="108"/>
      <c r="X429" s="108"/>
      <c r="Y429" s="108"/>
      <c r="Z429" s="108"/>
      <c r="AA429" s="108"/>
      <c r="AB429" s="108"/>
    </row>
    <row r="430" spans="1:28" s="110" customFormat="1" ht="12.75" x14ac:dyDescent="0.25">
      <c r="A430" s="241" t="s">
        <v>953</v>
      </c>
      <c r="B430" s="249"/>
      <c r="C430" s="113" t="s">
        <v>923</v>
      </c>
      <c r="D430" s="145">
        <v>203470164</v>
      </c>
      <c r="E430" s="241" t="s">
        <v>815</v>
      </c>
      <c r="F430" s="123" t="s">
        <v>27</v>
      </c>
      <c r="G430" s="124">
        <v>4</v>
      </c>
      <c r="H430" s="124"/>
      <c r="I430" s="124"/>
      <c r="J430" s="137">
        <f t="shared" si="20"/>
        <v>4</v>
      </c>
      <c r="K430" s="124">
        <v>4</v>
      </c>
      <c r="L430" s="124"/>
      <c r="M430" s="124"/>
      <c r="N430" s="124"/>
      <c r="O430" s="124"/>
      <c r="P430" s="137">
        <f t="shared" si="21"/>
        <v>4</v>
      </c>
      <c r="Q430" s="137">
        <f t="shared" si="22"/>
        <v>1</v>
      </c>
      <c r="R430" s="142" t="s">
        <v>133</v>
      </c>
      <c r="S430" s="124">
        <v>1</v>
      </c>
      <c r="T430" s="124"/>
      <c r="U430" s="124"/>
      <c r="V430" s="108"/>
      <c r="W430" s="108"/>
      <c r="X430" s="108"/>
      <c r="Y430" s="108"/>
      <c r="Z430" s="108"/>
      <c r="AA430" s="108"/>
      <c r="AB430" s="108"/>
    </row>
    <row r="431" spans="1:28" s="110" customFormat="1" ht="12.75" x14ac:dyDescent="0.25">
      <c r="A431" s="241" t="s">
        <v>953</v>
      </c>
      <c r="B431" s="249"/>
      <c r="C431" s="113" t="s">
        <v>958</v>
      </c>
      <c r="D431" s="145">
        <v>503490046</v>
      </c>
      <c r="E431" s="241" t="s">
        <v>815</v>
      </c>
      <c r="F431" s="123" t="s">
        <v>27</v>
      </c>
      <c r="G431" s="124">
        <v>4</v>
      </c>
      <c r="H431" s="124"/>
      <c r="I431" s="124"/>
      <c r="J431" s="137">
        <f t="shared" si="20"/>
        <v>4</v>
      </c>
      <c r="K431" s="124">
        <v>4</v>
      </c>
      <c r="L431" s="124"/>
      <c r="M431" s="124"/>
      <c r="N431" s="124"/>
      <c r="O431" s="124"/>
      <c r="P431" s="137">
        <f t="shared" si="21"/>
        <v>4</v>
      </c>
      <c r="Q431" s="137">
        <f t="shared" si="22"/>
        <v>1</v>
      </c>
      <c r="R431" s="142" t="s">
        <v>78</v>
      </c>
      <c r="S431" s="124">
        <v>1</v>
      </c>
      <c r="T431" s="124"/>
      <c r="U431" s="124"/>
      <c r="V431" s="108"/>
      <c r="W431" s="108"/>
      <c r="X431" s="108"/>
      <c r="Y431" s="108"/>
      <c r="Z431" s="108"/>
      <c r="AA431" s="108"/>
      <c r="AB431" s="108"/>
    </row>
    <row r="432" spans="1:28" s="110" customFormat="1" ht="12.75" x14ac:dyDescent="0.25">
      <c r="A432" s="241" t="s">
        <v>953</v>
      </c>
      <c r="B432" s="249"/>
      <c r="C432" s="113" t="s">
        <v>568</v>
      </c>
      <c r="D432" s="145">
        <v>111060534</v>
      </c>
      <c r="E432" s="241" t="s">
        <v>815</v>
      </c>
      <c r="F432" s="123" t="s">
        <v>27</v>
      </c>
      <c r="G432" s="124">
        <v>4</v>
      </c>
      <c r="H432" s="124"/>
      <c r="I432" s="124"/>
      <c r="J432" s="137">
        <f t="shared" si="20"/>
        <v>4</v>
      </c>
      <c r="K432" s="124">
        <v>4</v>
      </c>
      <c r="L432" s="124"/>
      <c r="M432" s="124"/>
      <c r="N432" s="124"/>
      <c r="O432" s="124"/>
      <c r="P432" s="137">
        <f t="shared" si="21"/>
        <v>4</v>
      </c>
      <c r="Q432" s="137">
        <f t="shared" si="22"/>
        <v>1</v>
      </c>
      <c r="R432" s="142" t="s">
        <v>133</v>
      </c>
      <c r="S432" s="124">
        <v>1</v>
      </c>
      <c r="T432" s="124"/>
      <c r="U432" s="124"/>
      <c r="V432" s="108"/>
      <c r="W432" s="108"/>
      <c r="X432" s="108"/>
      <c r="Y432" s="108"/>
      <c r="Z432" s="108"/>
      <c r="AA432" s="108"/>
      <c r="AB432" s="108"/>
    </row>
    <row r="433" spans="1:28" s="110" customFormat="1" ht="12.75" x14ac:dyDescent="0.25">
      <c r="A433" s="241" t="s">
        <v>953</v>
      </c>
      <c r="B433" s="249"/>
      <c r="C433" s="113" t="s">
        <v>250</v>
      </c>
      <c r="D433" s="145">
        <v>602330888</v>
      </c>
      <c r="E433" s="241" t="s">
        <v>815</v>
      </c>
      <c r="F433" s="123" t="s">
        <v>27</v>
      </c>
      <c r="G433" s="124">
        <v>4</v>
      </c>
      <c r="H433" s="124"/>
      <c r="I433" s="124"/>
      <c r="J433" s="137">
        <f t="shared" si="20"/>
        <v>4</v>
      </c>
      <c r="K433" s="124">
        <v>4</v>
      </c>
      <c r="L433" s="124"/>
      <c r="M433" s="124"/>
      <c r="N433" s="124"/>
      <c r="O433" s="124"/>
      <c r="P433" s="137">
        <f t="shared" si="21"/>
        <v>4</v>
      </c>
      <c r="Q433" s="137">
        <f t="shared" si="22"/>
        <v>1</v>
      </c>
      <c r="R433" s="142" t="s">
        <v>133</v>
      </c>
      <c r="S433" s="124">
        <v>1</v>
      </c>
      <c r="T433" s="124"/>
      <c r="U433" s="124"/>
      <c r="V433" s="108"/>
      <c r="W433" s="108"/>
      <c r="X433" s="108"/>
      <c r="Y433" s="108"/>
      <c r="Z433" s="108"/>
      <c r="AA433" s="108"/>
      <c r="AB433" s="108"/>
    </row>
    <row r="434" spans="1:28" s="110" customFormat="1" ht="12.75" x14ac:dyDescent="0.25">
      <c r="A434" s="241" t="s">
        <v>953</v>
      </c>
      <c r="B434" s="249"/>
      <c r="C434" s="113" t="s">
        <v>959</v>
      </c>
      <c r="D434" s="145">
        <v>203210704</v>
      </c>
      <c r="E434" s="241" t="s">
        <v>815</v>
      </c>
      <c r="F434" s="123" t="s">
        <v>27</v>
      </c>
      <c r="G434" s="124">
        <v>4</v>
      </c>
      <c r="H434" s="124"/>
      <c r="I434" s="124"/>
      <c r="J434" s="137">
        <f t="shared" si="20"/>
        <v>4</v>
      </c>
      <c r="K434" s="124">
        <v>4</v>
      </c>
      <c r="L434" s="124"/>
      <c r="M434" s="124"/>
      <c r="N434" s="124"/>
      <c r="O434" s="124"/>
      <c r="P434" s="137">
        <f t="shared" si="21"/>
        <v>4</v>
      </c>
      <c r="Q434" s="137">
        <f t="shared" si="22"/>
        <v>1</v>
      </c>
      <c r="R434" s="142" t="s">
        <v>77</v>
      </c>
      <c r="S434" s="124">
        <v>1</v>
      </c>
      <c r="T434" s="124"/>
      <c r="U434" s="124"/>
      <c r="V434" s="108"/>
      <c r="W434" s="108"/>
      <c r="X434" s="108"/>
      <c r="Y434" s="108"/>
      <c r="Z434" s="108"/>
      <c r="AA434" s="108"/>
      <c r="AB434" s="108"/>
    </row>
    <row r="435" spans="1:28" s="110" customFormat="1" ht="12.75" x14ac:dyDescent="0.25">
      <c r="A435" s="241" t="s">
        <v>953</v>
      </c>
      <c r="B435" s="249"/>
      <c r="C435" s="113" t="s">
        <v>960</v>
      </c>
      <c r="D435" s="145">
        <v>900970903</v>
      </c>
      <c r="E435" s="241" t="s">
        <v>815</v>
      </c>
      <c r="F435" s="123" t="s">
        <v>27</v>
      </c>
      <c r="G435" s="124">
        <v>4</v>
      </c>
      <c r="H435" s="124"/>
      <c r="I435" s="124"/>
      <c r="J435" s="137">
        <f t="shared" si="20"/>
        <v>4</v>
      </c>
      <c r="K435" s="124">
        <v>4</v>
      </c>
      <c r="L435" s="124"/>
      <c r="M435" s="124"/>
      <c r="N435" s="124"/>
      <c r="O435" s="124"/>
      <c r="P435" s="137">
        <f t="shared" si="21"/>
        <v>4</v>
      </c>
      <c r="Q435" s="137">
        <f t="shared" si="22"/>
        <v>1</v>
      </c>
      <c r="R435" s="142" t="s">
        <v>78</v>
      </c>
      <c r="S435" s="124">
        <v>1</v>
      </c>
      <c r="T435" s="124"/>
      <c r="U435" s="124"/>
      <c r="V435" s="108"/>
      <c r="W435" s="108"/>
      <c r="X435" s="108"/>
      <c r="Y435" s="108"/>
      <c r="Z435" s="108"/>
      <c r="AA435" s="108"/>
      <c r="AB435" s="108"/>
    </row>
    <row r="436" spans="1:28" s="110" customFormat="1" ht="12.75" x14ac:dyDescent="0.25">
      <c r="A436" s="241" t="s">
        <v>953</v>
      </c>
      <c r="B436" s="249"/>
      <c r="C436" s="113" t="s">
        <v>961</v>
      </c>
      <c r="D436" s="145">
        <v>205320279</v>
      </c>
      <c r="E436" s="241" t="s">
        <v>815</v>
      </c>
      <c r="F436" s="123" t="s">
        <v>27</v>
      </c>
      <c r="G436" s="124">
        <v>4</v>
      </c>
      <c r="H436" s="124"/>
      <c r="I436" s="124"/>
      <c r="J436" s="137">
        <f t="shared" si="20"/>
        <v>4</v>
      </c>
      <c r="K436" s="124">
        <v>4</v>
      </c>
      <c r="L436" s="124"/>
      <c r="M436" s="124"/>
      <c r="N436" s="124"/>
      <c r="O436" s="124"/>
      <c r="P436" s="137">
        <f t="shared" si="21"/>
        <v>4</v>
      </c>
      <c r="Q436" s="137">
        <f t="shared" si="22"/>
        <v>1</v>
      </c>
      <c r="R436" s="142" t="s">
        <v>133</v>
      </c>
      <c r="S436" s="124">
        <v>1</v>
      </c>
      <c r="T436" s="124"/>
      <c r="U436" s="124"/>
      <c r="V436" s="108"/>
      <c r="W436" s="108"/>
      <c r="X436" s="108"/>
      <c r="Y436" s="108"/>
      <c r="Z436" s="108"/>
      <c r="AA436" s="108"/>
      <c r="AB436" s="108"/>
    </row>
    <row r="437" spans="1:28" s="110" customFormat="1" ht="12.75" x14ac:dyDescent="0.25">
      <c r="A437" s="241" t="s">
        <v>953</v>
      </c>
      <c r="B437" s="249"/>
      <c r="C437" s="113" t="s">
        <v>962</v>
      </c>
      <c r="D437" s="145">
        <v>105770002</v>
      </c>
      <c r="E437" s="241" t="s">
        <v>815</v>
      </c>
      <c r="F437" s="123" t="s">
        <v>27</v>
      </c>
      <c r="G437" s="124">
        <v>4</v>
      </c>
      <c r="H437" s="124"/>
      <c r="I437" s="124"/>
      <c r="J437" s="137">
        <f t="shared" si="20"/>
        <v>4</v>
      </c>
      <c r="K437" s="124">
        <v>4</v>
      </c>
      <c r="L437" s="124"/>
      <c r="M437" s="124"/>
      <c r="N437" s="124"/>
      <c r="O437" s="124"/>
      <c r="P437" s="137">
        <f t="shared" si="21"/>
        <v>4</v>
      </c>
      <c r="Q437" s="137">
        <f t="shared" si="22"/>
        <v>1</v>
      </c>
      <c r="R437" s="142" t="s">
        <v>133</v>
      </c>
      <c r="S437" s="124">
        <v>1</v>
      </c>
      <c r="T437" s="124"/>
      <c r="U437" s="124"/>
      <c r="V437" s="108"/>
      <c r="W437" s="108"/>
      <c r="X437" s="108"/>
      <c r="Y437" s="108"/>
      <c r="Z437" s="108"/>
      <c r="AA437" s="108"/>
      <c r="AB437" s="108"/>
    </row>
    <row r="438" spans="1:28" s="110" customFormat="1" ht="12.75" x14ac:dyDescent="0.25">
      <c r="A438" s="241" t="s">
        <v>953</v>
      </c>
      <c r="B438" s="249"/>
      <c r="C438" s="113" t="s">
        <v>963</v>
      </c>
      <c r="D438" s="145">
        <v>502920505</v>
      </c>
      <c r="E438" s="241" t="s">
        <v>815</v>
      </c>
      <c r="F438" s="123" t="s">
        <v>27</v>
      </c>
      <c r="G438" s="124">
        <v>4</v>
      </c>
      <c r="H438" s="124"/>
      <c r="I438" s="124"/>
      <c r="J438" s="137">
        <f t="shared" si="20"/>
        <v>4</v>
      </c>
      <c r="K438" s="124">
        <v>4</v>
      </c>
      <c r="L438" s="124"/>
      <c r="M438" s="124"/>
      <c r="N438" s="124"/>
      <c r="O438" s="124"/>
      <c r="P438" s="137">
        <f t="shared" si="21"/>
        <v>4</v>
      </c>
      <c r="Q438" s="137">
        <f t="shared" si="22"/>
        <v>1</v>
      </c>
      <c r="R438" s="142" t="s">
        <v>133</v>
      </c>
      <c r="S438" s="124"/>
      <c r="T438" s="124">
        <v>1</v>
      </c>
      <c r="U438" s="124"/>
      <c r="V438" s="108"/>
      <c r="W438" s="108"/>
      <c r="X438" s="108"/>
      <c r="Y438" s="108"/>
      <c r="Z438" s="108"/>
      <c r="AA438" s="108"/>
      <c r="AB438" s="108"/>
    </row>
    <row r="439" spans="1:28" s="110" customFormat="1" ht="12.75" x14ac:dyDescent="0.25">
      <c r="A439" s="241" t="s">
        <v>953</v>
      </c>
      <c r="B439" s="249"/>
      <c r="C439" s="113" t="s">
        <v>964</v>
      </c>
      <c r="D439" s="145">
        <v>112130112</v>
      </c>
      <c r="E439" s="241" t="s">
        <v>815</v>
      </c>
      <c r="F439" s="123" t="s">
        <v>27</v>
      </c>
      <c r="G439" s="124">
        <v>4</v>
      </c>
      <c r="H439" s="124"/>
      <c r="I439" s="124"/>
      <c r="J439" s="137">
        <f t="shared" si="20"/>
        <v>4</v>
      </c>
      <c r="K439" s="124">
        <v>4</v>
      </c>
      <c r="L439" s="124"/>
      <c r="M439" s="124"/>
      <c r="N439" s="124"/>
      <c r="O439" s="124"/>
      <c r="P439" s="137">
        <f t="shared" si="21"/>
        <v>4</v>
      </c>
      <c r="Q439" s="137">
        <f t="shared" si="22"/>
        <v>1</v>
      </c>
      <c r="R439" s="142" t="s">
        <v>133</v>
      </c>
      <c r="S439" s="124">
        <v>1</v>
      </c>
      <c r="T439" s="124"/>
      <c r="U439" s="124"/>
      <c r="V439" s="108"/>
      <c r="W439" s="108"/>
      <c r="X439" s="108"/>
      <c r="Y439" s="108"/>
      <c r="Z439" s="108"/>
      <c r="AA439" s="108"/>
      <c r="AB439" s="108"/>
    </row>
    <row r="440" spans="1:28" s="110" customFormat="1" ht="12.75" x14ac:dyDescent="0.25">
      <c r="A440" s="241" t="s">
        <v>953</v>
      </c>
      <c r="B440" s="249"/>
      <c r="C440" s="113" t="s">
        <v>965</v>
      </c>
      <c r="D440" s="145">
        <v>106740161</v>
      </c>
      <c r="E440" s="241" t="s">
        <v>815</v>
      </c>
      <c r="F440" s="123" t="s">
        <v>27</v>
      </c>
      <c r="G440" s="124">
        <v>4</v>
      </c>
      <c r="H440" s="124"/>
      <c r="I440" s="124"/>
      <c r="J440" s="137">
        <f t="shared" si="20"/>
        <v>4</v>
      </c>
      <c r="K440" s="124">
        <v>4</v>
      </c>
      <c r="L440" s="124"/>
      <c r="M440" s="124"/>
      <c r="N440" s="124"/>
      <c r="O440" s="124"/>
      <c r="P440" s="137">
        <f t="shared" si="21"/>
        <v>4</v>
      </c>
      <c r="Q440" s="137">
        <f t="shared" si="22"/>
        <v>1</v>
      </c>
      <c r="R440" s="142" t="s">
        <v>133</v>
      </c>
      <c r="S440" s="124"/>
      <c r="T440" s="124">
        <v>1</v>
      </c>
      <c r="U440" s="124"/>
      <c r="V440" s="108"/>
      <c r="W440" s="108"/>
      <c r="X440" s="108"/>
      <c r="Y440" s="108"/>
      <c r="Z440" s="108"/>
      <c r="AA440" s="108"/>
      <c r="AB440" s="108"/>
    </row>
    <row r="441" spans="1:28" s="110" customFormat="1" ht="12.75" x14ac:dyDescent="0.25">
      <c r="A441" s="241" t="s">
        <v>953</v>
      </c>
      <c r="B441" s="249"/>
      <c r="C441" s="113" t="s">
        <v>966</v>
      </c>
      <c r="D441" s="145">
        <v>107200810</v>
      </c>
      <c r="E441" s="241" t="s">
        <v>815</v>
      </c>
      <c r="F441" s="123" t="s">
        <v>27</v>
      </c>
      <c r="G441" s="124">
        <v>4</v>
      </c>
      <c r="H441" s="124"/>
      <c r="I441" s="124"/>
      <c r="J441" s="137">
        <f t="shared" si="20"/>
        <v>4</v>
      </c>
      <c r="K441" s="124">
        <v>4</v>
      </c>
      <c r="L441" s="124"/>
      <c r="M441" s="124"/>
      <c r="N441" s="124"/>
      <c r="O441" s="124"/>
      <c r="P441" s="137">
        <f t="shared" si="21"/>
        <v>4</v>
      </c>
      <c r="Q441" s="137">
        <f t="shared" si="22"/>
        <v>1</v>
      </c>
      <c r="R441" s="142" t="s">
        <v>76</v>
      </c>
      <c r="S441" s="124">
        <v>1</v>
      </c>
      <c r="T441" s="124"/>
      <c r="U441" s="124"/>
      <c r="V441" s="108"/>
      <c r="W441" s="108"/>
      <c r="X441" s="108"/>
      <c r="Y441" s="108"/>
      <c r="Z441" s="108"/>
      <c r="AA441" s="108"/>
      <c r="AB441" s="108"/>
    </row>
    <row r="442" spans="1:28" s="110" customFormat="1" ht="12.75" x14ac:dyDescent="0.25">
      <c r="A442" s="241" t="s">
        <v>953</v>
      </c>
      <c r="B442" s="249"/>
      <c r="C442" s="113" t="s">
        <v>595</v>
      </c>
      <c r="D442" s="145">
        <v>105570063</v>
      </c>
      <c r="E442" s="241" t="s">
        <v>815</v>
      </c>
      <c r="F442" s="123" t="s">
        <v>27</v>
      </c>
      <c r="G442" s="124">
        <v>4</v>
      </c>
      <c r="H442" s="124"/>
      <c r="I442" s="124"/>
      <c r="J442" s="137">
        <f t="shared" si="20"/>
        <v>4</v>
      </c>
      <c r="K442" s="124">
        <v>4</v>
      </c>
      <c r="L442" s="124"/>
      <c r="M442" s="124"/>
      <c r="N442" s="124"/>
      <c r="O442" s="124"/>
      <c r="P442" s="137">
        <f t="shared" si="21"/>
        <v>4</v>
      </c>
      <c r="Q442" s="137">
        <f t="shared" si="22"/>
        <v>1</v>
      </c>
      <c r="R442" s="142" t="s">
        <v>133</v>
      </c>
      <c r="S442" s="124"/>
      <c r="T442" s="124">
        <v>1</v>
      </c>
      <c r="U442" s="124"/>
      <c r="V442" s="108"/>
      <c r="W442" s="108"/>
      <c r="X442" s="108"/>
      <c r="Y442" s="108"/>
      <c r="Z442" s="108"/>
      <c r="AA442" s="108"/>
      <c r="AB442" s="108"/>
    </row>
    <row r="443" spans="1:28" s="110" customFormat="1" ht="12.75" x14ac:dyDescent="0.25">
      <c r="A443" s="241" t="s">
        <v>953</v>
      </c>
      <c r="B443" s="249"/>
      <c r="C443" s="113" t="s">
        <v>597</v>
      </c>
      <c r="D443" s="145">
        <v>303480557</v>
      </c>
      <c r="E443" s="241" t="s">
        <v>815</v>
      </c>
      <c r="F443" s="123" t="s">
        <v>27</v>
      </c>
      <c r="G443" s="124">
        <v>4</v>
      </c>
      <c r="H443" s="124"/>
      <c r="I443" s="124"/>
      <c r="J443" s="137">
        <f t="shared" si="20"/>
        <v>4</v>
      </c>
      <c r="K443" s="124">
        <v>4</v>
      </c>
      <c r="L443" s="124"/>
      <c r="M443" s="124"/>
      <c r="N443" s="124"/>
      <c r="O443" s="124"/>
      <c r="P443" s="137">
        <f t="shared" si="21"/>
        <v>4</v>
      </c>
      <c r="Q443" s="137">
        <f t="shared" si="22"/>
        <v>1</v>
      </c>
      <c r="R443" s="142" t="s">
        <v>133</v>
      </c>
      <c r="S443" s="124"/>
      <c r="T443" s="124">
        <v>1</v>
      </c>
      <c r="U443" s="124"/>
      <c r="V443" s="108"/>
      <c r="W443" s="108"/>
      <c r="X443" s="108"/>
      <c r="Y443" s="108"/>
      <c r="Z443" s="108"/>
      <c r="AA443" s="108"/>
      <c r="AB443" s="108"/>
    </row>
    <row r="444" spans="1:28" s="110" customFormat="1" ht="12.75" x14ac:dyDescent="0.25">
      <c r="A444" s="241" t="s">
        <v>953</v>
      </c>
      <c r="B444" s="249"/>
      <c r="C444" s="113" t="s">
        <v>967</v>
      </c>
      <c r="D444" s="145">
        <v>108370659</v>
      </c>
      <c r="E444" s="241" t="s">
        <v>815</v>
      </c>
      <c r="F444" s="123" t="s">
        <v>27</v>
      </c>
      <c r="G444" s="124">
        <v>4</v>
      </c>
      <c r="H444" s="124"/>
      <c r="I444" s="124"/>
      <c r="J444" s="137">
        <f t="shared" si="20"/>
        <v>4</v>
      </c>
      <c r="K444" s="124">
        <v>4</v>
      </c>
      <c r="L444" s="124"/>
      <c r="M444" s="124"/>
      <c r="N444" s="124"/>
      <c r="O444" s="124"/>
      <c r="P444" s="137">
        <f t="shared" si="21"/>
        <v>4</v>
      </c>
      <c r="Q444" s="137">
        <f t="shared" si="22"/>
        <v>1</v>
      </c>
      <c r="R444" s="142" t="s">
        <v>133</v>
      </c>
      <c r="S444" s="124"/>
      <c r="T444" s="124">
        <v>1</v>
      </c>
      <c r="U444" s="124"/>
      <c r="V444" s="108"/>
      <c r="W444" s="108"/>
      <c r="X444" s="108"/>
      <c r="Y444" s="108"/>
      <c r="Z444" s="108"/>
      <c r="AA444" s="108"/>
      <c r="AB444" s="108"/>
    </row>
    <row r="445" spans="1:28" s="110" customFormat="1" ht="12.75" x14ac:dyDescent="0.25">
      <c r="A445" s="241" t="s">
        <v>953</v>
      </c>
      <c r="B445" s="249"/>
      <c r="C445" s="113" t="s">
        <v>946</v>
      </c>
      <c r="D445" s="145">
        <v>112840065</v>
      </c>
      <c r="E445" s="241" t="s">
        <v>815</v>
      </c>
      <c r="F445" s="123" t="s">
        <v>27</v>
      </c>
      <c r="G445" s="124">
        <v>4</v>
      </c>
      <c r="H445" s="124"/>
      <c r="I445" s="124"/>
      <c r="J445" s="137">
        <f t="shared" si="20"/>
        <v>4</v>
      </c>
      <c r="K445" s="124">
        <v>4</v>
      </c>
      <c r="L445" s="124"/>
      <c r="M445" s="124"/>
      <c r="N445" s="124"/>
      <c r="O445" s="124"/>
      <c r="P445" s="137">
        <f t="shared" si="21"/>
        <v>4</v>
      </c>
      <c r="Q445" s="137">
        <f t="shared" si="22"/>
        <v>1</v>
      </c>
      <c r="R445" s="142" t="s">
        <v>133</v>
      </c>
      <c r="S445" s="124">
        <v>1</v>
      </c>
      <c r="T445" s="124"/>
      <c r="U445" s="124"/>
      <c r="V445" s="108"/>
      <c r="W445" s="108"/>
      <c r="X445" s="108"/>
      <c r="Y445" s="108"/>
      <c r="Z445" s="108"/>
      <c r="AA445" s="108"/>
      <c r="AB445" s="108"/>
    </row>
    <row r="446" spans="1:28" s="110" customFormat="1" ht="12.75" x14ac:dyDescent="0.25">
      <c r="A446" s="241" t="s">
        <v>953</v>
      </c>
      <c r="B446" s="249"/>
      <c r="C446" s="113" t="s">
        <v>968</v>
      </c>
      <c r="D446" s="145">
        <v>206070474</v>
      </c>
      <c r="E446" s="241" t="s">
        <v>815</v>
      </c>
      <c r="F446" s="123" t="s">
        <v>27</v>
      </c>
      <c r="G446" s="124">
        <v>4</v>
      </c>
      <c r="H446" s="124"/>
      <c r="I446" s="124"/>
      <c r="J446" s="137">
        <f t="shared" si="20"/>
        <v>4</v>
      </c>
      <c r="K446" s="124">
        <v>4</v>
      </c>
      <c r="L446" s="124"/>
      <c r="M446" s="124"/>
      <c r="N446" s="124"/>
      <c r="O446" s="124"/>
      <c r="P446" s="137">
        <f t="shared" si="21"/>
        <v>4</v>
      </c>
      <c r="Q446" s="137">
        <f t="shared" si="22"/>
        <v>1</v>
      </c>
      <c r="R446" s="142" t="s">
        <v>76</v>
      </c>
      <c r="S446" s="124"/>
      <c r="T446" s="124">
        <v>1</v>
      </c>
      <c r="U446" s="124"/>
      <c r="V446" s="108"/>
      <c r="W446" s="108"/>
      <c r="X446" s="108"/>
      <c r="Y446" s="108"/>
      <c r="Z446" s="108"/>
      <c r="AA446" s="108"/>
      <c r="AB446" s="108"/>
    </row>
    <row r="447" spans="1:28" s="110" customFormat="1" ht="12.75" x14ac:dyDescent="0.25">
      <c r="A447" s="241" t="s">
        <v>953</v>
      </c>
      <c r="B447" s="249"/>
      <c r="C447" s="113" t="s">
        <v>254</v>
      </c>
      <c r="D447" s="145">
        <v>108530990</v>
      </c>
      <c r="E447" s="241" t="s">
        <v>815</v>
      </c>
      <c r="F447" s="123" t="s">
        <v>27</v>
      </c>
      <c r="G447" s="124">
        <v>4</v>
      </c>
      <c r="H447" s="124"/>
      <c r="I447" s="124"/>
      <c r="J447" s="137">
        <f t="shared" si="20"/>
        <v>4</v>
      </c>
      <c r="K447" s="124">
        <v>4</v>
      </c>
      <c r="L447" s="124"/>
      <c r="M447" s="124"/>
      <c r="N447" s="124"/>
      <c r="O447" s="124"/>
      <c r="P447" s="137">
        <f t="shared" si="21"/>
        <v>4</v>
      </c>
      <c r="Q447" s="137">
        <f t="shared" si="22"/>
        <v>1</v>
      </c>
      <c r="R447" s="142" t="s">
        <v>133</v>
      </c>
      <c r="S447" s="124"/>
      <c r="T447" s="124">
        <v>1</v>
      </c>
      <c r="U447" s="124"/>
      <c r="V447" s="108"/>
      <c r="W447" s="108"/>
      <c r="X447" s="108"/>
      <c r="Y447" s="108"/>
      <c r="Z447" s="108"/>
      <c r="AA447" s="108"/>
      <c r="AB447" s="108"/>
    </row>
    <row r="448" spans="1:28" s="110" customFormat="1" ht="12.75" x14ac:dyDescent="0.25">
      <c r="A448" s="241" t="s">
        <v>953</v>
      </c>
      <c r="B448" s="249"/>
      <c r="C448" s="113" t="s">
        <v>969</v>
      </c>
      <c r="D448" s="145">
        <v>502240416</v>
      </c>
      <c r="E448" s="241" t="s">
        <v>815</v>
      </c>
      <c r="F448" s="123" t="s">
        <v>27</v>
      </c>
      <c r="G448" s="124">
        <v>4</v>
      </c>
      <c r="H448" s="124"/>
      <c r="I448" s="124"/>
      <c r="J448" s="137">
        <f t="shared" si="20"/>
        <v>4</v>
      </c>
      <c r="K448" s="124">
        <v>4</v>
      </c>
      <c r="L448" s="124"/>
      <c r="M448" s="124"/>
      <c r="N448" s="124"/>
      <c r="O448" s="124"/>
      <c r="P448" s="137">
        <f t="shared" si="21"/>
        <v>4</v>
      </c>
      <c r="Q448" s="137">
        <f t="shared" si="22"/>
        <v>1</v>
      </c>
      <c r="R448" s="142" t="s">
        <v>77</v>
      </c>
      <c r="S448" s="124">
        <v>1</v>
      </c>
      <c r="T448" s="124"/>
      <c r="U448" s="124"/>
      <c r="V448" s="108"/>
      <c r="W448" s="108"/>
      <c r="X448" s="108"/>
      <c r="Y448" s="108"/>
      <c r="Z448" s="108"/>
      <c r="AA448" s="108"/>
      <c r="AB448" s="108"/>
    </row>
    <row r="449" spans="1:28" s="110" customFormat="1" ht="12.75" x14ac:dyDescent="0.25">
      <c r="A449" s="241" t="s">
        <v>953</v>
      </c>
      <c r="B449" s="249"/>
      <c r="C449" s="113" t="s">
        <v>970</v>
      </c>
      <c r="D449" s="145">
        <v>104400822</v>
      </c>
      <c r="E449" s="241" t="s">
        <v>815</v>
      </c>
      <c r="F449" s="123" t="s">
        <v>27</v>
      </c>
      <c r="G449" s="124">
        <v>4</v>
      </c>
      <c r="H449" s="124"/>
      <c r="I449" s="124"/>
      <c r="J449" s="137">
        <f t="shared" si="20"/>
        <v>4</v>
      </c>
      <c r="K449" s="124">
        <v>4</v>
      </c>
      <c r="L449" s="124"/>
      <c r="M449" s="124"/>
      <c r="N449" s="124"/>
      <c r="O449" s="124"/>
      <c r="P449" s="137">
        <f t="shared" si="21"/>
        <v>4</v>
      </c>
      <c r="Q449" s="137">
        <f t="shared" si="22"/>
        <v>1</v>
      </c>
      <c r="R449" s="142" t="s">
        <v>77</v>
      </c>
      <c r="S449" s="124"/>
      <c r="T449" s="124">
        <v>1</v>
      </c>
      <c r="U449" s="124"/>
      <c r="V449" s="108"/>
      <c r="W449" s="108"/>
      <c r="X449" s="108"/>
      <c r="Y449" s="108"/>
      <c r="Z449" s="108"/>
      <c r="AA449" s="108"/>
      <c r="AB449" s="108"/>
    </row>
    <row r="450" spans="1:28" s="110" customFormat="1" ht="12.75" x14ac:dyDescent="0.25">
      <c r="A450" s="241" t="s">
        <v>953</v>
      </c>
      <c r="B450" s="249"/>
      <c r="C450" s="113" t="s">
        <v>971</v>
      </c>
      <c r="D450" s="145">
        <v>107030131</v>
      </c>
      <c r="E450" s="241" t="s">
        <v>815</v>
      </c>
      <c r="F450" s="123" t="s">
        <v>27</v>
      </c>
      <c r="G450" s="124">
        <v>4</v>
      </c>
      <c r="H450" s="124"/>
      <c r="I450" s="124"/>
      <c r="J450" s="137">
        <f t="shared" si="20"/>
        <v>4</v>
      </c>
      <c r="K450" s="124">
        <v>4</v>
      </c>
      <c r="L450" s="124"/>
      <c r="M450" s="124"/>
      <c r="N450" s="124"/>
      <c r="O450" s="124"/>
      <c r="P450" s="137">
        <f t="shared" si="21"/>
        <v>4</v>
      </c>
      <c r="Q450" s="137">
        <f t="shared" si="22"/>
        <v>1</v>
      </c>
      <c r="R450" s="142" t="s">
        <v>77</v>
      </c>
      <c r="S450" s="124"/>
      <c r="T450" s="124">
        <v>1</v>
      </c>
      <c r="U450" s="124"/>
      <c r="V450" s="108"/>
      <c r="W450" s="108"/>
      <c r="X450" s="108"/>
      <c r="Y450" s="108"/>
      <c r="Z450" s="108"/>
      <c r="AA450" s="108"/>
      <c r="AB450" s="108"/>
    </row>
    <row r="451" spans="1:28" s="110" customFormat="1" ht="12.75" x14ac:dyDescent="0.25">
      <c r="A451" s="241" t="s">
        <v>953</v>
      </c>
      <c r="B451" s="249"/>
      <c r="C451" s="113" t="s">
        <v>972</v>
      </c>
      <c r="D451" s="145">
        <v>114740678</v>
      </c>
      <c r="E451" s="241" t="s">
        <v>815</v>
      </c>
      <c r="F451" s="123" t="s">
        <v>27</v>
      </c>
      <c r="G451" s="124">
        <v>4</v>
      </c>
      <c r="H451" s="124"/>
      <c r="I451" s="124"/>
      <c r="J451" s="137">
        <f t="shared" si="20"/>
        <v>4</v>
      </c>
      <c r="K451" s="124">
        <v>4</v>
      </c>
      <c r="L451" s="124"/>
      <c r="M451" s="124"/>
      <c r="N451" s="124"/>
      <c r="O451" s="124"/>
      <c r="P451" s="137">
        <f t="shared" si="21"/>
        <v>4</v>
      </c>
      <c r="Q451" s="137">
        <f t="shared" si="22"/>
        <v>1</v>
      </c>
      <c r="R451" s="142" t="s">
        <v>77</v>
      </c>
      <c r="S451" s="124"/>
      <c r="T451" s="124">
        <v>1</v>
      </c>
      <c r="U451" s="124"/>
      <c r="V451" s="108"/>
      <c r="W451" s="108"/>
      <c r="X451" s="108"/>
      <c r="Y451" s="108"/>
      <c r="Z451" s="108"/>
      <c r="AA451" s="108"/>
      <c r="AB451" s="108"/>
    </row>
    <row r="452" spans="1:28" s="110" customFormat="1" ht="12.75" x14ac:dyDescent="0.25">
      <c r="A452" s="241" t="s">
        <v>953</v>
      </c>
      <c r="B452" s="249"/>
      <c r="C452" s="113" t="s">
        <v>566</v>
      </c>
      <c r="D452" s="145">
        <v>503710721</v>
      </c>
      <c r="E452" s="241" t="s">
        <v>815</v>
      </c>
      <c r="F452" s="123" t="s">
        <v>27</v>
      </c>
      <c r="G452" s="124">
        <v>4</v>
      </c>
      <c r="H452" s="124"/>
      <c r="I452" s="124"/>
      <c r="J452" s="137">
        <f t="shared" si="20"/>
        <v>4</v>
      </c>
      <c r="K452" s="124">
        <v>4</v>
      </c>
      <c r="L452" s="124"/>
      <c r="M452" s="124"/>
      <c r="N452" s="124"/>
      <c r="O452" s="124"/>
      <c r="P452" s="137">
        <f t="shared" si="21"/>
        <v>4</v>
      </c>
      <c r="Q452" s="137">
        <f t="shared" si="22"/>
        <v>1</v>
      </c>
      <c r="R452" s="142" t="s">
        <v>133</v>
      </c>
      <c r="S452" s="124"/>
      <c r="T452" s="124">
        <v>1</v>
      </c>
      <c r="U452" s="124"/>
      <c r="V452" s="108"/>
      <c r="W452" s="108"/>
      <c r="X452" s="108"/>
      <c r="Y452" s="108"/>
      <c r="Z452" s="108"/>
      <c r="AA452" s="108"/>
      <c r="AB452" s="108"/>
    </row>
    <row r="453" spans="1:28" s="110" customFormat="1" ht="12.75" x14ac:dyDescent="0.25">
      <c r="A453" s="241" t="s">
        <v>953</v>
      </c>
      <c r="B453" s="249"/>
      <c r="C453" s="113" t="s">
        <v>256</v>
      </c>
      <c r="D453" s="145">
        <v>112800941</v>
      </c>
      <c r="E453" s="241" t="s">
        <v>815</v>
      </c>
      <c r="F453" s="123" t="s">
        <v>27</v>
      </c>
      <c r="G453" s="124">
        <v>4</v>
      </c>
      <c r="H453" s="124"/>
      <c r="I453" s="124"/>
      <c r="J453" s="137">
        <f t="shared" si="20"/>
        <v>4</v>
      </c>
      <c r="K453" s="124">
        <v>4</v>
      </c>
      <c r="L453" s="124"/>
      <c r="M453" s="124"/>
      <c r="N453" s="124"/>
      <c r="O453" s="124"/>
      <c r="P453" s="137">
        <f t="shared" si="21"/>
        <v>4</v>
      </c>
      <c r="Q453" s="137">
        <f t="shared" si="22"/>
        <v>1</v>
      </c>
      <c r="R453" s="142" t="s">
        <v>76</v>
      </c>
      <c r="S453" s="124">
        <v>1</v>
      </c>
      <c r="T453" s="124"/>
      <c r="U453" s="124"/>
      <c r="V453" s="108"/>
      <c r="W453" s="108"/>
      <c r="X453" s="108"/>
      <c r="Y453" s="108"/>
      <c r="Z453" s="108"/>
      <c r="AA453" s="108"/>
      <c r="AB453" s="108"/>
    </row>
    <row r="454" spans="1:28" s="110" customFormat="1" ht="12.75" x14ac:dyDescent="0.25">
      <c r="A454" s="241" t="s">
        <v>953</v>
      </c>
      <c r="B454" s="249"/>
      <c r="C454" s="113" t="s">
        <v>973</v>
      </c>
      <c r="D454" s="145">
        <v>401620716</v>
      </c>
      <c r="E454" s="241" t="s">
        <v>815</v>
      </c>
      <c r="F454" s="123" t="s">
        <v>27</v>
      </c>
      <c r="G454" s="124">
        <v>4</v>
      </c>
      <c r="H454" s="124"/>
      <c r="I454" s="124"/>
      <c r="J454" s="137">
        <f t="shared" si="20"/>
        <v>4</v>
      </c>
      <c r="K454" s="124">
        <v>4</v>
      </c>
      <c r="L454" s="124"/>
      <c r="M454" s="124"/>
      <c r="N454" s="124"/>
      <c r="O454" s="124"/>
      <c r="P454" s="137">
        <f t="shared" si="21"/>
        <v>4</v>
      </c>
      <c r="Q454" s="137">
        <f t="shared" si="22"/>
        <v>1</v>
      </c>
      <c r="R454" s="142" t="s">
        <v>78</v>
      </c>
      <c r="S454" s="124">
        <v>1</v>
      </c>
      <c r="T454" s="124"/>
      <c r="U454" s="124"/>
      <c r="V454" s="108"/>
      <c r="W454" s="108"/>
      <c r="X454" s="108"/>
      <c r="Y454" s="108"/>
      <c r="Z454" s="108"/>
      <c r="AA454" s="108"/>
      <c r="AB454" s="108"/>
    </row>
    <row r="455" spans="1:28" s="110" customFormat="1" ht="12.75" x14ac:dyDescent="0.25">
      <c r="A455" s="241" t="s">
        <v>953</v>
      </c>
      <c r="B455" s="249"/>
      <c r="C455" s="113" t="s">
        <v>249</v>
      </c>
      <c r="D455" s="145">
        <v>113660503</v>
      </c>
      <c r="E455" s="241" t="s">
        <v>815</v>
      </c>
      <c r="F455" s="123" t="s">
        <v>27</v>
      </c>
      <c r="G455" s="124">
        <v>4</v>
      </c>
      <c r="H455" s="124"/>
      <c r="I455" s="124"/>
      <c r="J455" s="137">
        <f t="shared" si="20"/>
        <v>4</v>
      </c>
      <c r="K455" s="124">
        <v>4</v>
      </c>
      <c r="L455" s="124"/>
      <c r="M455" s="124"/>
      <c r="N455" s="124"/>
      <c r="O455" s="124"/>
      <c r="P455" s="137">
        <f t="shared" si="21"/>
        <v>4</v>
      </c>
      <c r="Q455" s="137">
        <f t="shared" si="22"/>
        <v>1</v>
      </c>
      <c r="R455" s="142" t="s">
        <v>133</v>
      </c>
      <c r="S455" s="124"/>
      <c r="T455" s="124">
        <v>1</v>
      </c>
      <c r="U455" s="124"/>
      <c r="V455" s="108"/>
      <c r="W455" s="108"/>
      <c r="X455" s="108"/>
      <c r="Y455" s="108"/>
      <c r="Z455" s="108"/>
      <c r="AA455" s="108"/>
      <c r="AB455" s="108"/>
    </row>
    <row r="456" spans="1:28" s="110" customFormat="1" ht="12.75" x14ac:dyDescent="0.25">
      <c r="A456" s="241" t="s">
        <v>953</v>
      </c>
      <c r="B456" s="249"/>
      <c r="C456" s="113" t="s">
        <v>974</v>
      </c>
      <c r="D456" s="145">
        <v>401260683</v>
      </c>
      <c r="E456" s="241" t="s">
        <v>815</v>
      </c>
      <c r="F456" s="123" t="s">
        <v>27</v>
      </c>
      <c r="G456" s="124">
        <v>4</v>
      </c>
      <c r="H456" s="124"/>
      <c r="I456" s="124"/>
      <c r="J456" s="137">
        <f t="shared" si="20"/>
        <v>4</v>
      </c>
      <c r="K456" s="124">
        <v>4</v>
      </c>
      <c r="L456" s="124"/>
      <c r="M456" s="124"/>
      <c r="N456" s="124"/>
      <c r="O456" s="124"/>
      <c r="P456" s="137">
        <f t="shared" si="21"/>
        <v>4</v>
      </c>
      <c r="Q456" s="137">
        <f t="shared" si="22"/>
        <v>1</v>
      </c>
      <c r="R456" s="142" t="s">
        <v>77</v>
      </c>
      <c r="S456" s="124"/>
      <c r="T456" s="124">
        <v>1</v>
      </c>
      <c r="U456" s="124"/>
      <c r="V456" s="108"/>
      <c r="W456" s="108"/>
      <c r="X456" s="108"/>
      <c r="Y456" s="108"/>
      <c r="Z456" s="108"/>
      <c r="AA456" s="108"/>
      <c r="AB456" s="108"/>
    </row>
    <row r="457" spans="1:28" s="110" customFormat="1" ht="12.75" x14ac:dyDescent="0.25">
      <c r="A457" s="241" t="s">
        <v>953</v>
      </c>
      <c r="B457" s="249"/>
      <c r="C457" s="113" t="s">
        <v>975</v>
      </c>
      <c r="D457" s="145">
        <v>115110959</v>
      </c>
      <c r="E457" s="241" t="s">
        <v>815</v>
      </c>
      <c r="F457" s="123" t="s">
        <v>27</v>
      </c>
      <c r="G457" s="124">
        <v>4</v>
      </c>
      <c r="H457" s="124"/>
      <c r="I457" s="124"/>
      <c r="J457" s="137">
        <f t="shared" ref="J457:J484" si="23">SUM(G457:I457)</f>
        <v>4</v>
      </c>
      <c r="K457" s="124">
        <v>4</v>
      </c>
      <c r="L457" s="124"/>
      <c r="M457" s="124"/>
      <c r="N457" s="124"/>
      <c r="O457" s="124"/>
      <c r="P457" s="137">
        <f t="shared" si="21"/>
        <v>4</v>
      </c>
      <c r="Q457" s="137">
        <f t="shared" si="22"/>
        <v>1</v>
      </c>
      <c r="R457" s="142" t="s">
        <v>77</v>
      </c>
      <c r="S457" s="124">
        <v>1</v>
      </c>
      <c r="T457" s="124"/>
      <c r="U457" s="124"/>
      <c r="V457" s="108"/>
      <c r="W457" s="108"/>
      <c r="X457" s="108"/>
      <c r="Y457" s="108"/>
      <c r="Z457" s="108"/>
      <c r="AA457" s="108"/>
      <c r="AB457" s="108"/>
    </row>
    <row r="458" spans="1:28" s="110" customFormat="1" ht="12.75" x14ac:dyDescent="0.25">
      <c r="A458" s="241" t="s">
        <v>953</v>
      </c>
      <c r="B458" s="249"/>
      <c r="C458" s="113" t="s">
        <v>976</v>
      </c>
      <c r="D458" s="145">
        <v>401520446</v>
      </c>
      <c r="E458" s="241" t="s">
        <v>815</v>
      </c>
      <c r="F458" s="123" t="s">
        <v>27</v>
      </c>
      <c r="G458" s="124">
        <v>4</v>
      </c>
      <c r="H458" s="124"/>
      <c r="I458" s="124"/>
      <c r="J458" s="137">
        <f t="shared" si="23"/>
        <v>4</v>
      </c>
      <c r="K458" s="124">
        <v>4</v>
      </c>
      <c r="L458" s="124"/>
      <c r="M458" s="124"/>
      <c r="N458" s="124"/>
      <c r="O458" s="124"/>
      <c r="P458" s="137">
        <f t="shared" ref="P458:P484" si="24">IF(SUM(K458:O458)=SUM(G458:I458),J458,"VERIFIQUE DATOS INCORRECTOS")</f>
        <v>4</v>
      </c>
      <c r="Q458" s="137">
        <f t="shared" ref="Q458:Q484" si="25">SUM(S458:U458)</f>
        <v>1</v>
      </c>
      <c r="R458" s="142" t="s">
        <v>76</v>
      </c>
      <c r="S458" s="124">
        <v>1</v>
      </c>
      <c r="T458" s="124"/>
      <c r="U458" s="124"/>
      <c r="V458" s="108"/>
      <c r="W458" s="108"/>
      <c r="X458" s="108"/>
      <c r="Y458" s="108"/>
      <c r="Z458" s="108"/>
      <c r="AA458" s="108"/>
      <c r="AB458" s="108"/>
    </row>
    <row r="459" spans="1:28" s="110" customFormat="1" ht="12.75" x14ac:dyDescent="0.25">
      <c r="A459" s="241" t="s">
        <v>953</v>
      </c>
      <c r="B459" s="249"/>
      <c r="C459" s="113" t="s">
        <v>977</v>
      </c>
      <c r="D459" s="145">
        <v>800660386</v>
      </c>
      <c r="E459" s="241" t="s">
        <v>815</v>
      </c>
      <c r="F459" s="123" t="s">
        <v>27</v>
      </c>
      <c r="G459" s="124">
        <v>4</v>
      </c>
      <c r="H459" s="124"/>
      <c r="I459" s="124"/>
      <c r="J459" s="137">
        <f t="shared" si="23"/>
        <v>4</v>
      </c>
      <c r="K459" s="124">
        <v>4</v>
      </c>
      <c r="L459" s="124"/>
      <c r="M459" s="124"/>
      <c r="N459" s="124"/>
      <c r="O459" s="124"/>
      <c r="P459" s="137">
        <f t="shared" si="24"/>
        <v>4</v>
      </c>
      <c r="Q459" s="137">
        <f t="shared" si="25"/>
        <v>1</v>
      </c>
      <c r="R459" s="142" t="s">
        <v>76</v>
      </c>
      <c r="S459" s="124"/>
      <c r="T459" s="124">
        <v>1</v>
      </c>
      <c r="U459" s="124"/>
      <c r="V459" s="108"/>
      <c r="W459" s="108"/>
      <c r="X459" s="108"/>
      <c r="Y459" s="108"/>
      <c r="Z459" s="108"/>
      <c r="AA459" s="108"/>
      <c r="AB459" s="108"/>
    </row>
    <row r="460" spans="1:28" s="110" customFormat="1" ht="12.75" x14ac:dyDescent="0.25">
      <c r="A460" s="241" t="s">
        <v>953</v>
      </c>
      <c r="B460" s="249"/>
      <c r="C460" s="113" t="s">
        <v>255</v>
      </c>
      <c r="D460" s="145">
        <v>112290347</v>
      </c>
      <c r="E460" s="241" t="s">
        <v>815</v>
      </c>
      <c r="F460" s="123" t="s">
        <v>27</v>
      </c>
      <c r="G460" s="124">
        <v>4</v>
      </c>
      <c r="H460" s="124"/>
      <c r="I460" s="124"/>
      <c r="J460" s="137">
        <f t="shared" si="23"/>
        <v>4</v>
      </c>
      <c r="K460" s="124">
        <v>4</v>
      </c>
      <c r="L460" s="124"/>
      <c r="M460" s="124"/>
      <c r="N460" s="124"/>
      <c r="O460" s="124"/>
      <c r="P460" s="137">
        <f t="shared" si="24"/>
        <v>4</v>
      </c>
      <c r="Q460" s="137">
        <f t="shared" si="25"/>
        <v>1</v>
      </c>
      <c r="R460" s="142" t="s">
        <v>133</v>
      </c>
      <c r="S460" s="124"/>
      <c r="T460" s="124">
        <v>1</v>
      </c>
      <c r="U460" s="124"/>
      <c r="V460" s="108"/>
      <c r="W460" s="108"/>
      <c r="X460" s="108"/>
      <c r="Y460" s="108"/>
      <c r="Z460" s="108"/>
      <c r="AA460" s="108"/>
      <c r="AB460" s="108"/>
    </row>
    <row r="461" spans="1:28" s="110" customFormat="1" ht="12.75" x14ac:dyDescent="0.25">
      <c r="A461" s="241" t="s">
        <v>953</v>
      </c>
      <c r="B461" s="249"/>
      <c r="C461" s="113" t="s">
        <v>333</v>
      </c>
      <c r="D461" s="145">
        <v>105380701</v>
      </c>
      <c r="E461" s="241" t="s">
        <v>815</v>
      </c>
      <c r="F461" s="123" t="s">
        <v>27</v>
      </c>
      <c r="G461" s="124">
        <v>4</v>
      </c>
      <c r="H461" s="124"/>
      <c r="I461" s="124"/>
      <c r="J461" s="137">
        <f t="shared" si="23"/>
        <v>4</v>
      </c>
      <c r="K461" s="124">
        <v>4</v>
      </c>
      <c r="L461" s="124"/>
      <c r="M461" s="124"/>
      <c r="N461" s="124"/>
      <c r="O461" s="124"/>
      <c r="P461" s="137">
        <f t="shared" si="24"/>
        <v>4</v>
      </c>
      <c r="Q461" s="137">
        <f t="shared" si="25"/>
        <v>1</v>
      </c>
      <c r="R461" s="142" t="s">
        <v>133</v>
      </c>
      <c r="S461" s="124">
        <v>1</v>
      </c>
      <c r="T461" s="124"/>
      <c r="U461" s="124"/>
      <c r="V461" s="108"/>
      <c r="W461" s="108"/>
      <c r="X461" s="108"/>
      <c r="Y461" s="108"/>
      <c r="Z461" s="108"/>
      <c r="AA461" s="108"/>
      <c r="AB461" s="108"/>
    </row>
    <row r="462" spans="1:28" s="110" customFormat="1" ht="12.75" x14ac:dyDescent="0.25">
      <c r="A462" s="239" t="s">
        <v>978</v>
      </c>
      <c r="B462" s="249"/>
      <c r="C462" s="238" t="s">
        <v>979</v>
      </c>
      <c r="D462" s="144">
        <v>113480342</v>
      </c>
      <c r="E462" s="247" t="s">
        <v>980</v>
      </c>
      <c r="F462" s="123" t="s">
        <v>27</v>
      </c>
      <c r="G462" s="124"/>
      <c r="H462" s="124"/>
      <c r="I462" s="213">
        <v>1032</v>
      </c>
      <c r="J462" s="137">
        <f t="shared" si="23"/>
        <v>1032</v>
      </c>
      <c r="K462" s="213">
        <v>1032</v>
      </c>
      <c r="L462" s="124"/>
      <c r="M462" s="124"/>
      <c r="N462" s="124"/>
      <c r="O462" s="124"/>
      <c r="P462" s="137">
        <f t="shared" si="24"/>
        <v>1032</v>
      </c>
      <c r="Q462" s="137">
        <f t="shared" si="25"/>
        <v>1</v>
      </c>
      <c r="R462" s="142" t="s">
        <v>133</v>
      </c>
      <c r="S462" s="124" t="s">
        <v>421</v>
      </c>
      <c r="T462" s="124">
        <v>1</v>
      </c>
      <c r="U462" s="124"/>
      <c r="V462" s="108"/>
      <c r="W462" s="108"/>
      <c r="X462" s="108"/>
      <c r="Y462" s="108"/>
      <c r="Z462" s="108"/>
      <c r="AA462" s="108"/>
      <c r="AB462" s="108"/>
    </row>
    <row r="463" spans="1:28" s="110" customFormat="1" ht="12.75" x14ac:dyDescent="0.25">
      <c r="A463" s="239" t="s">
        <v>981</v>
      </c>
      <c r="B463" s="249"/>
      <c r="C463" s="113" t="s">
        <v>982</v>
      </c>
      <c r="D463" s="143">
        <v>110070578</v>
      </c>
      <c r="E463" s="247" t="s">
        <v>983</v>
      </c>
      <c r="F463" s="123" t="s">
        <v>27</v>
      </c>
      <c r="G463" s="124"/>
      <c r="H463" s="124">
        <v>40</v>
      </c>
      <c r="I463" s="124"/>
      <c r="J463" s="137">
        <f t="shared" si="23"/>
        <v>40</v>
      </c>
      <c r="K463" s="124">
        <v>40</v>
      </c>
      <c r="L463" s="124"/>
      <c r="M463" s="124"/>
      <c r="N463" s="124"/>
      <c r="O463" s="124"/>
      <c r="P463" s="137">
        <f t="shared" si="24"/>
        <v>40</v>
      </c>
      <c r="Q463" s="137">
        <f t="shared" si="25"/>
        <v>1</v>
      </c>
      <c r="R463" s="142" t="s">
        <v>133</v>
      </c>
      <c r="S463" s="124"/>
      <c r="T463" s="124">
        <v>1</v>
      </c>
      <c r="U463" s="124"/>
      <c r="V463" s="108"/>
      <c r="W463" s="108"/>
      <c r="X463" s="108"/>
      <c r="Y463" s="108"/>
      <c r="Z463" s="108"/>
      <c r="AA463" s="108"/>
      <c r="AB463" s="108"/>
    </row>
    <row r="464" spans="1:28" s="110" customFormat="1" ht="12.75" x14ac:dyDescent="0.25">
      <c r="A464" s="239" t="s">
        <v>984</v>
      </c>
      <c r="B464" s="249"/>
      <c r="C464" s="113" t="s">
        <v>833</v>
      </c>
      <c r="D464" s="143">
        <v>206080826</v>
      </c>
      <c r="E464" s="239" t="s">
        <v>985</v>
      </c>
      <c r="F464" s="123" t="s">
        <v>27</v>
      </c>
      <c r="G464" s="124"/>
      <c r="H464" s="124"/>
      <c r="I464" s="124">
        <v>81</v>
      </c>
      <c r="J464" s="137">
        <f t="shared" si="23"/>
        <v>81</v>
      </c>
      <c r="K464" s="124">
        <v>81</v>
      </c>
      <c r="L464" s="124"/>
      <c r="M464" s="124"/>
      <c r="N464" s="124"/>
      <c r="O464" s="124"/>
      <c r="P464" s="137">
        <f t="shared" si="24"/>
        <v>81</v>
      </c>
      <c r="Q464" s="137">
        <f t="shared" si="25"/>
        <v>1</v>
      </c>
      <c r="R464" s="142" t="s">
        <v>133</v>
      </c>
      <c r="S464" s="124">
        <v>1</v>
      </c>
      <c r="T464" s="124"/>
      <c r="U464" s="124"/>
      <c r="V464" s="108"/>
      <c r="W464" s="108"/>
      <c r="X464" s="108"/>
      <c r="Y464" s="108"/>
      <c r="Z464" s="108"/>
      <c r="AA464" s="108"/>
      <c r="AB464" s="108"/>
    </row>
    <row r="465" spans="1:28" s="110" customFormat="1" ht="12.75" x14ac:dyDescent="0.25">
      <c r="A465" s="239" t="s">
        <v>601</v>
      </c>
      <c r="B465" s="249"/>
      <c r="C465" s="113" t="s">
        <v>366</v>
      </c>
      <c r="D465" s="143">
        <v>111940791</v>
      </c>
      <c r="E465" s="239" t="s">
        <v>602</v>
      </c>
      <c r="F465" s="123" t="s">
        <v>27</v>
      </c>
      <c r="G465" s="124"/>
      <c r="H465" s="124"/>
      <c r="I465" s="124">
        <v>20</v>
      </c>
      <c r="J465" s="137">
        <f t="shared" si="23"/>
        <v>20</v>
      </c>
      <c r="K465" s="124">
        <v>20</v>
      </c>
      <c r="L465" s="124"/>
      <c r="M465" s="124"/>
      <c r="N465" s="124"/>
      <c r="O465" s="124"/>
      <c r="P465" s="137">
        <f t="shared" si="24"/>
        <v>20</v>
      </c>
      <c r="Q465" s="137">
        <f t="shared" si="25"/>
        <v>1</v>
      </c>
      <c r="R465" s="142" t="s">
        <v>133</v>
      </c>
      <c r="S465" s="124"/>
      <c r="T465" s="124">
        <v>1</v>
      </c>
      <c r="U465" s="124"/>
      <c r="V465" s="108"/>
      <c r="W465" s="108"/>
      <c r="X465" s="108"/>
      <c r="Y465" s="108"/>
      <c r="Z465" s="108"/>
      <c r="AA465" s="108"/>
      <c r="AB465" s="108"/>
    </row>
    <row r="466" spans="1:28" s="110" customFormat="1" ht="12.75" x14ac:dyDescent="0.25">
      <c r="A466" s="239" t="s">
        <v>601</v>
      </c>
      <c r="B466" s="249"/>
      <c r="C466" s="113" t="s">
        <v>603</v>
      </c>
      <c r="D466" s="143">
        <v>205540111</v>
      </c>
      <c r="E466" s="239" t="s">
        <v>602</v>
      </c>
      <c r="F466" s="123" t="s">
        <v>27</v>
      </c>
      <c r="G466" s="124"/>
      <c r="H466" s="124"/>
      <c r="I466" s="124">
        <v>20</v>
      </c>
      <c r="J466" s="137">
        <f t="shared" si="23"/>
        <v>20</v>
      </c>
      <c r="K466" s="124">
        <v>20</v>
      </c>
      <c r="L466" s="124"/>
      <c r="M466" s="124"/>
      <c r="N466" s="124"/>
      <c r="O466" s="124"/>
      <c r="P466" s="137">
        <f t="shared" si="24"/>
        <v>20</v>
      </c>
      <c r="Q466" s="137">
        <f t="shared" si="25"/>
        <v>1</v>
      </c>
      <c r="R466" s="142" t="s">
        <v>133</v>
      </c>
      <c r="S466" s="124">
        <v>1</v>
      </c>
      <c r="T466" s="124"/>
      <c r="U466" s="124"/>
      <c r="V466" s="108"/>
      <c r="W466" s="108"/>
      <c r="X466" s="108"/>
      <c r="Y466" s="108"/>
      <c r="Z466" s="108"/>
      <c r="AA466" s="108"/>
      <c r="AB466" s="108"/>
    </row>
    <row r="467" spans="1:28" s="110" customFormat="1" ht="12.75" x14ac:dyDescent="0.25">
      <c r="A467" s="239" t="s">
        <v>986</v>
      </c>
      <c r="B467" s="249"/>
      <c r="C467" s="113" t="s">
        <v>987</v>
      </c>
      <c r="D467" s="143">
        <v>110560051</v>
      </c>
      <c r="E467" s="239" t="s">
        <v>988</v>
      </c>
      <c r="F467" s="123" t="s">
        <v>27</v>
      </c>
      <c r="G467" s="124"/>
      <c r="H467" s="124"/>
      <c r="I467" s="124">
        <v>24</v>
      </c>
      <c r="J467" s="137">
        <f t="shared" si="23"/>
        <v>24</v>
      </c>
      <c r="K467" s="124">
        <v>24</v>
      </c>
      <c r="L467" s="124"/>
      <c r="M467" s="124"/>
      <c r="N467" s="124"/>
      <c r="O467" s="124"/>
      <c r="P467" s="137">
        <f t="shared" si="24"/>
        <v>24</v>
      </c>
      <c r="Q467" s="137">
        <f t="shared" si="25"/>
        <v>1</v>
      </c>
      <c r="R467" s="142" t="s">
        <v>133</v>
      </c>
      <c r="S467" s="124">
        <v>1</v>
      </c>
      <c r="T467" s="124"/>
      <c r="U467" s="124"/>
      <c r="V467" s="108"/>
      <c r="W467" s="108"/>
      <c r="X467" s="108"/>
      <c r="Y467" s="108"/>
      <c r="Z467" s="108"/>
      <c r="AA467" s="108"/>
      <c r="AB467" s="108"/>
    </row>
    <row r="468" spans="1:28" s="110" customFormat="1" ht="12.75" x14ac:dyDescent="0.25">
      <c r="A468" s="239" t="s">
        <v>337</v>
      </c>
      <c r="B468" s="249"/>
      <c r="C468" s="113" t="s">
        <v>989</v>
      </c>
      <c r="D468" s="143">
        <v>112300226</v>
      </c>
      <c r="E468" s="239" t="s">
        <v>990</v>
      </c>
      <c r="F468" s="123" t="s">
        <v>27</v>
      </c>
      <c r="G468" s="124"/>
      <c r="H468" s="124"/>
      <c r="I468" s="124">
        <v>29</v>
      </c>
      <c r="J468" s="137">
        <f t="shared" si="23"/>
        <v>29</v>
      </c>
      <c r="K468" s="124">
        <v>29</v>
      </c>
      <c r="L468" s="124"/>
      <c r="M468" s="124"/>
      <c r="N468" s="124"/>
      <c r="O468" s="124"/>
      <c r="P468" s="137">
        <f t="shared" si="24"/>
        <v>29</v>
      </c>
      <c r="Q468" s="137">
        <f t="shared" si="25"/>
        <v>1</v>
      </c>
      <c r="R468" s="142" t="s">
        <v>133</v>
      </c>
      <c r="S468" s="124">
        <v>1</v>
      </c>
      <c r="T468" s="124"/>
      <c r="U468" s="124"/>
      <c r="V468" s="108"/>
      <c r="W468" s="108"/>
      <c r="X468" s="108"/>
      <c r="Y468" s="108"/>
      <c r="Z468" s="108"/>
      <c r="AA468" s="108"/>
      <c r="AB468" s="108"/>
    </row>
    <row r="469" spans="1:28" s="110" customFormat="1" ht="12.75" x14ac:dyDescent="0.25">
      <c r="A469" s="240" t="s">
        <v>991</v>
      </c>
      <c r="B469" s="249"/>
      <c r="C469" s="238" t="s">
        <v>992</v>
      </c>
      <c r="D469" s="144">
        <v>108460548</v>
      </c>
      <c r="E469" s="247" t="s">
        <v>993</v>
      </c>
      <c r="F469" s="123" t="s">
        <v>27</v>
      </c>
      <c r="G469" s="124"/>
      <c r="H469" s="124"/>
      <c r="I469" s="124">
        <v>29</v>
      </c>
      <c r="J469" s="137">
        <f t="shared" si="23"/>
        <v>29</v>
      </c>
      <c r="K469" s="124">
        <v>29</v>
      </c>
      <c r="L469" s="124"/>
      <c r="M469" s="124"/>
      <c r="N469" s="124"/>
      <c r="O469" s="124"/>
      <c r="P469" s="137">
        <f t="shared" si="24"/>
        <v>29</v>
      </c>
      <c r="Q469" s="137">
        <f t="shared" si="25"/>
        <v>1</v>
      </c>
      <c r="R469" s="142" t="s">
        <v>133</v>
      </c>
      <c r="S469" s="124">
        <v>1</v>
      </c>
      <c r="T469" s="124"/>
      <c r="U469" s="124"/>
      <c r="V469" s="108"/>
      <c r="W469" s="108"/>
      <c r="X469" s="108"/>
      <c r="Y469" s="108"/>
      <c r="Z469" s="108"/>
      <c r="AA469" s="108"/>
      <c r="AB469" s="108"/>
    </row>
    <row r="470" spans="1:28" s="110" customFormat="1" ht="12.75" x14ac:dyDescent="0.25">
      <c r="A470" s="240" t="s">
        <v>991</v>
      </c>
      <c r="B470" s="249"/>
      <c r="C470" s="238" t="s">
        <v>881</v>
      </c>
      <c r="D470" s="144">
        <v>502950122</v>
      </c>
      <c r="E470" s="247" t="s">
        <v>993</v>
      </c>
      <c r="F470" s="123" t="s">
        <v>27</v>
      </c>
      <c r="G470" s="124"/>
      <c r="H470" s="124"/>
      <c r="I470" s="124">
        <v>29</v>
      </c>
      <c r="J470" s="137">
        <f t="shared" si="23"/>
        <v>29</v>
      </c>
      <c r="K470" s="124">
        <v>29</v>
      </c>
      <c r="L470" s="124"/>
      <c r="M470" s="124"/>
      <c r="N470" s="124"/>
      <c r="O470" s="124"/>
      <c r="P470" s="137">
        <f t="shared" si="24"/>
        <v>29</v>
      </c>
      <c r="Q470" s="137">
        <f t="shared" si="25"/>
        <v>1</v>
      </c>
      <c r="R470" s="142" t="s">
        <v>76</v>
      </c>
      <c r="S470" s="124">
        <v>1</v>
      </c>
      <c r="T470" s="124"/>
      <c r="U470" s="124"/>
      <c r="V470" s="108"/>
      <c r="W470" s="108"/>
      <c r="X470" s="108"/>
      <c r="Y470" s="108"/>
      <c r="Z470" s="108"/>
      <c r="AA470" s="108"/>
      <c r="AB470" s="108"/>
    </row>
    <row r="471" spans="1:28" s="110" customFormat="1" ht="12.75" x14ac:dyDescent="0.25">
      <c r="A471" s="240" t="s">
        <v>991</v>
      </c>
      <c r="B471" s="249"/>
      <c r="C471" s="238" t="s">
        <v>895</v>
      </c>
      <c r="D471" s="144">
        <v>106670178</v>
      </c>
      <c r="E471" s="247" t="s">
        <v>993</v>
      </c>
      <c r="F471" s="123" t="s">
        <v>27</v>
      </c>
      <c r="G471" s="124"/>
      <c r="H471" s="124"/>
      <c r="I471" s="124">
        <v>29</v>
      </c>
      <c r="J471" s="137">
        <f t="shared" si="23"/>
        <v>29</v>
      </c>
      <c r="K471" s="124">
        <v>29</v>
      </c>
      <c r="L471" s="124"/>
      <c r="M471" s="124"/>
      <c r="N471" s="124"/>
      <c r="O471" s="124"/>
      <c r="P471" s="137">
        <f t="shared" si="24"/>
        <v>29</v>
      </c>
      <c r="Q471" s="137">
        <f t="shared" si="25"/>
        <v>1</v>
      </c>
      <c r="R471" s="142" t="s">
        <v>133</v>
      </c>
      <c r="S471" s="124">
        <v>1</v>
      </c>
      <c r="T471" s="124"/>
      <c r="U471" s="124"/>
      <c r="V471" s="108"/>
      <c r="W471" s="108"/>
      <c r="X471" s="108"/>
      <c r="Y471" s="108"/>
      <c r="Z471" s="108"/>
      <c r="AA471" s="108"/>
      <c r="AB471" s="108"/>
    </row>
    <row r="472" spans="1:28" s="110" customFormat="1" ht="12.75" x14ac:dyDescent="0.25">
      <c r="A472" s="240" t="s">
        <v>991</v>
      </c>
      <c r="B472" s="249"/>
      <c r="C472" s="238" t="s">
        <v>994</v>
      </c>
      <c r="D472" s="144">
        <v>50380640</v>
      </c>
      <c r="E472" s="247" t="s">
        <v>993</v>
      </c>
      <c r="F472" s="123" t="s">
        <v>27</v>
      </c>
      <c r="G472" s="124"/>
      <c r="H472" s="124"/>
      <c r="I472" s="124">
        <v>29</v>
      </c>
      <c r="J472" s="137">
        <f t="shared" si="23"/>
        <v>29</v>
      </c>
      <c r="K472" s="124">
        <v>29</v>
      </c>
      <c r="L472" s="124"/>
      <c r="M472" s="124"/>
      <c r="N472" s="124"/>
      <c r="O472" s="124"/>
      <c r="P472" s="137">
        <f t="shared" si="24"/>
        <v>29</v>
      </c>
      <c r="Q472" s="137">
        <f t="shared" si="25"/>
        <v>1</v>
      </c>
      <c r="R472" s="142" t="s">
        <v>76</v>
      </c>
      <c r="S472" s="124">
        <v>1</v>
      </c>
      <c r="T472" s="124"/>
      <c r="U472" s="124"/>
      <c r="V472" s="108"/>
      <c r="W472" s="108"/>
      <c r="X472" s="108"/>
      <c r="Y472" s="108"/>
      <c r="Z472" s="108"/>
      <c r="AA472" s="108"/>
      <c r="AB472" s="108"/>
    </row>
    <row r="473" spans="1:28" s="110" customFormat="1" ht="12.75" x14ac:dyDescent="0.25">
      <c r="A473" s="240" t="s">
        <v>991</v>
      </c>
      <c r="B473" s="249"/>
      <c r="C473" s="238" t="s">
        <v>995</v>
      </c>
      <c r="D473" s="144">
        <v>401450730</v>
      </c>
      <c r="E473" s="247" t="s">
        <v>993</v>
      </c>
      <c r="F473" s="123" t="s">
        <v>27</v>
      </c>
      <c r="G473" s="124"/>
      <c r="H473" s="124"/>
      <c r="I473" s="124">
        <v>29</v>
      </c>
      <c r="J473" s="137">
        <f t="shared" si="23"/>
        <v>29</v>
      </c>
      <c r="K473" s="124">
        <v>29</v>
      </c>
      <c r="L473" s="124"/>
      <c r="M473" s="124"/>
      <c r="N473" s="124"/>
      <c r="O473" s="124"/>
      <c r="P473" s="137">
        <f t="shared" si="24"/>
        <v>29</v>
      </c>
      <c r="Q473" s="137">
        <f t="shared" si="25"/>
        <v>1</v>
      </c>
      <c r="R473" s="142" t="s">
        <v>76</v>
      </c>
      <c r="S473" s="124">
        <v>1</v>
      </c>
      <c r="T473" s="124"/>
      <c r="U473" s="124"/>
      <c r="V473" s="108"/>
      <c r="W473" s="108"/>
      <c r="X473" s="108"/>
      <c r="Y473" s="108"/>
      <c r="Z473" s="108"/>
      <c r="AA473" s="108"/>
      <c r="AB473" s="108"/>
    </row>
    <row r="474" spans="1:28" s="110" customFormat="1" ht="12.75" x14ac:dyDescent="0.25">
      <c r="A474" s="240" t="s">
        <v>991</v>
      </c>
      <c r="B474" s="249"/>
      <c r="C474" s="238" t="s">
        <v>996</v>
      </c>
      <c r="D474" s="144">
        <v>112940479</v>
      </c>
      <c r="E474" s="247" t="s">
        <v>993</v>
      </c>
      <c r="F474" s="123" t="s">
        <v>27</v>
      </c>
      <c r="G474" s="124"/>
      <c r="H474" s="124"/>
      <c r="I474" s="124">
        <v>29</v>
      </c>
      <c r="J474" s="137">
        <f t="shared" si="23"/>
        <v>29</v>
      </c>
      <c r="K474" s="124">
        <v>29</v>
      </c>
      <c r="L474" s="124"/>
      <c r="M474" s="124"/>
      <c r="N474" s="124"/>
      <c r="O474" s="124"/>
      <c r="P474" s="137">
        <f t="shared" si="24"/>
        <v>29</v>
      </c>
      <c r="Q474" s="137">
        <f t="shared" si="25"/>
        <v>1</v>
      </c>
      <c r="R474" s="142" t="s">
        <v>133</v>
      </c>
      <c r="S474" s="124"/>
      <c r="T474" s="124">
        <v>1</v>
      </c>
      <c r="U474" s="124"/>
      <c r="V474" s="108"/>
      <c r="W474" s="108"/>
      <c r="X474" s="108"/>
      <c r="Y474" s="108"/>
      <c r="Z474" s="108"/>
      <c r="AA474" s="108"/>
      <c r="AB474" s="108"/>
    </row>
    <row r="475" spans="1:28" s="110" customFormat="1" ht="12.75" x14ac:dyDescent="0.25">
      <c r="A475" s="240" t="s">
        <v>991</v>
      </c>
      <c r="B475" s="249"/>
      <c r="C475" s="113" t="s">
        <v>848</v>
      </c>
      <c r="D475" s="123">
        <v>115310913</v>
      </c>
      <c r="E475" s="247" t="s">
        <v>993</v>
      </c>
      <c r="F475" s="123" t="s">
        <v>27</v>
      </c>
      <c r="G475" s="124"/>
      <c r="H475" s="124"/>
      <c r="I475" s="124">
        <v>29</v>
      </c>
      <c r="J475" s="137">
        <f t="shared" si="23"/>
        <v>29</v>
      </c>
      <c r="K475" s="124">
        <v>29</v>
      </c>
      <c r="L475" s="124"/>
      <c r="M475" s="124"/>
      <c r="N475" s="124"/>
      <c r="O475" s="124"/>
      <c r="P475" s="137">
        <f t="shared" si="24"/>
        <v>29</v>
      </c>
      <c r="Q475" s="137">
        <f t="shared" si="25"/>
        <v>1</v>
      </c>
      <c r="R475" s="142" t="s">
        <v>76</v>
      </c>
      <c r="S475" s="124">
        <v>1</v>
      </c>
      <c r="T475" s="124"/>
      <c r="U475" s="124"/>
      <c r="V475" s="108"/>
      <c r="W475" s="108"/>
      <c r="X475" s="108"/>
      <c r="Y475" s="108"/>
      <c r="Z475" s="108"/>
      <c r="AA475" s="108"/>
      <c r="AB475" s="108"/>
    </row>
    <row r="476" spans="1:28" s="110" customFormat="1" ht="12.75" x14ac:dyDescent="0.25">
      <c r="A476" s="240" t="s">
        <v>991</v>
      </c>
      <c r="B476" s="249"/>
      <c r="C476" s="113" t="s">
        <v>997</v>
      </c>
      <c r="D476" s="123">
        <v>109620431</v>
      </c>
      <c r="E476" s="247" t="s">
        <v>993</v>
      </c>
      <c r="F476" s="123" t="s">
        <v>27</v>
      </c>
      <c r="G476" s="124"/>
      <c r="H476" s="124"/>
      <c r="I476" s="124">
        <v>29</v>
      </c>
      <c r="J476" s="137">
        <f t="shared" si="23"/>
        <v>29</v>
      </c>
      <c r="K476" s="124">
        <v>29</v>
      </c>
      <c r="L476" s="124"/>
      <c r="M476" s="124"/>
      <c r="N476" s="124"/>
      <c r="O476" s="124"/>
      <c r="P476" s="137">
        <f t="shared" si="24"/>
        <v>29</v>
      </c>
      <c r="Q476" s="137">
        <f t="shared" si="25"/>
        <v>1</v>
      </c>
      <c r="R476" s="142" t="s">
        <v>133</v>
      </c>
      <c r="S476" s="124">
        <v>1</v>
      </c>
      <c r="T476" s="124"/>
      <c r="U476" s="124"/>
      <c r="V476" s="108"/>
      <c r="W476" s="108"/>
      <c r="X476" s="108"/>
      <c r="Y476" s="108"/>
      <c r="Z476" s="108"/>
      <c r="AA476" s="108"/>
      <c r="AB476" s="108"/>
    </row>
    <row r="477" spans="1:28" s="110" customFormat="1" ht="12.75" x14ac:dyDescent="0.25">
      <c r="A477" s="240" t="s">
        <v>991</v>
      </c>
      <c r="B477" s="249"/>
      <c r="C477" s="113" t="s">
        <v>870</v>
      </c>
      <c r="D477" s="123">
        <v>106770783</v>
      </c>
      <c r="E477" s="247" t="s">
        <v>993</v>
      </c>
      <c r="F477" s="123" t="s">
        <v>27</v>
      </c>
      <c r="G477" s="124"/>
      <c r="H477" s="124"/>
      <c r="I477" s="124">
        <v>29</v>
      </c>
      <c r="J477" s="137">
        <f t="shared" si="23"/>
        <v>29</v>
      </c>
      <c r="K477" s="124">
        <v>29</v>
      </c>
      <c r="L477" s="124"/>
      <c r="M477" s="124"/>
      <c r="N477" s="124"/>
      <c r="O477" s="124"/>
      <c r="P477" s="137">
        <f t="shared" si="24"/>
        <v>29</v>
      </c>
      <c r="Q477" s="137">
        <f t="shared" si="25"/>
        <v>1</v>
      </c>
      <c r="R477" s="142" t="s">
        <v>133</v>
      </c>
      <c r="S477" s="124">
        <v>1</v>
      </c>
      <c r="T477" s="124"/>
      <c r="U477" s="124"/>
      <c r="V477" s="108"/>
      <c r="W477" s="108"/>
      <c r="X477" s="108"/>
      <c r="Y477" s="108"/>
      <c r="Z477" s="108"/>
      <c r="AA477" s="108"/>
      <c r="AB477" s="108"/>
    </row>
    <row r="478" spans="1:28" s="110" customFormat="1" ht="12.75" x14ac:dyDescent="0.25">
      <c r="A478" s="240" t="s">
        <v>991</v>
      </c>
      <c r="B478" s="249"/>
      <c r="C478" s="113" t="s">
        <v>998</v>
      </c>
      <c r="D478" s="123">
        <v>110460214</v>
      </c>
      <c r="E478" s="247" t="s">
        <v>993</v>
      </c>
      <c r="F478" s="123" t="s">
        <v>27</v>
      </c>
      <c r="G478" s="124"/>
      <c r="H478" s="124"/>
      <c r="I478" s="124">
        <v>29</v>
      </c>
      <c r="J478" s="137">
        <f t="shared" si="23"/>
        <v>29</v>
      </c>
      <c r="K478" s="124">
        <v>29</v>
      </c>
      <c r="L478" s="124"/>
      <c r="M478" s="124"/>
      <c r="N478" s="124"/>
      <c r="O478" s="124"/>
      <c r="P478" s="137">
        <f t="shared" si="24"/>
        <v>29</v>
      </c>
      <c r="Q478" s="137">
        <f t="shared" si="25"/>
        <v>1</v>
      </c>
      <c r="R478" s="142" t="s">
        <v>133</v>
      </c>
      <c r="S478" s="124">
        <v>1</v>
      </c>
      <c r="T478" s="124"/>
      <c r="U478" s="124"/>
      <c r="V478" s="108"/>
      <c r="W478" s="108"/>
      <c r="X478" s="108"/>
      <c r="Y478" s="108"/>
      <c r="Z478" s="108"/>
      <c r="AA478" s="108"/>
      <c r="AB478" s="108"/>
    </row>
    <row r="479" spans="1:28" s="110" customFormat="1" ht="12.75" x14ac:dyDescent="0.25">
      <c r="A479" s="240" t="s">
        <v>991</v>
      </c>
      <c r="B479" s="249"/>
      <c r="C479" s="113" t="s">
        <v>999</v>
      </c>
      <c r="D479" s="123">
        <v>112090557</v>
      </c>
      <c r="E479" s="247" t="s">
        <v>993</v>
      </c>
      <c r="F479" s="123" t="s">
        <v>27</v>
      </c>
      <c r="G479" s="124"/>
      <c r="H479" s="124"/>
      <c r="I479" s="124">
        <v>29</v>
      </c>
      <c r="J479" s="137">
        <f t="shared" si="23"/>
        <v>29</v>
      </c>
      <c r="K479" s="124">
        <v>29</v>
      </c>
      <c r="L479" s="124"/>
      <c r="M479" s="124"/>
      <c r="N479" s="124"/>
      <c r="O479" s="124"/>
      <c r="P479" s="137">
        <f t="shared" si="24"/>
        <v>29</v>
      </c>
      <c r="Q479" s="137">
        <f t="shared" si="25"/>
        <v>1</v>
      </c>
      <c r="R479" s="142" t="s">
        <v>133</v>
      </c>
      <c r="S479" s="124">
        <v>1</v>
      </c>
      <c r="T479" s="124"/>
      <c r="U479" s="124"/>
      <c r="V479" s="108"/>
      <c r="W479" s="108"/>
      <c r="X479" s="108"/>
      <c r="Y479" s="108"/>
      <c r="Z479" s="108"/>
      <c r="AA479" s="108"/>
      <c r="AB479" s="108"/>
    </row>
    <row r="480" spans="1:28" s="110" customFormat="1" ht="12.75" x14ac:dyDescent="0.25">
      <c r="A480" s="240" t="s">
        <v>991</v>
      </c>
      <c r="B480" s="249"/>
      <c r="C480" s="113" t="s">
        <v>1000</v>
      </c>
      <c r="D480" s="123">
        <v>302250079</v>
      </c>
      <c r="E480" s="247" t="s">
        <v>993</v>
      </c>
      <c r="F480" s="123" t="s">
        <v>27</v>
      </c>
      <c r="G480" s="124"/>
      <c r="H480" s="124"/>
      <c r="I480" s="124">
        <v>29</v>
      </c>
      <c r="J480" s="137">
        <f t="shared" si="23"/>
        <v>29</v>
      </c>
      <c r="K480" s="124">
        <v>29</v>
      </c>
      <c r="L480" s="124"/>
      <c r="M480" s="124"/>
      <c r="N480" s="124"/>
      <c r="O480" s="124"/>
      <c r="P480" s="137">
        <f t="shared" si="24"/>
        <v>29</v>
      </c>
      <c r="Q480" s="137">
        <f t="shared" si="25"/>
        <v>1</v>
      </c>
      <c r="R480" s="142" t="s">
        <v>133</v>
      </c>
      <c r="S480" s="124">
        <v>1</v>
      </c>
      <c r="T480" s="124"/>
      <c r="U480" s="124"/>
      <c r="V480" s="108"/>
      <c r="W480" s="108"/>
      <c r="X480" s="108"/>
      <c r="Y480" s="108"/>
      <c r="Z480" s="108"/>
      <c r="AA480" s="108"/>
      <c r="AB480" s="108"/>
    </row>
    <row r="481" spans="1:28" s="110" customFormat="1" ht="12.75" x14ac:dyDescent="0.25">
      <c r="A481" s="240" t="s">
        <v>991</v>
      </c>
      <c r="B481" s="249"/>
      <c r="C481" s="113" t="s">
        <v>1001</v>
      </c>
      <c r="D481" s="123">
        <v>603820580</v>
      </c>
      <c r="E481" s="247" t="s">
        <v>993</v>
      </c>
      <c r="F481" s="123" t="s">
        <v>27</v>
      </c>
      <c r="G481" s="124"/>
      <c r="H481" s="124"/>
      <c r="I481" s="124">
        <v>29</v>
      </c>
      <c r="J481" s="137">
        <f t="shared" si="23"/>
        <v>29</v>
      </c>
      <c r="K481" s="124">
        <v>29</v>
      </c>
      <c r="L481" s="124"/>
      <c r="M481" s="124"/>
      <c r="N481" s="124"/>
      <c r="O481" s="124"/>
      <c r="P481" s="137">
        <f t="shared" si="24"/>
        <v>29</v>
      </c>
      <c r="Q481" s="137">
        <f t="shared" si="25"/>
        <v>1</v>
      </c>
      <c r="R481" s="142" t="s">
        <v>133</v>
      </c>
      <c r="S481" s="124">
        <v>1</v>
      </c>
      <c r="T481" s="124"/>
      <c r="U481" s="124"/>
      <c r="V481" s="108"/>
      <c r="W481" s="108"/>
      <c r="X481" s="108"/>
      <c r="Y481" s="108"/>
      <c r="Z481" s="108"/>
      <c r="AA481" s="108"/>
      <c r="AB481" s="108"/>
    </row>
    <row r="482" spans="1:28" s="110" customFormat="1" ht="12.75" x14ac:dyDescent="0.25">
      <c r="A482" s="239" t="s">
        <v>601</v>
      </c>
      <c r="B482" s="249"/>
      <c r="C482" s="113" t="s">
        <v>366</v>
      </c>
      <c r="D482" s="143">
        <v>111940791</v>
      </c>
      <c r="E482" s="239" t="s">
        <v>818</v>
      </c>
      <c r="F482" s="123" t="s">
        <v>27</v>
      </c>
      <c r="G482" s="124"/>
      <c r="H482" s="124">
        <v>42</v>
      </c>
      <c r="I482" s="124"/>
      <c r="J482" s="137">
        <f t="shared" si="23"/>
        <v>42</v>
      </c>
      <c r="K482" s="124">
        <v>42</v>
      </c>
      <c r="L482" s="124"/>
      <c r="M482" s="124"/>
      <c r="N482" s="124"/>
      <c r="O482" s="124"/>
      <c r="P482" s="137">
        <f t="shared" si="24"/>
        <v>42</v>
      </c>
      <c r="Q482" s="137">
        <f t="shared" si="25"/>
        <v>1</v>
      </c>
      <c r="R482" s="142" t="s">
        <v>133</v>
      </c>
      <c r="S482" s="124"/>
      <c r="T482" s="124">
        <v>1</v>
      </c>
      <c r="U482" s="124"/>
      <c r="V482" s="108"/>
      <c r="W482" s="108"/>
      <c r="X482" s="108"/>
      <c r="Y482" s="108"/>
      <c r="Z482" s="108"/>
      <c r="AA482" s="108"/>
      <c r="AB482" s="108"/>
    </row>
    <row r="483" spans="1:28" s="110" customFormat="1" ht="12.75" x14ac:dyDescent="0.25">
      <c r="A483" s="239" t="s">
        <v>601</v>
      </c>
      <c r="B483" s="249"/>
      <c r="C483" s="238" t="s">
        <v>368</v>
      </c>
      <c r="D483" s="143">
        <v>111000475</v>
      </c>
      <c r="E483" s="239" t="s">
        <v>818</v>
      </c>
      <c r="F483" s="123" t="s">
        <v>27</v>
      </c>
      <c r="G483" s="124"/>
      <c r="H483" s="124">
        <v>42</v>
      </c>
      <c r="I483" s="124"/>
      <c r="J483" s="137">
        <f t="shared" si="23"/>
        <v>42</v>
      </c>
      <c r="K483" s="124">
        <v>42</v>
      </c>
      <c r="L483" s="124"/>
      <c r="M483" s="124"/>
      <c r="N483" s="124"/>
      <c r="O483" s="124"/>
      <c r="P483" s="137">
        <f t="shared" si="24"/>
        <v>42</v>
      </c>
      <c r="Q483" s="137">
        <f t="shared" si="25"/>
        <v>1</v>
      </c>
      <c r="R483" s="142" t="s">
        <v>133</v>
      </c>
      <c r="S483" s="124">
        <v>1</v>
      </c>
      <c r="T483" s="124"/>
      <c r="U483" s="124"/>
      <c r="V483" s="108"/>
      <c r="W483" s="108"/>
      <c r="X483" s="108"/>
      <c r="Y483" s="108"/>
      <c r="Z483" s="108"/>
      <c r="AA483" s="108"/>
      <c r="AB483" s="108"/>
    </row>
    <row r="484" spans="1:28" s="110" customFormat="1" ht="12.75" x14ac:dyDescent="0.25">
      <c r="A484" s="239" t="s">
        <v>601</v>
      </c>
      <c r="B484" s="249"/>
      <c r="C484" s="113" t="s">
        <v>603</v>
      </c>
      <c r="D484" s="143">
        <v>205540111</v>
      </c>
      <c r="E484" s="239" t="s">
        <v>818</v>
      </c>
      <c r="F484" s="123" t="s">
        <v>27</v>
      </c>
      <c r="G484" s="124"/>
      <c r="H484" s="124">
        <v>42</v>
      </c>
      <c r="I484" s="124"/>
      <c r="J484" s="137">
        <f t="shared" si="23"/>
        <v>42</v>
      </c>
      <c r="K484" s="124">
        <v>42</v>
      </c>
      <c r="L484" s="124"/>
      <c r="M484" s="124"/>
      <c r="N484" s="124"/>
      <c r="O484" s="124"/>
      <c r="P484" s="137">
        <f t="shared" si="24"/>
        <v>42</v>
      </c>
      <c r="Q484" s="137">
        <f t="shared" si="25"/>
        <v>1</v>
      </c>
      <c r="R484" s="142" t="s">
        <v>133</v>
      </c>
      <c r="S484" s="124">
        <v>1</v>
      </c>
      <c r="T484" s="124"/>
      <c r="U484" s="124"/>
      <c r="V484" s="108"/>
      <c r="W484" s="108"/>
      <c r="X484" s="108"/>
      <c r="Y484" s="108"/>
      <c r="Z484" s="108"/>
      <c r="AA484" s="108"/>
      <c r="AB484" s="108"/>
    </row>
    <row r="485" spans="1:28" s="110" customFormat="1" ht="15.75" customHeight="1" x14ac:dyDescent="0.25">
      <c r="A485" s="483" t="s">
        <v>66</v>
      </c>
      <c r="B485" s="484"/>
      <c r="C485" s="484"/>
      <c r="D485" s="484"/>
      <c r="E485" s="484"/>
      <c r="F485" s="485"/>
      <c r="G485" s="187">
        <f>SUM(G9:G69)</f>
        <v>172</v>
      </c>
      <c r="H485" s="187">
        <f>SUM(H9:H69)</f>
        <v>96</v>
      </c>
      <c r="I485" s="187">
        <f>SUM(I9:I69)</f>
        <v>537</v>
      </c>
      <c r="J485" s="188">
        <f t="shared" ref="J485" si="26">SUM(G485:I485)</f>
        <v>805</v>
      </c>
      <c r="K485" s="187">
        <f>SUM(K9:K69)</f>
        <v>709</v>
      </c>
      <c r="L485" s="187">
        <f>SUM(L9:L69)</f>
        <v>0</v>
      </c>
      <c r="M485" s="187">
        <f>SUM(M9:M69)</f>
        <v>0</v>
      </c>
      <c r="N485" s="187">
        <f>SUM(N9:N69)</f>
        <v>0</v>
      </c>
      <c r="O485" s="187">
        <f>SUM(O9:O69)</f>
        <v>96</v>
      </c>
      <c r="P485" s="188">
        <f t="shared" ref="P485" si="27">IF(SUM(K485:O485)=SUM(G485:I485),J485,"VERIFIQUE DATOS INCORRECTOS")</f>
        <v>805</v>
      </c>
      <c r="Q485" s="188">
        <f t="shared" ref="Q485" si="28">SUM(S485:U485)</f>
        <v>61</v>
      </c>
      <c r="R485" s="187"/>
      <c r="S485" s="187">
        <f>SUM(S9:S69)</f>
        <v>44</v>
      </c>
      <c r="T485" s="187">
        <f>SUM(T9:T69)</f>
        <v>17</v>
      </c>
      <c r="U485" s="187">
        <f>SUM(U9:U69)</f>
        <v>0</v>
      </c>
      <c r="V485" s="108"/>
      <c r="W485" s="108"/>
      <c r="X485" s="108"/>
      <c r="Y485" s="108"/>
      <c r="Z485" s="108"/>
      <c r="AA485" s="108"/>
      <c r="AB485" s="108"/>
    </row>
    <row r="486" spans="1:28" s="68" customFormat="1" ht="15" x14ac:dyDescent="0.2">
      <c r="A486" s="99"/>
      <c r="B486" s="67"/>
      <c r="C486" s="190"/>
      <c r="D486" s="67"/>
      <c r="E486" s="99"/>
      <c r="F486" s="67"/>
      <c r="G486" s="67"/>
      <c r="H486" s="67"/>
      <c r="I486" s="67"/>
      <c r="J486" s="67"/>
      <c r="K486" s="67"/>
      <c r="L486" s="67"/>
      <c r="M486" s="67"/>
      <c r="N486" s="67"/>
      <c r="O486" s="67"/>
      <c r="P486" s="67"/>
      <c r="Q486" s="67"/>
      <c r="R486" s="67"/>
      <c r="S486" s="67"/>
      <c r="T486" s="67"/>
      <c r="U486" s="67"/>
    </row>
    <row r="487" spans="1:28" s="68" customFormat="1" ht="15" x14ac:dyDescent="0.2">
      <c r="A487" s="99"/>
      <c r="B487" s="67"/>
      <c r="C487" s="190"/>
      <c r="D487" s="67"/>
      <c r="E487" s="99"/>
      <c r="F487" s="67"/>
      <c r="G487" s="67"/>
      <c r="H487" s="67"/>
      <c r="I487" s="67"/>
      <c r="J487" s="67"/>
      <c r="K487" s="67"/>
      <c r="L487" s="67"/>
      <c r="M487" s="67"/>
      <c r="N487" s="67"/>
      <c r="O487" s="67"/>
      <c r="P487" s="67"/>
      <c r="Q487" s="67"/>
      <c r="R487" s="67"/>
      <c r="S487" s="67"/>
      <c r="T487" s="67"/>
      <c r="U487" s="67"/>
    </row>
  </sheetData>
  <sheetProtection formatCells="0" formatColumns="0" formatRows="0" insertColumns="0" insertRows="0" deleteColumns="0" deleteRows="0" selectLockedCells="1" sort="0" autoFilter="0"/>
  <dataConsolidate/>
  <mergeCells count="27">
    <mergeCell ref="A485:F485"/>
    <mergeCell ref="A4:A8"/>
    <mergeCell ref="T6:T8"/>
    <mergeCell ref="U6:U8"/>
    <mergeCell ref="D4:D8"/>
    <mergeCell ref="G6:G7"/>
    <mergeCell ref="H6:H7"/>
    <mergeCell ref="I6:I7"/>
    <mergeCell ref="K6:K7"/>
    <mergeCell ref="J5:J8"/>
    <mergeCell ref="K5:O5"/>
    <mergeCell ref="C4:C8"/>
    <mergeCell ref="B4:B8"/>
    <mergeCell ref="E4:E8"/>
    <mergeCell ref="F4:F8"/>
    <mergeCell ref="E1:R1"/>
    <mergeCell ref="E2:R2"/>
    <mergeCell ref="R5:R8"/>
    <mergeCell ref="S5:U5"/>
    <mergeCell ref="S6:S8"/>
    <mergeCell ref="P5:P8"/>
    <mergeCell ref="G4:P4"/>
    <mergeCell ref="O6:O7"/>
    <mergeCell ref="L6:N6"/>
    <mergeCell ref="G5:I5"/>
    <mergeCell ref="Q4:U4"/>
    <mergeCell ref="Q5:Q8"/>
  </mergeCells>
  <dataValidations count="10">
    <dataValidation type="list" allowBlank="1" showInputMessage="1" showErrorMessage="1" sqref="WVB983425:WVB983524 IP65921:IP66020 SL65921:SL66020 ACH65921:ACH66020 AMD65921:AMD66020 AVZ65921:AVZ66020 BFV65921:BFV66020 BPR65921:BPR66020 BZN65921:BZN66020 CJJ65921:CJJ66020 CTF65921:CTF66020 DDB65921:DDB66020 DMX65921:DMX66020 DWT65921:DWT66020 EGP65921:EGP66020 EQL65921:EQL66020 FAH65921:FAH66020 FKD65921:FKD66020 FTZ65921:FTZ66020 GDV65921:GDV66020 GNR65921:GNR66020 GXN65921:GXN66020 HHJ65921:HHJ66020 HRF65921:HRF66020 IBB65921:IBB66020 IKX65921:IKX66020 IUT65921:IUT66020 JEP65921:JEP66020 JOL65921:JOL66020 JYH65921:JYH66020 KID65921:KID66020 KRZ65921:KRZ66020 LBV65921:LBV66020 LLR65921:LLR66020 LVN65921:LVN66020 MFJ65921:MFJ66020 MPF65921:MPF66020 MZB65921:MZB66020 NIX65921:NIX66020 NST65921:NST66020 OCP65921:OCP66020 OML65921:OML66020 OWH65921:OWH66020 PGD65921:PGD66020 PPZ65921:PPZ66020 PZV65921:PZV66020 QJR65921:QJR66020 QTN65921:QTN66020 RDJ65921:RDJ66020 RNF65921:RNF66020 RXB65921:RXB66020 SGX65921:SGX66020 SQT65921:SQT66020 TAP65921:TAP66020 TKL65921:TKL66020 TUH65921:TUH66020 UED65921:UED66020 UNZ65921:UNZ66020 UXV65921:UXV66020 VHR65921:VHR66020 VRN65921:VRN66020 WBJ65921:WBJ66020 WLF65921:WLF66020 WVB65921:WVB66020 IP131457:IP131556 SL131457:SL131556 ACH131457:ACH131556 AMD131457:AMD131556 AVZ131457:AVZ131556 BFV131457:BFV131556 BPR131457:BPR131556 BZN131457:BZN131556 CJJ131457:CJJ131556 CTF131457:CTF131556 DDB131457:DDB131556 DMX131457:DMX131556 DWT131457:DWT131556 EGP131457:EGP131556 EQL131457:EQL131556 FAH131457:FAH131556 FKD131457:FKD131556 FTZ131457:FTZ131556 GDV131457:GDV131556 GNR131457:GNR131556 GXN131457:GXN131556 HHJ131457:HHJ131556 HRF131457:HRF131556 IBB131457:IBB131556 IKX131457:IKX131556 IUT131457:IUT131556 JEP131457:JEP131556 JOL131457:JOL131556 JYH131457:JYH131556 KID131457:KID131556 KRZ131457:KRZ131556 LBV131457:LBV131556 LLR131457:LLR131556 LVN131457:LVN131556 MFJ131457:MFJ131556 MPF131457:MPF131556 MZB131457:MZB131556 NIX131457:NIX131556 NST131457:NST131556 OCP131457:OCP131556 OML131457:OML131556 OWH131457:OWH131556 PGD131457:PGD131556 PPZ131457:PPZ131556 PZV131457:PZV131556 QJR131457:QJR131556 QTN131457:QTN131556 RDJ131457:RDJ131556 RNF131457:RNF131556 RXB131457:RXB131556 SGX131457:SGX131556 SQT131457:SQT131556 TAP131457:TAP131556 TKL131457:TKL131556 TUH131457:TUH131556 UED131457:UED131556 UNZ131457:UNZ131556 UXV131457:UXV131556 VHR131457:VHR131556 VRN131457:VRN131556 WBJ131457:WBJ131556 WLF131457:WLF131556 WVB131457:WVB131556 IP196993:IP197092 SL196993:SL197092 ACH196993:ACH197092 AMD196993:AMD197092 AVZ196993:AVZ197092 BFV196993:BFV197092 BPR196993:BPR197092 BZN196993:BZN197092 CJJ196993:CJJ197092 CTF196993:CTF197092 DDB196993:DDB197092 DMX196993:DMX197092 DWT196993:DWT197092 EGP196993:EGP197092 EQL196993:EQL197092 FAH196993:FAH197092 FKD196993:FKD197092 FTZ196993:FTZ197092 GDV196993:GDV197092 GNR196993:GNR197092 GXN196993:GXN197092 HHJ196993:HHJ197092 HRF196993:HRF197092 IBB196993:IBB197092 IKX196993:IKX197092 IUT196993:IUT197092 JEP196993:JEP197092 JOL196993:JOL197092 JYH196993:JYH197092 KID196993:KID197092 KRZ196993:KRZ197092 LBV196993:LBV197092 LLR196993:LLR197092 LVN196993:LVN197092 MFJ196993:MFJ197092 MPF196993:MPF197092 MZB196993:MZB197092 NIX196993:NIX197092 NST196993:NST197092 OCP196993:OCP197092 OML196993:OML197092 OWH196993:OWH197092 PGD196993:PGD197092 PPZ196993:PPZ197092 PZV196993:PZV197092 QJR196993:QJR197092 QTN196993:QTN197092 RDJ196993:RDJ197092 RNF196993:RNF197092 RXB196993:RXB197092 SGX196993:SGX197092 SQT196993:SQT197092 TAP196993:TAP197092 TKL196993:TKL197092 TUH196993:TUH197092 UED196993:UED197092 UNZ196993:UNZ197092 UXV196993:UXV197092 VHR196993:VHR197092 VRN196993:VRN197092 WBJ196993:WBJ197092 WLF196993:WLF197092 WVB196993:WVB197092 IP262529:IP262628 SL262529:SL262628 ACH262529:ACH262628 AMD262529:AMD262628 AVZ262529:AVZ262628 BFV262529:BFV262628 BPR262529:BPR262628 BZN262529:BZN262628 CJJ262529:CJJ262628 CTF262529:CTF262628 DDB262529:DDB262628 DMX262529:DMX262628 DWT262529:DWT262628 EGP262529:EGP262628 EQL262529:EQL262628 FAH262529:FAH262628 FKD262529:FKD262628 FTZ262529:FTZ262628 GDV262529:GDV262628 GNR262529:GNR262628 GXN262529:GXN262628 HHJ262529:HHJ262628 HRF262529:HRF262628 IBB262529:IBB262628 IKX262529:IKX262628 IUT262529:IUT262628 JEP262529:JEP262628 JOL262529:JOL262628 JYH262529:JYH262628 KID262529:KID262628 KRZ262529:KRZ262628 LBV262529:LBV262628 LLR262529:LLR262628 LVN262529:LVN262628 MFJ262529:MFJ262628 MPF262529:MPF262628 MZB262529:MZB262628 NIX262529:NIX262628 NST262529:NST262628 OCP262529:OCP262628 OML262529:OML262628 OWH262529:OWH262628 PGD262529:PGD262628 PPZ262529:PPZ262628 PZV262529:PZV262628 QJR262529:QJR262628 QTN262529:QTN262628 RDJ262529:RDJ262628 RNF262529:RNF262628 RXB262529:RXB262628 SGX262529:SGX262628 SQT262529:SQT262628 TAP262529:TAP262628 TKL262529:TKL262628 TUH262529:TUH262628 UED262529:UED262628 UNZ262529:UNZ262628 UXV262529:UXV262628 VHR262529:VHR262628 VRN262529:VRN262628 WBJ262529:WBJ262628 WLF262529:WLF262628 WVB262529:WVB262628 IP328065:IP328164 SL328065:SL328164 ACH328065:ACH328164 AMD328065:AMD328164 AVZ328065:AVZ328164 BFV328065:BFV328164 BPR328065:BPR328164 BZN328065:BZN328164 CJJ328065:CJJ328164 CTF328065:CTF328164 DDB328065:DDB328164 DMX328065:DMX328164 DWT328065:DWT328164 EGP328065:EGP328164 EQL328065:EQL328164 FAH328065:FAH328164 FKD328065:FKD328164 FTZ328065:FTZ328164 GDV328065:GDV328164 GNR328065:GNR328164 GXN328065:GXN328164 HHJ328065:HHJ328164 HRF328065:HRF328164 IBB328065:IBB328164 IKX328065:IKX328164 IUT328065:IUT328164 JEP328065:JEP328164 JOL328065:JOL328164 JYH328065:JYH328164 KID328065:KID328164 KRZ328065:KRZ328164 LBV328065:LBV328164 LLR328065:LLR328164 LVN328065:LVN328164 MFJ328065:MFJ328164 MPF328065:MPF328164 MZB328065:MZB328164 NIX328065:NIX328164 NST328065:NST328164 OCP328065:OCP328164 OML328065:OML328164 OWH328065:OWH328164 PGD328065:PGD328164 PPZ328065:PPZ328164 PZV328065:PZV328164 QJR328065:QJR328164 QTN328065:QTN328164 RDJ328065:RDJ328164 RNF328065:RNF328164 RXB328065:RXB328164 SGX328065:SGX328164 SQT328065:SQT328164 TAP328065:TAP328164 TKL328065:TKL328164 TUH328065:TUH328164 UED328065:UED328164 UNZ328065:UNZ328164 UXV328065:UXV328164 VHR328065:VHR328164 VRN328065:VRN328164 WBJ328065:WBJ328164 WLF328065:WLF328164 WVB328065:WVB328164 IP393601:IP393700 SL393601:SL393700 ACH393601:ACH393700 AMD393601:AMD393700 AVZ393601:AVZ393700 BFV393601:BFV393700 BPR393601:BPR393700 BZN393601:BZN393700 CJJ393601:CJJ393700 CTF393601:CTF393700 DDB393601:DDB393700 DMX393601:DMX393700 DWT393601:DWT393700 EGP393601:EGP393700 EQL393601:EQL393700 FAH393601:FAH393700 FKD393601:FKD393700 FTZ393601:FTZ393700 GDV393601:GDV393700 GNR393601:GNR393700 GXN393601:GXN393700 HHJ393601:HHJ393700 HRF393601:HRF393700 IBB393601:IBB393700 IKX393601:IKX393700 IUT393601:IUT393700 JEP393601:JEP393700 JOL393601:JOL393700 JYH393601:JYH393700 KID393601:KID393700 KRZ393601:KRZ393700 LBV393601:LBV393700 LLR393601:LLR393700 LVN393601:LVN393700 MFJ393601:MFJ393700 MPF393601:MPF393700 MZB393601:MZB393700 NIX393601:NIX393700 NST393601:NST393700 OCP393601:OCP393700 OML393601:OML393700 OWH393601:OWH393700 PGD393601:PGD393700 PPZ393601:PPZ393700 PZV393601:PZV393700 QJR393601:QJR393700 QTN393601:QTN393700 RDJ393601:RDJ393700 RNF393601:RNF393700 RXB393601:RXB393700 SGX393601:SGX393700 SQT393601:SQT393700 TAP393601:TAP393700 TKL393601:TKL393700 TUH393601:TUH393700 UED393601:UED393700 UNZ393601:UNZ393700 UXV393601:UXV393700 VHR393601:VHR393700 VRN393601:VRN393700 WBJ393601:WBJ393700 WLF393601:WLF393700 WVB393601:WVB393700 IP459137:IP459236 SL459137:SL459236 ACH459137:ACH459236 AMD459137:AMD459236 AVZ459137:AVZ459236 BFV459137:BFV459236 BPR459137:BPR459236 BZN459137:BZN459236 CJJ459137:CJJ459236 CTF459137:CTF459236 DDB459137:DDB459236 DMX459137:DMX459236 DWT459137:DWT459236 EGP459137:EGP459236 EQL459137:EQL459236 FAH459137:FAH459236 FKD459137:FKD459236 FTZ459137:FTZ459236 GDV459137:GDV459236 GNR459137:GNR459236 GXN459137:GXN459236 HHJ459137:HHJ459236 HRF459137:HRF459236 IBB459137:IBB459236 IKX459137:IKX459236 IUT459137:IUT459236 JEP459137:JEP459236 JOL459137:JOL459236 JYH459137:JYH459236 KID459137:KID459236 KRZ459137:KRZ459236 LBV459137:LBV459236 LLR459137:LLR459236 LVN459137:LVN459236 MFJ459137:MFJ459236 MPF459137:MPF459236 MZB459137:MZB459236 NIX459137:NIX459236 NST459137:NST459236 OCP459137:OCP459236 OML459137:OML459236 OWH459137:OWH459236 PGD459137:PGD459236 PPZ459137:PPZ459236 PZV459137:PZV459236 QJR459137:QJR459236 QTN459137:QTN459236 RDJ459137:RDJ459236 RNF459137:RNF459236 RXB459137:RXB459236 SGX459137:SGX459236 SQT459137:SQT459236 TAP459137:TAP459236 TKL459137:TKL459236 TUH459137:TUH459236 UED459137:UED459236 UNZ459137:UNZ459236 UXV459137:UXV459236 VHR459137:VHR459236 VRN459137:VRN459236 WBJ459137:WBJ459236 WLF459137:WLF459236 WVB459137:WVB459236 IP524673:IP524772 SL524673:SL524772 ACH524673:ACH524772 AMD524673:AMD524772 AVZ524673:AVZ524772 BFV524673:BFV524772 BPR524673:BPR524772 BZN524673:BZN524772 CJJ524673:CJJ524772 CTF524673:CTF524772 DDB524673:DDB524772 DMX524673:DMX524772 DWT524673:DWT524772 EGP524673:EGP524772 EQL524673:EQL524772 FAH524673:FAH524772 FKD524673:FKD524772 FTZ524673:FTZ524772 GDV524673:GDV524772 GNR524673:GNR524772 GXN524673:GXN524772 HHJ524673:HHJ524772 HRF524673:HRF524772 IBB524673:IBB524772 IKX524673:IKX524772 IUT524673:IUT524772 JEP524673:JEP524772 JOL524673:JOL524772 JYH524673:JYH524772 KID524673:KID524772 KRZ524673:KRZ524772 LBV524673:LBV524772 LLR524673:LLR524772 LVN524673:LVN524772 MFJ524673:MFJ524772 MPF524673:MPF524772 MZB524673:MZB524772 NIX524673:NIX524772 NST524673:NST524772 OCP524673:OCP524772 OML524673:OML524772 OWH524673:OWH524772 PGD524673:PGD524772 PPZ524673:PPZ524772 PZV524673:PZV524772 QJR524673:QJR524772 QTN524673:QTN524772 RDJ524673:RDJ524772 RNF524673:RNF524772 RXB524673:RXB524772 SGX524673:SGX524772 SQT524673:SQT524772 TAP524673:TAP524772 TKL524673:TKL524772 TUH524673:TUH524772 UED524673:UED524772 UNZ524673:UNZ524772 UXV524673:UXV524772 VHR524673:VHR524772 VRN524673:VRN524772 WBJ524673:WBJ524772 WLF524673:WLF524772 WVB524673:WVB524772 IP590209:IP590308 SL590209:SL590308 ACH590209:ACH590308 AMD590209:AMD590308 AVZ590209:AVZ590308 BFV590209:BFV590308 BPR590209:BPR590308 BZN590209:BZN590308 CJJ590209:CJJ590308 CTF590209:CTF590308 DDB590209:DDB590308 DMX590209:DMX590308 DWT590209:DWT590308 EGP590209:EGP590308 EQL590209:EQL590308 FAH590209:FAH590308 FKD590209:FKD590308 FTZ590209:FTZ590308 GDV590209:GDV590308 GNR590209:GNR590308 GXN590209:GXN590308 HHJ590209:HHJ590308 HRF590209:HRF590308 IBB590209:IBB590308 IKX590209:IKX590308 IUT590209:IUT590308 JEP590209:JEP590308 JOL590209:JOL590308 JYH590209:JYH590308 KID590209:KID590308 KRZ590209:KRZ590308 LBV590209:LBV590308 LLR590209:LLR590308 LVN590209:LVN590308 MFJ590209:MFJ590308 MPF590209:MPF590308 MZB590209:MZB590308 NIX590209:NIX590308 NST590209:NST590308 OCP590209:OCP590308 OML590209:OML590308 OWH590209:OWH590308 PGD590209:PGD590308 PPZ590209:PPZ590308 PZV590209:PZV590308 QJR590209:QJR590308 QTN590209:QTN590308 RDJ590209:RDJ590308 RNF590209:RNF590308 RXB590209:RXB590308 SGX590209:SGX590308 SQT590209:SQT590308 TAP590209:TAP590308 TKL590209:TKL590308 TUH590209:TUH590308 UED590209:UED590308 UNZ590209:UNZ590308 UXV590209:UXV590308 VHR590209:VHR590308 VRN590209:VRN590308 WBJ590209:WBJ590308 WLF590209:WLF590308 WVB590209:WVB590308 IP655745:IP655844 SL655745:SL655844 ACH655745:ACH655844 AMD655745:AMD655844 AVZ655745:AVZ655844 BFV655745:BFV655844 BPR655745:BPR655844 BZN655745:BZN655844 CJJ655745:CJJ655844 CTF655745:CTF655844 DDB655745:DDB655844 DMX655745:DMX655844 DWT655745:DWT655844 EGP655745:EGP655844 EQL655745:EQL655844 FAH655745:FAH655844 FKD655745:FKD655844 FTZ655745:FTZ655844 GDV655745:GDV655844 GNR655745:GNR655844 GXN655745:GXN655844 HHJ655745:HHJ655844 HRF655745:HRF655844 IBB655745:IBB655844 IKX655745:IKX655844 IUT655745:IUT655844 JEP655745:JEP655844 JOL655745:JOL655844 JYH655745:JYH655844 KID655745:KID655844 KRZ655745:KRZ655844 LBV655745:LBV655844 LLR655745:LLR655844 LVN655745:LVN655844 MFJ655745:MFJ655844 MPF655745:MPF655844 MZB655745:MZB655844 NIX655745:NIX655844 NST655745:NST655844 OCP655745:OCP655844 OML655745:OML655844 OWH655745:OWH655844 PGD655745:PGD655844 PPZ655745:PPZ655844 PZV655745:PZV655844 QJR655745:QJR655844 QTN655745:QTN655844 RDJ655745:RDJ655844 RNF655745:RNF655844 RXB655745:RXB655844 SGX655745:SGX655844 SQT655745:SQT655844 TAP655745:TAP655844 TKL655745:TKL655844 TUH655745:TUH655844 UED655745:UED655844 UNZ655745:UNZ655844 UXV655745:UXV655844 VHR655745:VHR655844 VRN655745:VRN655844 WBJ655745:WBJ655844 WLF655745:WLF655844 WVB655745:WVB655844 IP721281:IP721380 SL721281:SL721380 ACH721281:ACH721380 AMD721281:AMD721380 AVZ721281:AVZ721380 BFV721281:BFV721380 BPR721281:BPR721380 BZN721281:BZN721380 CJJ721281:CJJ721380 CTF721281:CTF721380 DDB721281:DDB721380 DMX721281:DMX721380 DWT721281:DWT721380 EGP721281:EGP721380 EQL721281:EQL721380 FAH721281:FAH721380 FKD721281:FKD721380 FTZ721281:FTZ721380 GDV721281:GDV721380 GNR721281:GNR721380 GXN721281:GXN721380 HHJ721281:HHJ721380 HRF721281:HRF721380 IBB721281:IBB721380 IKX721281:IKX721380 IUT721281:IUT721380 JEP721281:JEP721380 JOL721281:JOL721380 JYH721281:JYH721380 KID721281:KID721380 KRZ721281:KRZ721380 LBV721281:LBV721380 LLR721281:LLR721380 LVN721281:LVN721380 MFJ721281:MFJ721380 MPF721281:MPF721380 MZB721281:MZB721380 NIX721281:NIX721380 NST721281:NST721380 OCP721281:OCP721380 OML721281:OML721380 OWH721281:OWH721380 PGD721281:PGD721380 PPZ721281:PPZ721380 PZV721281:PZV721380 QJR721281:QJR721380 QTN721281:QTN721380 RDJ721281:RDJ721380 RNF721281:RNF721380 RXB721281:RXB721380 SGX721281:SGX721380 SQT721281:SQT721380 TAP721281:TAP721380 TKL721281:TKL721380 TUH721281:TUH721380 UED721281:UED721380 UNZ721281:UNZ721380 UXV721281:UXV721380 VHR721281:VHR721380 VRN721281:VRN721380 WBJ721281:WBJ721380 WLF721281:WLF721380 WVB721281:WVB721380 IP786817:IP786916 SL786817:SL786916 ACH786817:ACH786916 AMD786817:AMD786916 AVZ786817:AVZ786916 BFV786817:BFV786916 BPR786817:BPR786916 BZN786817:BZN786916 CJJ786817:CJJ786916 CTF786817:CTF786916 DDB786817:DDB786916 DMX786817:DMX786916 DWT786817:DWT786916 EGP786817:EGP786916 EQL786817:EQL786916 FAH786817:FAH786916 FKD786817:FKD786916 FTZ786817:FTZ786916 GDV786817:GDV786916 GNR786817:GNR786916 GXN786817:GXN786916 HHJ786817:HHJ786916 HRF786817:HRF786916 IBB786817:IBB786916 IKX786817:IKX786916 IUT786817:IUT786916 JEP786817:JEP786916 JOL786817:JOL786916 JYH786817:JYH786916 KID786817:KID786916 KRZ786817:KRZ786916 LBV786817:LBV786916 LLR786817:LLR786916 LVN786817:LVN786916 MFJ786817:MFJ786916 MPF786817:MPF786916 MZB786817:MZB786916 NIX786817:NIX786916 NST786817:NST786916 OCP786817:OCP786916 OML786817:OML786916 OWH786817:OWH786916 PGD786817:PGD786916 PPZ786817:PPZ786916 PZV786817:PZV786916 QJR786817:QJR786916 QTN786817:QTN786916 RDJ786817:RDJ786916 RNF786817:RNF786916 RXB786817:RXB786916 SGX786817:SGX786916 SQT786817:SQT786916 TAP786817:TAP786916 TKL786817:TKL786916 TUH786817:TUH786916 UED786817:UED786916 UNZ786817:UNZ786916 UXV786817:UXV786916 VHR786817:VHR786916 VRN786817:VRN786916 WBJ786817:WBJ786916 WLF786817:WLF786916 WVB786817:WVB786916 IP852353:IP852452 SL852353:SL852452 ACH852353:ACH852452 AMD852353:AMD852452 AVZ852353:AVZ852452 BFV852353:BFV852452 BPR852353:BPR852452 BZN852353:BZN852452 CJJ852353:CJJ852452 CTF852353:CTF852452 DDB852353:DDB852452 DMX852353:DMX852452 DWT852353:DWT852452 EGP852353:EGP852452 EQL852353:EQL852452 FAH852353:FAH852452 FKD852353:FKD852452 FTZ852353:FTZ852452 GDV852353:GDV852452 GNR852353:GNR852452 GXN852353:GXN852452 HHJ852353:HHJ852452 HRF852353:HRF852452 IBB852353:IBB852452 IKX852353:IKX852452 IUT852353:IUT852452 JEP852353:JEP852452 JOL852353:JOL852452 JYH852353:JYH852452 KID852353:KID852452 KRZ852353:KRZ852452 LBV852353:LBV852452 LLR852353:LLR852452 LVN852353:LVN852452 MFJ852353:MFJ852452 MPF852353:MPF852452 MZB852353:MZB852452 NIX852353:NIX852452 NST852353:NST852452 OCP852353:OCP852452 OML852353:OML852452 OWH852353:OWH852452 PGD852353:PGD852452 PPZ852353:PPZ852452 PZV852353:PZV852452 QJR852353:QJR852452 QTN852353:QTN852452 RDJ852353:RDJ852452 RNF852353:RNF852452 RXB852353:RXB852452 SGX852353:SGX852452 SQT852353:SQT852452 TAP852353:TAP852452 TKL852353:TKL852452 TUH852353:TUH852452 UED852353:UED852452 UNZ852353:UNZ852452 UXV852353:UXV852452 VHR852353:VHR852452 VRN852353:VRN852452 WBJ852353:WBJ852452 WLF852353:WLF852452 WVB852353:WVB852452 IP917889:IP917988 SL917889:SL917988 ACH917889:ACH917988 AMD917889:AMD917988 AVZ917889:AVZ917988 BFV917889:BFV917988 BPR917889:BPR917988 BZN917889:BZN917988 CJJ917889:CJJ917988 CTF917889:CTF917988 DDB917889:DDB917988 DMX917889:DMX917988 DWT917889:DWT917988 EGP917889:EGP917988 EQL917889:EQL917988 FAH917889:FAH917988 FKD917889:FKD917988 FTZ917889:FTZ917988 GDV917889:GDV917988 GNR917889:GNR917988 GXN917889:GXN917988 HHJ917889:HHJ917988 HRF917889:HRF917988 IBB917889:IBB917988 IKX917889:IKX917988 IUT917889:IUT917988 JEP917889:JEP917988 JOL917889:JOL917988 JYH917889:JYH917988 KID917889:KID917988 KRZ917889:KRZ917988 LBV917889:LBV917988 LLR917889:LLR917988 LVN917889:LVN917988 MFJ917889:MFJ917988 MPF917889:MPF917988 MZB917889:MZB917988 NIX917889:NIX917988 NST917889:NST917988 OCP917889:OCP917988 OML917889:OML917988 OWH917889:OWH917988 PGD917889:PGD917988 PPZ917889:PPZ917988 PZV917889:PZV917988 QJR917889:QJR917988 QTN917889:QTN917988 RDJ917889:RDJ917988 RNF917889:RNF917988 RXB917889:RXB917988 SGX917889:SGX917988 SQT917889:SQT917988 TAP917889:TAP917988 TKL917889:TKL917988 TUH917889:TUH917988 UED917889:UED917988 UNZ917889:UNZ917988 UXV917889:UXV917988 VHR917889:VHR917988 VRN917889:VRN917988 WBJ917889:WBJ917988 WLF917889:WLF917988 WVB917889:WVB917988 IP983425:IP983524 SL983425:SL983524 ACH983425:ACH983524 AMD983425:AMD983524 AVZ983425:AVZ983524 BFV983425:BFV983524 BPR983425:BPR983524 BZN983425:BZN983524 CJJ983425:CJJ983524 CTF983425:CTF983524 DDB983425:DDB983524 DMX983425:DMX983524 DWT983425:DWT983524 EGP983425:EGP983524 EQL983425:EQL983524 FAH983425:FAH983524 FKD983425:FKD983524 FTZ983425:FTZ983524 GDV983425:GDV983524 GNR983425:GNR983524 GXN983425:GXN983524 HHJ983425:HHJ983524 HRF983425:HRF983524 IBB983425:IBB983524 IKX983425:IKX983524 IUT983425:IUT983524 JEP983425:JEP983524 JOL983425:JOL983524 JYH983425:JYH983524 KID983425:KID983524 KRZ983425:KRZ983524 LBV983425:LBV983524 LLR983425:LLR983524 LVN983425:LVN983524 MFJ983425:MFJ983524 MPF983425:MPF983524 MZB983425:MZB983524 NIX983425:NIX983524 NST983425:NST983524 OCP983425:OCP983524 OML983425:OML983524 OWH983425:OWH983524 PGD983425:PGD983524 PPZ983425:PPZ983524 PZV983425:PZV983524 QJR983425:QJR983524 QTN983425:QTN983524 RDJ983425:RDJ983524 RNF983425:RNF983524 RXB983425:RXB983524 SGX983425:SGX983524 SQT983425:SQT983524 TAP983425:TAP983524 TKL983425:TKL983524 TUH983425:TUH983524 UED983425:UED983524 UNZ983425:UNZ983524 UXV983425:UXV983524 VHR983425:VHR983524 VRN983425:VRN983524 WBJ983425:WBJ983524 WLF983425:WLF983524 CTF9:CTF484 CJJ9:CJJ484 BZN9:BZN484 BPR9:BPR484 BFV9:BFV484 AVZ9:AVZ484 AMD9:AMD484 ACH9:ACH484 SL9:SL484 IP9:IP484 WVB9:WVB484 WLF9:WLF484 WBJ9:WBJ484 VRN9:VRN484 VHR9:VHR484 UXV9:UXV484 UNZ9:UNZ484 UED9:UED484 TUH9:TUH484 TKL9:TKL484 TAP9:TAP484 SQT9:SQT484 SGX9:SGX484 RXB9:RXB484 RNF9:RNF484 RDJ9:RDJ484 QTN9:QTN484 QJR9:QJR484 PZV9:PZV484 PPZ9:PPZ484 PGD9:PGD484 OWH9:OWH484 OML9:OML484 OCP9:OCP484 NST9:NST484 NIX9:NIX484 MZB9:MZB484 MPF9:MPF484 MFJ9:MFJ484 LVN9:LVN484 LLR9:LLR484 LBV9:LBV484 KRZ9:KRZ484 KID9:KID484 JYH9:JYH484 JOL9:JOL484 JEP9:JEP484 IUT9:IUT484 IKX9:IKX484 IBB9:IBB484 HRF9:HRF484 HHJ9:HHJ484 GXN9:GXN484 GNR9:GNR484 GDV9:GDV484 FTZ9:FTZ484 FKD9:FKD484 FAH9:FAH484 EQL9:EQL484 EGP9:EGP484 DWT9:DWT484 DMX9:DMX484 DDB9:DDB484" xr:uid="{00000000-0002-0000-0300-000000000000}">
      <formula1>"I, II, III, IV"</formula1>
    </dataValidation>
    <dataValidation type="list" allowBlank="1" showInputMessage="1" showErrorMessage="1" sqref="R9:R36 R60:R67 R47:R56 R70 R172" xr:uid="{00000000-0002-0000-0300-000001000000}">
      <formula1>$X$9:$X$11</formula1>
    </dataValidation>
    <dataValidation type="list" allowBlank="1" showInputMessage="1" showErrorMessage="1" sqref="R37:R46 R57:R59" xr:uid="{00000000-0002-0000-0300-000002000000}">
      <formula1>$X$9:$X$16</formula1>
    </dataValidation>
    <dataValidation type="list" allowBlank="1" showInputMessage="1" showErrorMessage="1" sqref="R68:R69 R173:R176 R187:R210 R262:R277" xr:uid="{00000000-0002-0000-0300-000003000000}">
      <formula1>$X$9:$X$18</formula1>
    </dataValidation>
    <dataValidation type="list" allowBlank="1" showInputMessage="1" showErrorMessage="1" sqref="R169 R71:R167 R177:R186 R211:R261 R278:R300" xr:uid="{00000000-0002-0000-0300-000004000000}">
      <formula1>$X$9:$X$19</formula1>
    </dataValidation>
    <dataValidation type="list" allowBlank="1" showInputMessage="1" showErrorMessage="1" sqref="R168 R170:R171" xr:uid="{00000000-0002-0000-0300-000005000000}">
      <formula1>$X$9:$X$20</formula1>
    </dataValidation>
    <dataValidation type="list" allowBlank="1" showInputMessage="1" showErrorMessage="1" sqref="R396:R480" xr:uid="{00000000-0002-0000-0300-000006000000}">
      <formula1>$X$9:$X$25</formula1>
    </dataValidation>
    <dataValidation type="list" allowBlank="1" showInputMessage="1" showErrorMessage="1" sqref="R301:R391" xr:uid="{00000000-0002-0000-0300-000007000000}">
      <formula1>#REF!</formula1>
    </dataValidation>
    <dataValidation type="list" allowBlank="1" showInputMessage="1" showErrorMessage="1" sqref="R481:R484" xr:uid="{00000000-0002-0000-0300-000008000000}">
      <formula1>$W$9:$W$18</formula1>
    </dataValidation>
    <dataValidation type="list" allowBlank="1" showInputMessage="1" showErrorMessage="1" sqref="R392:R395" xr:uid="{00000000-0002-0000-0300-000009000000}">
      <formula1>$X$9:$X$24</formula1>
    </dataValidation>
  </dataValidations>
  <printOptions horizontalCentered="1" verticalCentered="1"/>
  <pageMargins left="0.25" right="0.25" top="0.75" bottom="0.75" header="0.3" footer="0.3"/>
  <pageSetup scale="3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P164"/>
  <sheetViews>
    <sheetView zoomScale="80" zoomScaleNormal="80" workbookViewId="0"/>
  </sheetViews>
  <sheetFormatPr baseColWidth="10" defaultColWidth="11.5703125" defaultRowHeight="15" x14ac:dyDescent="0.25"/>
  <cols>
    <col min="1" max="1" width="4.28515625" style="256" bestFit="1" customWidth="1"/>
    <col min="2" max="2" width="53.42578125" style="292" customWidth="1"/>
    <col min="3" max="3" width="11.5703125" style="293"/>
    <col min="4" max="5" width="11.5703125" style="262"/>
    <col min="6" max="6" width="15.28515625" style="262" customWidth="1"/>
    <col min="7" max="7" width="17.42578125" style="268" bestFit="1" customWidth="1"/>
    <col min="8" max="8" width="11.5703125" style="268"/>
    <col min="9" max="9" width="15.5703125" style="268" customWidth="1"/>
    <col min="10" max="10" width="11.5703125" style="293"/>
    <col min="11" max="11" width="17.28515625" style="261" customWidth="1"/>
    <col min="12" max="16384" width="11.5703125" style="262"/>
  </cols>
  <sheetData>
    <row r="1" spans="1:15" x14ac:dyDescent="0.25">
      <c r="B1" s="257"/>
      <c r="C1" s="258"/>
      <c r="D1" s="259"/>
      <c r="E1" s="259"/>
      <c r="F1" s="259"/>
      <c r="G1" s="260"/>
      <c r="H1" s="260"/>
      <c r="I1" s="260"/>
      <c r="J1" s="258"/>
      <c r="L1" s="259"/>
      <c r="M1" s="260"/>
      <c r="N1" s="260"/>
    </row>
    <row r="2" spans="1:15" x14ac:dyDescent="0.25">
      <c r="B2" s="257"/>
      <c r="C2" s="258"/>
      <c r="D2" s="499" t="s">
        <v>0</v>
      </c>
      <c r="E2" s="499"/>
      <c r="F2" s="499"/>
      <c r="G2" s="499"/>
      <c r="H2" s="499"/>
      <c r="I2" s="499"/>
      <c r="J2" s="499"/>
      <c r="K2" s="499"/>
      <c r="L2" s="263"/>
      <c r="M2" s="264"/>
      <c r="N2" s="264"/>
    </row>
    <row r="3" spans="1:15" x14ac:dyDescent="0.25">
      <c r="B3" s="257"/>
      <c r="C3" s="258"/>
      <c r="D3" s="500" t="s">
        <v>143</v>
      </c>
      <c r="E3" s="500"/>
      <c r="F3" s="500"/>
      <c r="G3" s="500"/>
      <c r="H3" s="500"/>
      <c r="I3" s="500"/>
      <c r="J3" s="500"/>
      <c r="K3" s="265"/>
      <c r="L3" s="266"/>
      <c r="M3" s="264"/>
      <c r="N3" s="264"/>
    </row>
    <row r="4" spans="1:15" x14ac:dyDescent="0.25">
      <c r="B4" s="257"/>
      <c r="C4" s="258"/>
      <c r="D4" s="501" t="s">
        <v>196</v>
      </c>
      <c r="E4" s="501"/>
      <c r="F4" s="501"/>
      <c r="G4" s="501"/>
      <c r="H4" s="501"/>
      <c r="I4" s="501"/>
      <c r="J4" s="501"/>
      <c r="K4" s="218"/>
      <c r="L4" s="267"/>
      <c r="M4" s="260"/>
      <c r="N4" s="260"/>
    </row>
    <row r="5" spans="1:15" x14ac:dyDescent="0.25">
      <c r="B5" s="502"/>
      <c r="C5" s="503"/>
      <c r="D5" s="503"/>
      <c r="E5" s="503"/>
      <c r="F5" s="503"/>
      <c r="G5" s="503"/>
      <c r="H5" s="503"/>
      <c r="I5" s="503"/>
      <c r="J5" s="503"/>
      <c r="K5" s="503"/>
      <c r="L5" s="503"/>
      <c r="M5" s="503"/>
      <c r="N5" s="503"/>
    </row>
    <row r="6" spans="1:15" x14ac:dyDescent="0.25">
      <c r="B6" s="504" t="s">
        <v>144</v>
      </c>
      <c r="C6" s="506" t="s">
        <v>145</v>
      </c>
      <c r="D6" s="507"/>
      <c r="E6" s="507"/>
      <c r="F6" s="506" t="s">
        <v>146</v>
      </c>
      <c r="G6" s="507"/>
      <c r="H6" s="507"/>
      <c r="I6" s="508"/>
      <c r="J6" s="509" t="s">
        <v>147</v>
      </c>
      <c r="K6" s="510"/>
      <c r="L6" s="510"/>
      <c r="M6" s="268"/>
      <c r="N6" s="268"/>
    </row>
    <row r="7" spans="1:15" ht="30" x14ac:dyDescent="0.25">
      <c r="A7" s="269"/>
      <c r="B7" s="505"/>
      <c r="C7" s="270" t="s">
        <v>148</v>
      </c>
      <c r="D7" s="271" t="s">
        <v>149</v>
      </c>
      <c r="E7" s="271" t="s">
        <v>173</v>
      </c>
      <c r="F7" s="272" t="s">
        <v>148</v>
      </c>
      <c r="G7" s="271" t="s">
        <v>149</v>
      </c>
      <c r="H7" s="271" t="s">
        <v>173</v>
      </c>
      <c r="I7" s="271" t="s">
        <v>150</v>
      </c>
      <c r="J7" s="273" t="s">
        <v>148</v>
      </c>
      <c r="K7" s="274" t="s">
        <v>149</v>
      </c>
      <c r="L7" s="271" t="s">
        <v>173</v>
      </c>
      <c r="M7" s="275"/>
      <c r="N7" s="276"/>
    </row>
    <row r="8" spans="1:15" ht="16.5" x14ac:dyDescent="0.25">
      <c r="A8" s="269"/>
      <c r="B8" s="277" t="s">
        <v>4</v>
      </c>
      <c r="C8" s="278">
        <f>SUM(D8:E8)</f>
        <v>19</v>
      </c>
      <c r="D8" s="253">
        <v>11</v>
      </c>
      <c r="E8" s="253">
        <v>8</v>
      </c>
      <c r="F8" s="279">
        <f>SUM(G8:I8)</f>
        <v>12</v>
      </c>
      <c r="G8" s="280">
        <v>4</v>
      </c>
      <c r="H8" s="280">
        <v>8</v>
      </c>
      <c r="I8" s="281"/>
      <c r="J8" s="282">
        <f t="shared" ref="J8:L12" si="0">+F8/C8</f>
        <v>0.63157894736842102</v>
      </c>
      <c r="K8" s="283">
        <f t="shared" si="0"/>
        <v>0.36363636363636365</v>
      </c>
      <c r="L8" s="284">
        <f t="shared" si="0"/>
        <v>1</v>
      </c>
      <c r="M8" s="216" t="s">
        <v>540</v>
      </c>
    </row>
    <row r="9" spans="1:15" ht="16.5" x14ac:dyDescent="0.25">
      <c r="A9" s="269"/>
      <c r="B9" s="277" t="s">
        <v>25</v>
      </c>
      <c r="C9" s="278">
        <f>SUM(D9:E9)</f>
        <v>41</v>
      </c>
      <c r="D9" s="253">
        <v>29</v>
      </c>
      <c r="E9" s="253">
        <v>12</v>
      </c>
      <c r="F9" s="279">
        <f>SUM(G9:I9)</f>
        <v>30</v>
      </c>
      <c r="G9" s="280">
        <v>4</v>
      </c>
      <c r="H9" s="280">
        <v>11</v>
      </c>
      <c r="I9" s="280">
        <v>15</v>
      </c>
      <c r="J9" s="282">
        <f t="shared" si="0"/>
        <v>0.73170731707317072</v>
      </c>
      <c r="K9" s="283">
        <f t="shared" si="0"/>
        <v>0.13793103448275862</v>
      </c>
      <c r="L9" s="284">
        <f t="shared" si="0"/>
        <v>0.91666666666666663</v>
      </c>
      <c r="M9" s="216" t="s">
        <v>791</v>
      </c>
      <c r="O9" s="217"/>
    </row>
    <row r="10" spans="1:15" ht="16.5" x14ac:dyDescent="0.25">
      <c r="A10" s="269"/>
      <c r="B10" s="277" t="s">
        <v>26</v>
      </c>
      <c r="C10" s="278">
        <f>SUM(D10:E10)</f>
        <v>51</v>
      </c>
      <c r="D10" s="253">
        <v>38</v>
      </c>
      <c r="E10" s="253">
        <v>13</v>
      </c>
      <c r="F10" s="285">
        <f>SUM(G10:I10)</f>
        <v>25</v>
      </c>
      <c r="G10" s="280">
        <v>9</v>
      </c>
      <c r="H10" s="280">
        <v>11</v>
      </c>
      <c r="I10" s="280">
        <v>5</v>
      </c>
      <c r="J10" s="282">
        <f t="shared" si="0"/>
        <v>0.49019607843137253</v>
      </c>
      <c r="K10" s="283">
        <f t="shared" si="0"/>
        <v>0.23684210526315788</v>
      </c>
      <c r="L10" s="284">
        <f t="shared" si="0"/>
        <v>0.84615384615384615</v>
      </c>
      <c r="M10" s="275"/>
      <c r="O10" s="217"/>
    </row>
    <row r="11" spans="1:15" x14ac:dyDescent="0.25">
      <c r="A11" s="269"/>
      <c r="B11" s="277" t="s">
        <v>27</v>
      </c>
      <c r="C11" s="278">
        <f>SUM(D11:E11)</f>
        <v>21</v>
      </c>
      <c r="D11" s="253">
        <v>11</v>
      </c>
      <c r="E11" s="253">
        <v>10</v>
      </c>
      <c r="F11" s="285">
        <f>SUM(G11:I11)</f>
        <v>16</v>
      </c>
      <c r="G11" s="280">
        <v>4</v>
      </c>
      <c r="H11" s="280">
        <v>8</v>
      </c>
      <c r="I11" s="280">
        <v>4</v>
      </c>
      <c r="J11" s="282">
        <f t="shared" si="0"/>
        <v>0.76190476190476186</v>
      </c>
      <c r="K11" s="283">
        <f t="shared" si="0"/>
        <v>0.36363636363636365</v>
      </c>
      <c r="L11" s="284">
        <f t="shared" si="0"/>
        <v>0.8</v>
      </c>
      <c r="M11" s="275"/>
      <c r="N11" s="275"/>
    </row>
    <row r="12" spans="1:15" x14ac:dyDescent="0.25">
      <c r="B12" s="286" t="s">
        <v>19</v>
      </c>
      <c r="C12" s="287">
        <f t="shared" ref="C12:I12" si="1">SUM(C8:C11)</f>
        <v>132</v>
      </c>
      <c r="D12" s="288">
        <f t="shared" si="1"/>
        <v>89</v>
      </c>
      <c r="E12" s="288">
        <f t="shared" si="1"/>
        <v>43</v>
      </c>
      <c r="F12" s="288">
        <f t="shared" si="1"/>
        <v>83</v>
      </c>
      <c r="G12" s="288">
        <f t="shared" si="1"/>
        <v>21</v>
      </c>
      <c r="H12" s="288">
        <f t="shared" si="1"/>
        <v>38</v>
      </c>
      <c r="I12" s="288">
        <f t="shared" si="1"/>
        <v>24</v>
      </c>
      <c r="J12" s="289">
        <f t="shared" si="0"/>
        <v>0.62878787878787878</v>
      </c>
      <c r="K12" s="290">
        <f t="shared" si="0"/>
        <v>0.23595505617977527</v>
      </c>
      <c r="L12" s="291">
        <f t="shared" si="0"/>
        <v>0.88372093023255816</v>
      </c>
      <c r="M12" s="268"/>
      <c r="N12" s="268"/>
    </row>
    <row r="13" spans="1:15" x14ac:dyDescent="0.25">
      <c r="M13" s="268"/>
      <c r="N13" s="268"/>
    </row>
    <row r="14" spans="1:15" x14ac:dyDescent="0.25">
      <c r="A14" s="515" t="s">
        <v>1003</v>
      </c>
      <c r="B14" s="516" t="s">
        <v>151</v>
      </c>
      <c r="C14" s="518" t="s">
        <v>174</v>
      </c>
      <c r="D14" s="520" t="s">
        <v>175</v>
      </c>
      <c r="E14" s="521"/>
      <c r="F14" s="522"/>
      <c r="G14" s="518" t="s">
        <v>176</v>
      </c>
      <c r="H14" s="518"/>
      <c r="I14" s="518"/>
      <c r="J14" s="517" t="s">
        <v>177</v>
      </c>
      <c r="K14" s="527" t="s">
        <v>21</v>
      </c>
      <c r="M14" s="268"/>
      <c r="N14" s="268"/>
    </row>
    <row r="15" spans="1:15" ht="31.15" customHeight="1" x14ac:dyDescent="0.25">
      <c r="A15" s="515"/>
      <c r="B15" s="517"/>
      <c r="C15" s="519"/>
      <c r="D15" s="523"/>
      <c r="E15" s="524"/>
      <c r="F15" s="525"/>
      <c r="G15" s="294" t="s">
        <v>152</v>
      </c>
      <c r="H15" s="294" t="s">
        <v>153</v>
      </c>
      <c r="I15" s="294" t="s">
        <v>193</v>
      </c>
      <c r="J15" s="526"/>
      <c r="K15" s="527"/>
      <c r="M15" s="268"/>
      <c r="N15" s="268"/>
    </row>
    <row r="16" spans="1:15" ht="31.15" customHeight="1" x14ac:dyDescent="0.25">
      <c r="A16" s="295"/>
      <c r="B16" s="297"/>
      <c r="C16" s="298"/>
      <c r="D16" s="299"/>
      <c r="E16" s="300"/>
      <c r="F16" s="301"/>
      <c r="G16" s="294" t="s">
        <v>1004</v>
      </c>
      <c r="H16" s="294" t="s">
        <v>153</v>
      </c>
      <c r="I16" s="294"/>
      <c r="J16" s="302" t="s">
        <v>177</v>
      </c>
      <c r="K16" s="296" t="s">
        <v>21</v>
      </c>
      <c r="M16" s="268"/>
      <c r="N16" s="268"/>
    </row>
    <row r="17" spans="1:14" s="305" customFormat="1" x14ac:dyDescent="0.25">
      <c r="A17" s="146">
        <v>1</v>
      </c>
      <c r="B17" s="303" t="s">
        <v>707</v>
      </c>
      <c r="C17" s="147" t="s">
        <v>26</v>
      </c>
      <c r="D17" s="497" t="s">
        <v>708</v>
      </c>
      <c r="E17" s="497"/>
      <c r="F17" s="497"/>
      <c r="G17" s="148"/>
      <c r="H17" s="148" t="s">
        <v>1005</v>
      </c>
      <c r="I17" s="148"/>
      <c r="J17" s="157"/>
      <c r="K17" s="304"/>
      <c r="M17" s="306"/>
      <c r="N17" s="306"/>
    </row>
    <row r="18" spans="1:14" s="305" customFormat="1" ht="16.5" x14ac:dyDescent="0.25">
      <c r="A18" s="146">
        <v>2</v>
      </c>
      <c r="B18" s="255" t="s">
        <v>487</v>
      </c>
      <c r="C18" s="147" t="s">
        <v>25</v>
      </c>
      <c r="D18" s="529" t="s">
        <v>488</v>
      </c>
      <c r="E18" s="530"/>
      <c r="F18" s="531"/>
      <c r="G18" s="148"/>
      <c r="H18" s="148" t="s">
        <v>1005</v>
      </c>
      <c r="I18" s="148"/>
      <c r="J18" s="157"/>
      <c r="K18" s="304"/>
      <c r="M18" s="306"/>
      <c r="N18" s="306"/>
    </row>
    <row r="19" spans="1:14" s="305" customFormat="1" ht="30" x14ac:dyDescent="0.25">
      <c r="A19" s="146">
        <v>3</v>
      </c>
      <c r="B19" s="303" t="s">
        <v>709</v>
      </c>
      <c r="C19" s="165" t="s">
        <v>26</v>
      </c>
      <c r="D19" s="498"/>
      <c r="E19" s="498"/>
      <c r="F19" s="498"/>
      <c r="G19" s="153" t="s">
        <v>1005</v>
      </c>
      <c r="H19" s="153"/>
      <c r="I19" s="153"/>
      <c r="J19" s="158" t="s">
        <v>27</v>
      </c>
      <c r="K19" s="304" t="s">
        <v>710</v>
      </c>
      <c r="M19" s="306"/>
      <c r="N19" s="306"/>
    </row>
    <row r="20" spans="1:14" s="305" customFormat="1" ht="45" x14ac:dyDescent="0.25">
      <c r="A20" s="146">
        <v>4</v>
      </c>
      <c r="B20" s="303" t="s">
        <v>711</v>
      </c>
      <c r="C20" s="147" t="s">
        <v>26</v>
      </c>
      <c r="D20" s="497"/>
      <c r="E20" s="497"/>
      <c r="F20" s="497"/>
      <c r="G20" s="148" t="s">
        <v>1005</v>
      </c>
      <c r="H20" s="148"/>
      <c r="I20" s="148"/>
      <c r="J20" s="157"/>
      <c r="K20" s="304" t="s">
        <v>712</v>
      </c>
      <c r="M20" s="306"/>
      <c r="N20" s="306"/>
    </row>
    <row r="21" spans="1:14" s="305" customFormat="1" ht="45" x14ac:dyDescent="0.25">
      <c r="A21" s="146">
        <v>5</v>
      </c>
      <c r="B21" s="303" t="s">
        <v>713</v>
      </c>
      <c r="C21" s="147" t="s">
        <v>26</v>
      </c>
      <c r="D21" s="497" t="s">
        <v>714</v>
      </c>
      <c r="E21" s="497"/>
      <c r="F21" s="497"/>
      <c r="G21" s="148"/>
      <c r="H21" s="148" t="s">
        <v>1005</v>
      </c>
      <c r="I21" s="148"/>
      <c r="J21" s="157"/>
      <c r="K21" s="304"/>
      <c r="M21" s="306"/>
      <c r="N21" s="306"/>
    </row>
    <row r="22" spans="1:14" s="305" customFormat="1" ht="45" x14ac:dyDescent="0.25">
      <c r="A22" s="146">
        <v>6</v>
      </c>
      <c r="B22" s="303" t="s">
        <v>715</v>
      </c>
      <c r="C22" s="147" t="s">
        <v>26</v>
      </c>
      <c r="D22" s="497" t="s">
        <v>714</v>
      </c>
      <c r="E22" s="497"/>
      <c r="F22" s="497"/>
      <c r="G22" s="148"/>
      <c r="H22" s="148" t="s">
        <v>1005</v>
      </c>
      <c r="I22" s="148"/>
      <c r="J22" s="157"/>
      <c r="K22" s="304"/>
      <c r="M22" s="306"/>
      <c r="N22" s="306"/>
    </row>
    <row r="23" spans="1:14" s="305" customFormat="1" ht="30" x14ac:dyDescent="0.25">
      <c r="A23" s="146">
        <v>7</v>
      </c>
      <c r="B23" s="307" t="s">
        <v>1006</v>
      </c>
      <c r="C23" s="147" t="s">
        <v>27</v>
      </c>
      <c r="D23" s="532" t="s">
        <v>714</v>
      </c>
      <c r="E23" s="532"/>
      <c r="F23" s="532"/>
      <c r="G23" s="308"/>
      <c r="H23" s="308" t="s">
        <v>1005</v>
      </c>
      <c r="I23" s="148"/>
      <c r="J23" s="157"/>
      <c r="K23" s="304"/>
      <c r="M23" s="306"/>
      <c r="N23" s="306"/>
    </row>
    <row r="24" spans="1:14" s="305" customFormat="1" x14ac:dyDescent="0.25">
      <c r="A24" s="146">
        <v>8</v>
      </c>
      <c r="B24" s="303" t="s">
        <v>716</v>
      </c>
      <c r="C24" s="147" t="s">
        <v>26</v>
      </c>
      <c r="D24" s="497" t="s">
        <v>717</v>
      </c>
      <c r="E24" s="497"/>
      <c r="F24" s="497"/>
      <c r="G24" s="148"/>
      <c r="H24" s="148" t="s">
        <v>1005</v>
      </c>
      <c r="I24" s="148"/>
      <c r="J24" s="157"/>
      <c r="K24" s="304"/>
      <c r="M24" s="306"/>
      <c r="N24" s="306"/>
    </row>
    <row r="25" spans="1:14" s="305" customFormat="1" ht="30" x14ac:dyDescent="0.25">
      <c r="A25" s="146">
        <v>9</v>
      </c>
      <c r="B25" s="309" t="s">
        <v>718</v>
      </c>
      <c r="C25" s="149" t="s">
        <v>25</v>
      </c>
      <c r="D25" s="514" t="s">
        <v>1007</v>
      </c>
      <c r="E25" s="514"/>
      <c r="F25" s="514"/>
      <c r="G25" s="150"/>
      <c r="H25" s="150" t="s">
        <v>1005</v>
      </c>
      <c r="I25" s="150"/>
      <c r="J25" s="155"/>
      <c r="K25" s="310" t="s">
        <v>710</v>
      </c>
      <c r="M25" s="306"/>
      <c r="N25" s="306"/>
    </row>
    <row r="26" spans="1:14" s="305" customFormat="1" ht="45" x14ac:dyDescent="0.25">
      <c r="A26" s="146">
        <v>10</v>
      </c>
      <c r="B26" s="309" t="s">
        <v>490</v>
      </c>
      <c r="C26" s="149" t="s">
        <v>25</v>
      </c>
      <c r="D26" s="514" t="s">
        <v>489</v>
      </c>
      <c r="E26" s="514"/>
      <c r="F26" s="514"/>
      <c r="G26" s="150"/>
      <c r="H26" s="150" t="s">
        <v>1005</v>
      </c>
      <c r="I26" s="150"/>
      <c r="J26" s="155"/>
      <c r="K26" s="310" t="s">
        <v>533</v>
      </c>
      <c r="M26" s="306"/>
      <c r="N26" s="306"/>
    </row>
    <row r="27" spans="1:14" s="305" customFormat="1" x14ac:dyDescent="0.25">
      <c r="A27" s="146">
        <v>11</v>
      </c>
      <c r="B27" s="309" t="s">
        <v>491</v>
      </c>
      <c r="C27" s="149" t="s">
        <v>25</v>
      </c>
      <c r="D27" s="514" t="s">
        <v>492</v>
      </c>
      <c r="E27" s="514"/>
      <c r="F27" s="514"/>
      <c r="G27" s="150"/>
      <c r="H27" s="150" t="s">
        <v>1005</v>
      </c>
      <c r="I27" s="150"/>
      <c r="J27" s="155"/>
      <c r="K27" s="310" t="s">
        <v>533</v>
      </c>
      <c r="M27" s="306"/>
      <c r="N27" s="306"/>
    </row>
    <row r="28" spans="1:14" s="305" customFormat="1" ht="30" x14ac:dyDescent="0.25">
      <c r="A28" s="146">
        <v>12</v>
      </c>
      <c r="B28" s="309" t="s">
        <v>493</v>
      </c>
      <c r="C28" s="149" t="s">
        <v>25</v>
      </c>
      <c r="D28" s="514" t="s">
        <v>492</v>
      </c>
      <c r="E28" s="514"/>
      <c r="F28" s="514"/>
      <c r="G28" s="150"/>
      <c r="H28" s="150" t="s">
        <v>1005</v>
      </c>
      <c r="I28" s="150"/>
      <c r="J28" s="155"/>
      <c r="K28" s="310" t="s">
        <v>533</v>
      </c>
      <c r="M28" s="306"/>
      <c r="N28" s="306"/>
    </row>
    <row r="29" spans="1:14" s="305" customFormat="1" x14ac:dyDescent="0.25">
      <c r="A29" s="146">
        <v>13</v>
      </c>
      <c r="B29" s="255" t="s">
        <v>494</v>
      </c>
      <c r="C29" s="147" t="s">
        <v>25</v>
      </c>
      <c r="D29" s="497" t="s">
        <v>495</v>
      </c>
      <c r="E29" s="497"/>
      <c r="F29" s="497"/>
      <c r="G29" s="148"/>
      <c r="H29" s="148" t="s">
        <v>1005</v>
      </c>
      <c r="I29" s="148"/>
      <c r="J29" s="157"/>
      <c r="K29" s="304"/>
      <c r="M29" s="306"/>
      <c r="N29" s="306"/>
    </row>
    <row r="30" spans="1:14" s="314" customFormat="1" x14ac:dyDescent="0.25">
      <c r="A30" s="146">
        <v>14</v>
      </c>
      <c r="B30" s="311" t="s">
        <v>259</v>
      </c>
      <c r="C30" s="151" t="s">
        <v>4</v>
      </c>
      <c r="D30" s="514" t="s">
        <v>314</v>
      </c>
      <c r="E30" s="514"/>
      <c r="F30" s="514"/>
      <c r="G30" s="152"/>
      <c r="H30" s="312" t="s">
        <v>1005</v>
      </c>
      <c r="I30" s="152"/>
      <c r="J30" s="313"/>
      <c r="K30" s="310" t="s">
        <v>533</v>
      </c>
      <c r="M30" s="315"/>
      <c r="N30" s="315"/>
    </row>
    <row r="31" spans="1:14" s="305" customFormat="1" x14ac:dyDescent="0.25">
      <c r="A31" s="146">
        <v>15</v>
      </c>
      <c r="B31" s="309" t="s">
        <v>496</v>
      </c>
      <c r="C31" s="149" t="s">
        <v>25</v>
      </c>
      <c r="D31" s="514" t="s">
        <v>492</v>
      </c>
      <c r="E31" s="514"/>
      <c r="F31" s="514"/>
      <c r="G31" s="150"/>
      <c r="H31" s="150" t="s">
        <v>1005</v>
      </c>
      <c r="I31" s="150"/>
      <c r="J31" s="155"/>
      <c r="K31" s="310" t="s">
        <v>533</v>
      </c>
      <c r="M31" s="306"/>
      <c r="N31" s="306"/>
    </row>
    <row r="32" spans="1:14" s="305" customFormat="1" ht="42.75" x14ac:dyDescent="0.25">
      <c r="A32" s="146">
        <v>16</v>
      </c>
      <c r="B32" s="316" t="s">
        <v>719</v>
      </c>
      <c r="C32" s="147" t="s">
        <v>26</v>
      </c>
      <c r="D32" s="497"/>
      <c r="E32" s="497"/>
      <c r="F32" s="497"/>
      <c r="G32" s="148" t="s">
        <v>1005</v>
      </c>
      <c r="H32" s="148"/>
      <c r="I32" s="148"/>
      <c r="J32" s="157"/>
      <c r="K32" s="304" t="s">
        <v>712</v>
      </c>
      <c r="M32" s="306"/>
      <c r="N32" s="306"/>
    </row>
    <row r="33" spans="1:14" s="305" customFormat="1" ht="30" x14ac:dyDescent="0.25">
      <c r="A33" s="146">
        <v>17</v>
      </c>
      <c r="B33" s="303" t="s">
        <v>720</v>
      </c>
      <c r="C33" s="165" t="s">
        <v>26</v>
      </c>
      <c r="D33" s="498"/>
      <c r="E33" s="498"/>
      <c r="F33" s="498"/>
      <c r="G33" s="153" t="s">
        <v>1005</v>
      </c>
      <c r="H33" s="153"/>
      <c r="I33" s="153"/>
      <c r="J33" s="158"/>
      <c r="K33" s="317"/>
      <c r="M33" s="306"/>
      <c r="N33" s="306"/>
    </row>
    <row r="34" spans="1:14" s="305" customFormat="1" ht="60" x14ac:dyDescent="0.25">
      <c r="A34" s="146">
        <v>18</v>
      </c>
      <c r="B34" s="255" t="s">
        <v>721</v>
      </c>
      <c r="C34" s="147" t="s">
        <v>25</v>
      </c>
      <c r="D34" s="497"/>
      <c r="E34" s="497"/>
      <c r="F34" s="497"/>
      <c r="G34" s="153" t="s">
        <v>1005</v>
      </c>
      <c r="H34" s="148"/>
      <c r="I34" s="148"/>
      <c r="J34" s="157"/>
      <c r="K34" s="318" t="s">
        <v>712</v>
      </c>
      <c r="M34" s="306"/>
      <c r="N34" s="306"/>
    </row>
    <row r="35" spans="1:14" s="305" customFormat="1" ht="30" x14ac:dyDescent="0.25">
      <c r="A35" s="146">
        <v>19</v>
      </c>
      <c r="B35" s="307" t="s">
        <v>1008</v>
      </c>
      <c r="C35" s="147" t="s">
        <v>27</v>
      </c>
      <c r="D35" s="497"/>
      <c r="E35" s="497"/>
      <c r="F35" s="497"/>
      <c r="G35" s="148" t="s">
        <v>1005</v>
      </c>
      <c r="H35" s="148"/>
      <c r="I35" s="148"/>
      <c r="J35" s="157"/>
      <c r="K35" s="304" t="s">
        <v>712</v>
      </c>
      <c r="M35" s="306"/>
      <c r="N35" s="306"/>
    </row>
    <row r="36" spans="1:14" s="305" customFormat="1" x14ac:dyDescent="0.25">
      <c r="A36" s="146">
        <v>20</v>
      </c>
      <c r="B36" s="254" t="s">
        <v>722</v>
      </c>
      <c r="C36" s="165" t="s">
        <v>25</v>
      </c>
      <c r="D36" s="498" t="s">
        <v>723</v>
      </c>
      <c r="E36" s="498"/>
      <c r="F36" s="498"/>
      <c r="G36" s="153" t="s">
        <v>1005</v>
      </c>
      <c r="H36" s="153"/>
      <c r="I36" s="153"/>
      <c r="J36" s="158" t="s">
        <v>26</v>
      </c>
      <c r="K36" s="310" t="s">
        <v>724</v>
      </c>
      <c r="L36" s="319"/>
      <c r="M36" s="306"/>
      <c r="N36" s="306"/>
    </row>
    <row r="37" spans="1:14" s="305" customFormat="1" ht="45" x14ac:dyDescent="0.25">
      <c r="A37" s="146">
        <v>21</v>
      </c>
      <c r="B37" s="303" t="s">
        <v>725</v>
      </c>
      <c r="C37" s="165" t="s">
        <v>26</v>
      </c>
      <c r="D37" s="498"/>
      <c r="E37" s="498"/>
      <c r="F37" s="498"/>
      <c r="G37" s="153" t="s">
        <v>1005</v>
      </c>
      <c r="H37" s="153"/>
      <c r="I37" s="153"/>
      <c r="J37" s="158"/>
      <c r="K37" s="304" t="s">
        <v>712</v>
      </c>
      <c r="M37" s="306"/>
      <c r="N37" s="306"/>
    </row>
    <row r="38" spans="1:14" s="305" customFormat="1" ht="30" x14ac:dyDescent="0.25">
      <c r="A38" s="146">
        <v>22</v>
      </c>
      <c r="B38" s="303" t="s">
        <v>726</v>
      </c>
      <c r="C38" s="147" t="s">
        <v>26</v>
      </c>
      <c r="D38" s="497" t="s">
        <v>727</v>
      </c>
      <c r="E38" s="497"/>
      <c r="F38" s="497"/>
      <c r="G38" s="148"/>
      <c r="H38" s="148" t="s">
        <v>1005</v>
      </c>
      <c r="I38" s="148"/>
      <c r="J38" s="157"/>
      <c r="K38" s="304"/>
      <c r="M38" s="306"/>
      <c r="N38" s="306"/>
    </row>
    <row r="39" spans="1:14" s="305" customFormat="1" ht="46.9" customHeight="1" x14ac:dyDescent="0.3">
      <c r="A39" s="146">
        <v>23</v>
      </c>
      <c r="B39" s="320" t="s">
        <v>1009</v>
      </c>
      <c r="C39" s="147" t="s">
        <v>27</v>
      </c>
      <c r="D39" s="511" t="s">
        <v>1010</v>
      </c>
      <c r="E39" s="512"/>
      <c r="F39" s="513"/>
      <c r="G39" s="308"/>
      <c r="H39" s="308" t="s">
        <v>1005</v>
      </c>
      <c r="I39" s="148"/>
      <c r="J39" s="157"/>
      <c r="K39" s="304"/>
      <c r="M39" s="306"/>
      <c r="N39" s="306"/>
    </row>
    <row r="40" spans="1:14" s="305" customFormat="1" ht="30" x14ac:dyDescent="0.25">
      <c r="A40" s="146">
        <v>24</v>
      </c>
      <c r="B40" s="255" t="s">
        <v>497</v>
      </c>
      <c r="C40" s="147" t="s">
        <v>25</v>
      </c>
      <c r="D40" s="497"/>
      <c r="E40" s="497"/>
      <c r="F40" s="497"/>
      <c r="G40" s="148"/>
      <c r="H40" s="148" t="s">
        <v>1005</v>
      </c>
      <c r="I40" s="148"/>
      <c r="J40" s="157"/>
      <c r="K40" s="304"/>
      <c r="M40" s="306"/>
      <c r="N40" s="306"/>
    </row>
    <row r="41" spans="1:14" s="305" customFormat="1" ht="30" x14ac:dyDescent="0.25">
      <c r="A41" s="146">
        <v>25</v>
      </c>
      <c r="B41" s="307" t="s">
        <v>1011</v>
      </c>
      <c r="C41" s="147" t="s">
        <v>27</v>
      </c>
      <c r="D41" s="497"/>
      <c r="E41" s="497"/>
      <c r="F41" s="497"/>
      <c r="G41" s="148" t="s">
        <v>1005</v>
      </c>
      <c r="H41" s="148"/>
      <c r="I41" s="148"/>
      <c r="J41" s="157"/>
      <c r="K41" s="304" t="s">
        <v>712</v>
      </c>
      <c r="M41" s="306"/>
      <c r="N41" s="306"/>
    </row>
    <row r="42" spans="1:14" s="305" customFormat="1" ht="30" x14ac:dyDescent="0.25">
      <c r="A42" s="146">
        <v>26</v>
      </c>
      <c r="B42" s="303" t="s">
        <v>728</v>
      </c>
      <c r="C42" s="147" t="s">
        <v>26</v>
      </c>
      <c r="D42" s="497" t="s">
        <v>729</v>
      </c>
      <c r="E42" s="497"/>
      <c r="F42" s="497"/>
      <c r="G42" s="148"/>
      <c r="H42" s="148" t="s">
        <v>1005</v>
      </c>
      <c r="I42" s="148"/>
      <c r="J42" s="157"/>
      <c r="K42" s="304"/>
      <c r="M42" s="306"/>
      <c r="N42" s="306"/>
    </row>
    <row r="43" spans="1:14" s="305" customFormat="1" ht="30" x14ac:dyDescent="0.25">
      <c r="A43" s="146">
        <v>27</v>
      </c>
      <c r="B43" s="303" t="s">
        <v>730</v>
      </c>
      <c r="C43" s="165" t="s">
        <v>26</v>
      </c>
      <c r="D43" s="498"/>
      <c r="E43" s="498"/>
      <c r="F43" s="498"/>
      <c r="G43" s="153"/>
      <c r="H43" s="153" t="s">
        <v>1005</v>
      </c>
      <c r="I43" s="153"/>
      <c r="J43" s="158"/>
      <c r="K43" s="317"/>
      <c r="M43" s="306"/>
      <c r="N43" s="306"/>
    </row>
    <row r="44" spans="1:14" s="305" customFormat="1" ht="90" x14ac:dyDescent="0.25">
      <c r="A44" s="146">
        <v>28</v>
      </c>
      <c r="B44" s="307" t="s">
        <v>1012</v>
      </c>
      <c r="C44" s="147" t="s">
        <v>27</v>
      </c>
      <c r="D44" s="497"/>
      <c r="E44" s="497"/>
      <c r="F44" s="497"/>
      <c r="G44" s="148" t="s">
        <v>1005</v>
      </c>
      <c r="H44" s="148"/>
      <c r="I44" s="148"/>
      <c r="J44" s="157"/>
      <c r="K44" s="304" t="s">
        <v>712</v>
      </c>
      <c r="M44" s="306"/>
      <c r="N44" s="306"/>
    </row>
    <row r="45" spans="1:14" s="305" customFormat="1" x14ac:dyDescent="0.25">
      <c r="A45" s="146">
        <v>29</v>
      </c>
      <c r="B45" s="320" t="s">
        <v>940</v>
      </c>
      <c r="C45" s="157" t="s">
        <v>27</v>
      </c>
      <c r="D45" s="497"/>
      <c r="E45" s="497"/>
      <c r="F45" s="497"/>
      <c r="G45" s="148" t="s">
        <v>1005</v>
      </c>
      <c r="H45" s="148"/>
      <c r="I45" s="148"/>
      <c r="J45" s="157"/>
      <c r="K45" s="304"/>
    </row>
    <row r="46" spans="1:14" s="305" customFormat="1" ht="45" x14ac:dyDescent="0.25">
      <c r="A46" s="146">
        <v>30</v>
      </c>
      <c r="B46" s="307" t="s">
        <v>1013</v>
      </c>
      <c r="C46" s="157" t="s">
        <v>27</v>
      </c>
      <c r="D46" s="528" t="s">
        <v>1014</v>
      </c>
      <c r="E46" s="528"/>
      <c r="F46" s="528"/>
      <c r="G46" s="148"/>
      <c r="H46" s="148" t="s">
        <v>1005</v>
      </c>
      <c r="I46" s="148"/>
      <c r="J46" s="157"/>
      <c r="K46" s="304"/>
    </row>
    <row r="47" spans="1:14" s="305" customFormat="1" x14ac:dyDescent="0.25">
      <c r="A47" s="146">
        <v>31</v>
      </c>
      <c r="B47" s="154" t="s">
        <v>498</v>
      </c>
      <c r="C47" s="155" t="s">
        <v>25</v>
      </c>
      <c r="D47" s="514" t="s">
        <v>499</v>
      </c>
      <c r="E47" s="514"/>
      <c r="F47" s="514"/>
      <c r="G47" s="150" t="s">
        <v>1005</v>
      </c>
      <c r="H47" s="150"/>
      <c r="I47" s="150"/>
      <c r="J47" s="155" t="s">
        <v>27</v>
      </c>
      <c r="K47" s="310" t="s">
        <v>533</v>
      </c>
    </row>
    <row r="48" spans="1:14" s="305" customFormat="1" x14ac:dyDescent="0.25">
      <c r="A48" s="146">
        <v>32</v>
      </c>
      <c r="B48" s="303" t="s">
        <v>731</v>
      </c>
      <c r="C48" s="157" t="s">
        <v>26</v>
      </c>
      <c r="D48" s="497" t="s">
        <v>732</v>
      </c>
      <c r="E48" s="497"/>
      <c r="F48" s="497"/>
      <c r="G48" s="148"/>
      <c r="H48" s="148" t="s">
        <v>1005</v>
      </c>
      <c r="I48" s="148"/>
      <c r="J48" s="157"/>
      <c r="K48" s="304"/>
    </row>
    <row r="49" spans="1:12" s="314" customFormat="1" ht="45" x14ac:dyDescent="0.25">
      <c r="A49" s="156">
        <v>33</v>
      </c>
      <c r="B49" s="321" t="s">
        <v>260</v>
      </c>
      <c r="C49" s="166" t="s">
        <v>4</v>
      </c>
      <c r="D49" s="498" t="s">
        <v>262</v>
      </c>
      <c r="E49" s="498"/>
      <c r="F49" s="498"/>
      <c r="G49" s="167" t="s">
        <v>1005</v>
      </c>
      <c r="H49" s="168"/>
      <c r="I49" s="168"/>
      <c r="J49" s="322" t="s">
        <v>25</v>
      </c>
      <c r="K49" s="310" t="s">
        <v>535</v>
      </c>
      <c r="L49" s="305"/>
    </row>
    <row r="50" spans="1:12" s="314" customFormat="1" ht="45" x14ac:dyDescent="0.25">
      <c r="A50" s="156">
        <v>33</v>
      </c>
      <c r="B50" s="321" t="s">
        <v>260</v>
      </c>
      <c r="C50" s="166" t="s">
        <v>4</v>
      </c>
      <c r="D50" s="498" t="s">
        <v>262</v>
      </c>
      <c r="E50" s="498"/>
      <c r="F50" s="498"/>
      <c r="G50" s="167" t="s">
        <v>1005</v>
      </c>
      <c r="H50" s="168"/>
      <c r="I50" s="168"/>
      <c r="J50" s="322" t="s">
        <v>25</v>
      </c>
      <c r="K50" s="310" t="s">
        <v>536</v>
      </c>
      <c r="L50" s="305"/>
    </row>
    <row r="51" spans="1:12" s="305" customFormat="1" x14ac:dyDescent="0.25">
      <c r="A51" s="146">
        <v>34</v>
      </c>
      <c r="B51" s="255" t="s">
        <v>500</v>
      </c>
      <c r="C51" s="157" t="s">
        <v>25</v>
      </c>
      <c r="D51" s="497" t="s">
        <v>501</v>
      </c>
      <c r="E51" s="497"/>
      <c r="F51" s="497"/>
      <c r="G51" s="148"/>
      <c r="H51" s="148" t="s">
        <v>1005</v>
      </c>
      <c r="I51" s="148"/>
      <c r="J51" s="157"/>
      <c r="K51" s="304"/>
    </row>
    <row r="52" spans="1:12" s="305" customFormat="1" ht="30" x14ac:dyDescent="0.25">
      <c r="A52" s="156">
        <v>35</v>
      </c>
      <c r="B52" s="323" t="s">
        <v>733</v>
      </c>
      <c r="C52" s="158" t="s">
        <v>25</v>
      </c>
      <c r="D52" s="498" t="s">
        <v>734</v>
      </c>
      <c r="E52" s="498"/>
      <c r="F52" s="498"/>
      <c r="G52" s="153"/>
      <c r="H52" s="153" t="s">
        <v>1005</v>
      </c>
      <c r="I52" s="153"/>
      <c r="J52" s="158"/>
      <c r="K52" s="310" t="s">
        <v>735</v>
      </c>
    </row>
    <row r="53" spans="1:12" s="305" customFormat="1" ht="30" x14ac:dyDescent="0.25">
      <c r="A53" s="156">
        <v>35</v>
      </c>
      <c r="B53" s="323" t="s">
        <v>733</v>
      </c>
      <c r="C53" s="158" t="s">
        <v>26</v>
      </c>
      <c r="D53" s="498" t="s">
        <v>734</v>
      </c>
      <c r="E53" s="498"/>
      <c r="F53" s="498"/>
      <c r="G53" s="153"/>
      <c r="H53" s="153" t="s">
        <v>1005</v>
      </c>
      <c r="I53" s="153"/>
      <c r="J53" s="158"/>
      <c r="K53" s="310" t="s">
        <v>735</v>
      </c>
    </row>
    <row r="54" spans="1:12" s="305" customFormat="1" ht="30" x14ac:dyDescent="0.25">
      <c r="A54" s="146">
        <v>36</v>
      </c>
      <c r="B54" s="303" t="s">
        <v>736</v>
      </c>
      <c r="C54" s="157" t="s">
        <v>26</v>
      </c>
      <c r="D54" s="497" t="s">
        <v>737</v>
      </c>
      <c r="E54" s="497"/>
      <c r="F54" s="497"/>
      <c r="G54" s="148"/>
      <c r="H54" s="148" t="s">
        <v>1005</v>
      </c>
      <c r="I54" s="148"/>
      <c r="J54" s="157"/>
      <c r="K54" s="304"/>
    </row>
    <row r="55" spans="1:12" s="314" customFormat="1" x14ac:dyDescent="0.25">
      <c r="A55" s="146">
        <v>37</v>
      </c>
      <c r="B55" s="324" t="s">
        <v>261</v>
      </c>
      <c r="C55" s="166" t="s">
        <v>4</v>
      </c>
      <c r="D55" s="498" t="s">
        <v>263</v>
      </c>
      <c r="E55" s="498"/>
      <c r="F55" s="498"/>
      <c r="G55" s="167" t="s">
        <v>1005</v>
      </c>
      <c r="H55" s="167"/>
      <c r="I55" s="168"/>
      <c r="J55" s="322" t="s">
        <v>26</v>
      </c>
      <c r="K55" s="310" t="s">
        <v>534</v>
      </c>
    </row>
    <row r="56" spans="1:12" s="305" customFormat="1" x14ac:dyDescent="0.25">
      <c r="A56" s="146">
        <v>38</v>
      </c>
      <c r="B56" s="169" t="s">
        <v>738</v>
      </c>
      <c r="C56" s="157" t="s">
        <v>26</v>
      </c>
      <c r="D56" s="497" t="s">
        <v>739</v>
      </c>
      <c r="E56" s="497"/>
      <c r="F56" s="497"/>
      <c r="G56" s="148"/>
      <c r="H56" s="148" t="s">
        <v>1005</v>
      </c>
      <c r="I56" s="148"/>
      <c r="J56" s="157"/>
      <c r="K56" s="304" t="s">
        <v>712</v>
      </c>
    </row>
    <row r="57" spans="1:12" s="305" customFormat="1" x14ac:dyDescent="0.25">
      <c r="A57" s="146">
        <v>39</v>
      </c>
      <c r="B57" s="169" t="s">
        <v>740</v>
      </c>
      <c r="C57" s="157" t="s">
        <v>26</v>
      </c>
      <c r="D57" s="497"/>
      <c r="E57" s="497"/>
      <c r="F57" s="497"/>
      <c r="G57" s="148" t="s">
        <v>1005</v>
      </c>
      <c r="H57" s="148"/>
      <c r="I57" s="148"/>
      <c r="J57" s="157"/>
      <c r="K57" s="304" t="s">
        <v>712</v>
      </c>
    </row>
    <row r="58" spans="1:12" s="305" customFormat="1" ht="30" x14ac:dyDescent="0.25">
      <c r="A58" s="146">
        <v>40</v>
      </c>
      <c r="B58" s="303" t="s">
        <v>741</v>
      </c>
      <c r="C58" s="158" t="s">
        <v>4</v>
      </c>
      <c r="D58" s="498"/>
      <c r="E58" s="498"/>
      <c r="F58" s="498"/>
      <c r="G58" s="153" t="s">
        <v>1005</v>
      </c>
      <c r="H58" s="153"/>
      <c r="I58" s="153"/>
      <c r="J58" s="158"/>
      <c r="K58" s="304" t="s">
        <v>712</v>
      </c>
    </row>
    <row r="59" spans="1:12" s="305" customFormat="1" x14ac:dyDescent="0.25">
      <c r="A59" s="146">
        <v>41</v>
      </c>
      <c r="B59" s="169" t="s">
        <v>742</v>
      </c>
      <c r="C59" s="158" t="s">
        <v>26</v>
      </c>
      <c r="D59" s="498"/>
      <c r="E59" s="498"/>
      <c r="F59" s="498"/>
      <c r="G59" s="153" t="s">
        <v>1005</v>
      </c>
      <c r="H59" s="153"/>
      <c r="I59" s="153"/>
      <c r="J59" s="158"/>
      <c r="K59" s="304" t="s">
        <v>712</v>
      </c>
    </row>
    <row r="60" spans="1:12" s="305" customFormat="1" ht="45" x14ac:dyDescent="0.25">
      <c r="A60" s="146">
        <v>42</v>
      </c>
      <c r="B60" s="303" t="s">
        <v>743</v>
      </c>
      <c r="C60" s="158" t="s">
        <v>4</v>
      </c>
      <c r="D60" s="498" t="s">
        <v>744</v>
      </c>
      <c r="E60" s="498"/>
      <c r="F60" s="498"/>
      <c r="G60" s="153" t="s">
        <v>1005</v>
      </c>
      <c r="H60" s="153"/>
      <c r="I60" s="153"/>
      <c r="J60" s="158" t="s">
        <v>25</v>
      </c>
      <c r="K60" s="310" t="s">
        <v>537</v>
      </c>
      <c r="L60" s="305" t="s">
        <v>712</v>
      </c>
    </row>
    <row r="61" spans="1:12" s="305" customFormat="1" x14ac:dyDescent="0.25">
      <c r="A61" s="146">
        <v>43</v>
      </c>
      <c r="B61" s="255" t="s">
        <v>502</v>
      </c>
      <c r="C61" s="157" t="s">
        <v>25</v>
      </c>
      <c r="D61" s="497"/>
      <c r="E61" s="497"/>
      <c r="F61" s="497"/>
      <c r="G61" s="153" t="s">
        <v>1005</v>
      </c>
      <c r="H61" s="148"/>
      <c r="I61" s="148"/>
      <c r="J61" s="157"/>
      <c r="K61" s="304"/>
    </row>
    <row r="62" spans="1:12" s="305" customFormat="1" ht="60" x14ac:dyDescent="0.25">
      <c r="A62" s="146">
        <v>44</v>
      </c>
      <c r="B62" s="255" t="s">
        <v>745</v>
      </c>
      <c r="C62" s="158" t="s">
        <v>25</v>
      </c>
      <c r="D62" s="498" t="s">
        <v>503</v>
      </c>
      <c r="E62" s="498"/>
      <c r="F62" s="498"/>
      <c r="G62" s="153"/>
      <c r="H62" s="153" t="s">
        <v>1005</v>
      </c>
      <c r="I62" s="153"/>
      <c r="J62" s="325"/>
      <c r="K62" s="304" t="s">
        <v>746</v>
      </c>
      <c r="L62" s="305" t="s">
        <v>712</v>
      </c>
    </row>
    <row r="63" spans="1:12" s="305" customFormat="1" x14ac:dyDescent="0.25">
      <c r="A63" s="146">
        <v>45</v>
      </c>
      <c r="B63" s="169" t="s">
        <v>747</v>
      </c>
      <c r="C63" s="158" t="s">
        <v>26</v>
      </c>
      <c r="D63" s="498"/>
      <c r="E63" s="498"/>
      <c r="F63" s="498"/>
      <c r="G63" s="153" t="s">
        <v>1005</v>
      </c>
      <c r="H63" s="153"/>
      <c r="I63" s="153"/>
      <c r="J63" s="158"/>
      <c r="K63" s="304" t="s">
        <v>712</v>
      </c>
      <c r="L63" s="317"/>
    </row>
    <row r="64" spans="1:12" s="305" customFormat="1" x14ac:dyDescent="0.25">
      <c r="A64" s="146">
        <v>46</v>
      </c>
      <c r="B64" s="169" t="s">
        <v>748</v>
      </c>
      <c r="C64" s="157" t="s">
        <v>26</v>
      </c>
      <c r="D64" s="497" t="s">
        <v>749</v>
      </c>
      <c r="E64" s="497"/>
      <c r="F64" s="497"/>
      <c r="G64" s="148"/>
      <c r="H64" s="148" t="s">
        <v>1005</v>
      </c>
      <c r="I64" s="148"/>
      <c r="J64" s="326"/>
      <c r="K64" s="304"/>
    </row>
    <row r="65" spans="1:11" s="305" customFormat="1" x14ac:dyDescent="0.25">
      <c r="A65" s="146">
        <v>47</v>
      </c>
      <c r="B65" s="303" t="s">
        <v>750</v>
      </c>
      <c r="C65" s="157" t="s">
        <v>26</v>
      </c>
      <c r="D65" s="497" t="s">
        <v>751</v>
      </c>
      <c r="E65" s="497"/>
      <c r="F65" s="497"/>
      <c r="G65" s="148"/>
      <c r="H65" s="148" t="s">
        <v>1005</v>
      </c>
      <c r="I65" s="148"/>
      <c r="J65" s="157"/>
      <c r="K65" s="304"/>
    </row>
    <row r="66" spans="1:11" s="305" customFormat="1" x14ac:dyDescent="0.25">
      <c r="A66" s="146">
        <v>48</v>
      </c>
      <c r="B66" s="327" t="s">
        <v>752</v>
      </c>
      <c r="C66" s="155" t="s">
        <v>26</v>
      </c>
      <c r="D66" s="514" t="s">
        <v>753</v>
      </c>
      <c r="E66" s="514"/>
      <c r="F66" s="514"/>
      <c r="G66" s="150"/>
      <c r="H66" s="150" t="s">
        <v>1005</v>
      </c>
      <c r="I66" s="150"/>
      <c r="J66" s="155"/>
      <c r="K66" s="310" t="s">
        <v>533</v>
      </c>
    </row>
    <row r="67" spans="1:11" s="305" customFormat="1" ht="30" x14ac:dyDescent="0.25">
      <c r="A67" s="146">
        <v>49</v>
      </c>
      <c r="B67" s="255" t="s">
        <v>504</v>
      </c>
      <c r="C67" s="157" t="s">
        <v>25</v>
      </c>
      <c r="D67" s="497" t="s">
        <v>505</v>
      </c>
      <c r="E67" s="497"/>
      <c r="F67" s="497"/>
      <c r="G67" s="148"/>
      <c r="H67" s="148" t="s">
        <v>1005</v>
      </c>
      <c r="I67" s="148"/>
      <c r="J67" s="157"/>
      <c r="K67" s="304"/>
    </row>
    <row r="68" spans="1:11" s="305" customFormat="1" ht="30" x14ac:dyDescent="0.25">
      <c r="A68" s="146">
        <v>50</v>
      </c>
      <c r="B68" s="255" t="s">
        <v>506</v>
      </c>
      <c r="C68" s="157" t="s">
        <v>25</v>
      </c>
      <c r="D68" s="497" t="s">
        <v>505</v>
      </c>
      <c r="E68" s="497"/>
      <c r="F68" s="497"/>
      <c r="G68" s="148"/>
      <c r="H68" s="148" t="s">
        <v>1005</v>
      </c>
      <c r="I68" s="148"/>
      <c r="J68" s="157"/>
      <c r="K68" s="304"/>
    </row>
    <row r="69" spans="1:11" s="305" customFormat="1" ht="45" x14ac:dyDescent="0.25">
      <c r="A69" s="146">
        <v>51</v>
      </c>
      <c r="B69" s="255" t="s">
        <v>507</v>
      </c>
      <c r="C69" s="157" t="s">
        <v>25</v>
      </c>
      <c r="D69" s="497" t="s">
        <v>508</v>
      </c>
      <c r="E69" s="497"/>
      <c r="F69" s="497"/>
      <c r="G69" s="148"/>
      <c r="H69" s="148" t="s">
        <v>1005</v>
      </c>
      <c r="I69" s="148"/>
      <c r="J69" s="157"/>
      <c r="K69" s="304"/>
    </row>
    <row r="70" spans="1:11" s="305" customFormat="1" ht="30" x14ac:dyDescent="0.25">
      <c r="A70" s="146">
        <v>52</v>
      </c>
      <c r="B70" s="255" t="s">
        <v>509</v>
      </c>
      <c r="C70" s="157" t="s">
        <v>25</v>
      </c>
      <c r="D70" s="497" t="s">
        <v>510</v>
      </c>
      <c r="E70" s="497"/>
      <c r="F70" s="497"/>
      <c r="G70" s="148"/>
      <c r="H70" s="148" t="s">
        <v>1005</v>
      </c>
      <c r="I70" s="148"/>
      <c r="J70" s="157"/>
      <c r="K70" s="304"/>
    </row>
    <row r="71" spans="1:11" s="314" customFormat="1" ht="30" x14ac:dyDescent="0.25">
      <c r="A71" s="146">
        <v>53</v>
      </c>
      <c r="B71" s="327" t="s">
        <v>306</v>
      </c>
      <c r="C71" s="151" t="s">
        <v>4</v>
      </c>
      <c r="D71" s="514" t="s">
        <v>315</v>
      </c>
      <c r="E71" s="514"/>
      <c r="F71" s="514"/>
      <c r="G71" s="152" t="s">
        <v>1005</v>
      </c>
      <c r="H71" s="152"/>
      <c r="I71" s="152"/>
      <c r="J71" s="313" t="s">
        <v>27</v>
      </c>
      <c r="K71" s="310" t="s">
        <v>533</v>
      </c>
    </row>
    <row r="72" spans="1:11" s="305" customFormat="1" x14ac:dyDescent="0.25">
      <c r="A72" s="146">
        <v>54</v>
      </c>
      <c r="B72" s="154" t="s">
        <v>511</v>
      </c>
      <c r="C72" s="155" t="s">
        <v>25</v>
      </c>
      <c r="D72" s="514" t="s">
        <v>315</v>
      </c>
      <c r="E72" s="514"/>
      <c r="F72" s="514"/>
      <c r="G72" s="150"/>
      <c r="H72" s="150" t="s">
        <v>1005</v>
      </c>
      <c r="I72" s="150"/>
      <c r="J72" s="155"/>
      <c r="K72" s="310" t="s">
        <v>533</v>
      </c>
    </row>
    <row r="73" spans="1:11" s="305" customFormat="1" ht="30" x14ac:dyDescent="0.25">
      <c r="A73" s="146">
        <v>55</v>
      </c>
      <c r="B73" s="309" t="s">
        <v>512</v>
      </c>
      <c r="C73" s="155" t="s">
        <v>25</v>
      </c>
      <c r="D73" s="514" t="s">
        <v>315</v>
      </c>
      <c r="E73" s="514"/>
      <c r="F73" s="514"/>
      <c r="G73" s="150"/>
      <c r="H73" s="150" t="s">
        <v>1005</v>
      </c>
      <c r="I73" s="150"/>
      <c r="J73" s="155"/>
      <c r="K73" s="310" t="s">
        <v>533</v>
      </c>
    </row>
    <row r="74" spans="1:11" s="314" customFormat="1" x14ac:dyDescent="0.25">
      <c r="A74" s="146">
        <v>56</v>
      </c>
      <c r="B74" s="327" t="s">
        <v>307</v>
      </c>
      <c r="C74" s="151" t="s">
        <v>4</v>
      </c>
      <c r="D74" s="514" t="s">
        <v>315</v>
      </c>
      <c r="E74" s="514"/>
      <c r="F74" s="514"/>
      <c r="G74" s="152"/>
      <c r="H74" s="312" t="s">
        <v>1005</v>
      </c>
      <c r="I74" s="152"/>
      <c r="J74" s="313"/>
      <c r="K74" s="310" t="s">
        <v>533</v>
      </c>
    </row>
    <row r="75" spans="1:11" s="305" customFormat="1" x14ac:dyDescent="0.25">
      <c r="A75" s="146">
        <v>57</v>
      </c>
      <c r="B75" s="169" t="s">
        <v>754</v>
      </c>
      <c r="C75" s="157" t="s">
        <v>26</v>
      </c>
      <c r="D75" s="497"/>
      <c r="E75" s="497"/>
      <c r="F75" s="497"/>
      <c r="G75" s="153" t="s">
        <v>1005</v>
      </c>
      <c r="H75" s="148"/>
      <c r="I75" s="148"/>
      <c r="J75" s="157"/>
      <c r="K75" s="304" t="s">
        <v>712</v>
      </c>
    </row>
    <row r="76" spans="1:11" s="305" customFormat="1" ht="30" x14ac:dyDescent="0.25">
      <c r="A76" s="146">
        <v>58</v>
      </c>
      <c r="B76" s="309" t="s">
        <v>513</v>
      </c>
      <c r="C76" s="155" t="s">
        <v>25</v>
      </c>
      <c r="D76" s="514" t="s">
        <v>315</v>
      </c>
      <c r="E76" s="514"/>
      <c r="F76" s="514"/>
      <c r="G76" s="150"/>
      <c r="H76" s="150" t="s">
        <v>1005</v>
      </c>
      <c r="I76" s="150"/>
      <c r="J76" s="155"/>
      <c r="K76" s="310" t="s">
        <v>533</v>
      </c>
    </row>
    <row r="77" spans="1:11" s="314" customFormat="1" x14ac:dyDescent="0.25">
      <c r="A77" s="146">
        <v>59</v>
      </c>
      <c r="B77" s="327" t="s">
        <v>308</v>
      </c>
      <c r="C77" s="151" t="s">
        <v>4</v>
      </c>
      <c r="D77" s="514" t="s">
        <v>315</v>
      </c>
      <c r="E77" s="514"/>
      <c r="F77" s="514"/>
      <c r="G77" s="152"/>
      <c r="H77" s="312" t="s">
        <v>1005</v>
      </c>
      <c r="I77" s="152"/>
      <c r="J77" s="313"/>
      <c r="K77" s="310" t="s">
        <v>533</v>
      </c>
    </row>
    <row r="78" spans="1:11" s="314" customFormat="1" x14ac:dyDescent="0.25">
      <c r="A78" s="146">
        <v>60</v>
      </c>
      <c r="B78" s="327" t="s">
        <v>309</v>
      </c>
      <c r="C78" s="151" t="s">
        <v>4</v>
      </c>
      <c r="D78" s="514" t="s">
        <v>315</v>
      </c>
      <c r="E78" s="514"/>
      <c r="F78" s="514"/>
      <c r="G78" s="159"/>
      <c r="H78" s="159" t="s">
        <v>1005</v>
      </c>
      <c r="I78" s="159"/>
      <c r="J78" s="313"/>
      <c r="K78" s="310" t="s">
        <v>533</v>
      </c>
    </row>
    <row r="79" spans="1:11" s="305" customFormat="1" x14ac:dyDescent="0.25">
      <c r="A79" s="146">
        <v>61</v>
      </c>
      <c r="B79" s="154" t="s">
        <v>514</v>
      </c>
      <c r="C79" s="155" t="s">
        <v>25</v>
      </c>
      <c r="D79" s="514" t="s">
        <v>315</v>
      </c>
      <c r="E79" s="514"/>
      <c r="F79" s="514"/>
      <c r="G79" s="150"/>
      <c r="H79" s="150" t="s">
        <v>1005</v>
      </c>
      <c r="I79" s="150"/>
      <c r="J79" s="155"/>
      <c r="K79" s="310" t="s">
        <v>533</v>
      </c>
    </row>
    <row r="80" spans="1:11" s="305" customFormat="1" x14ac:dyDescent="0.25">
      <c r="A80" s="146">
        <v>62</v>
      </c>
      <c r="B80" s="170" t="s">
        <v>755</v>
      </c>
      <c r="C80" s="155" t="s">
        <v>26</v>
      </c>
      <c r="D80" s="514" t="s">
        <v>315</v>
      </c>
      <c r="E80" s="514"/>
      <c r="F80" s="514"/>
      <c r="G80" s="150"/>
      <c r="H80" s="150" t="s">
        <v>1005</v>
      </c>
      <c r="I80" s="150"/>
      <c r="J80" s="155"/>
      <c r="K80" s="310" t="s">
        <v>533</v>
      </c>
    </row>
    <row r="81" spans="1:11" s="305" customFormat="1" x14ac:dyDescent="0.25">
      <c r="A81" s="146">
        <v>63</v>
      </c>
      <c r="B81" s="154" t="s">
        <v>515</v>
      </c>
      <c r="C81" s="155" t="s">
        <v>25</v>
      </c>
      <c r="D81" s="514" t="s">
        <v>315</v>
      </c>
      <c r="E81" s="514"/>
      <c r="F81" s="514"/>
      <c r="G81" s="150"/>
      <c r="H81" s="150" t="s">
        <v>1005</v>
      </c>
      <c r="I81" s="150"/>
      <c r="J81" s="155"/>
      <c r="K81" s="310" t="s">
        <v>533</v>
      </c>
    </row>
    <row r="82" spans="1:11" s="314" customFormat="1" x14ac:dyDescent="0.25">
      <c r="A82" s="146">
        <v>64</v>
      </c>
      <c r="B82" s="327" t="s">
        <v>310</v>
      </c>
      <c r="C82" s="151" t="s">
        <v>4</v>
      </c>
      <c r="D82" s="514" t="s">
        <v>315</v>
      </c>
      <c r="E82" s="514"/>
      <c r="F82" s="514"/>
      <c r="G82" s="159"/>
      <c r="H82" s="159" t="s">
        <v>1005</v>
      </c>
      <c r="I82" s="159"/>
      <c r="J82" s="313"/>
      <c r="K82" s="310" t="s">
        <v>533</v>
      </c>
    </row>
    <row r="83" spans="1:11" s="305" customFormat="1" x14ac:dyDescent="0.25">
      <c r="A83" s="146">
        <v>65</v>
      </c>
      <c r="B83" s="307" t="s">
        <v>1015</v>
      </c>
      <c r="C83" s="157" t="s">
        <v>27</v>
      </c>
      <c r="D83" s="497" t="s">
        <v>1016</v>
      </c>
      <c r="E83" s="497"/>
      <c r="F83" s="497"/>
      <c r="G83" s="148"/>
      <c r="H83" s="148" t="s">
        <v>1005</v>
      </c>
      <c r="I83" s="148"/>
      <c r="J83" s="157"/>
      <c r="K83" s="304"/>
    </row>
    <row r="84" spans="1:11" s="305" customFormat="1" ht="30" x14ac:dyDescent="0.25">
      <c r="A84" s="146">
        <v>66</v>
      </c>
      <c r="B84" s="309" t="s">
        <v>516</v>
      </c>
      <c r="C84" s="155" t="s">
        <v>25</v>
      </c>
      <c r="D84" s="514" t="s">
        <v>315</v>
      </c>
      <c r="E84" s="514"/>
      <c r="F84" s="514"/>
      <c r="G84" s="150"/>
      <c r="H84" s="150" t="s">
        <v>1005</v>
      </c>
      <c r="I84" s="150"/>
      <c r="J84" s="155"/>
      <c r="K84" s="310" t="s">
        <v>533</v>
      </c>
    </row>
    <row r="85" spans="1:11" s="305" customFormat="1" x14ac:dyDescent="0.25">
      <c r="A85" s="146">
        <v>67</v>
      </c>
      <c r="B85" s="327" t="s">
        <v>756</v>
      </c>
      <c r="C85" s="155" t="s">
        <v>757</v>
      </c>
      <c r="D85" s="514" t="s">
        <v>315</v>
      </c>
      <c r="E85" s="514"/>
      <c r="F85" s="514"/>
      <c r="G85" s="150"/>
      <c r="H85" s="150" t="s">
        <v>1005</v>
      </c>
      <c r="I85" s="150"/>
      <c r="J85" s="155"/>
      <c r="K85" s="310" t="s">
        <v>533</v>
      </c>
    </row>
    <row r="86" spans="1:11" s="305" customFormat="1" x14ac:dyDescent="0.25">
      <c r="A86" s="156">
        <v>68</v>
      </c>
      <c r="B86" s="171" t="s">
        <v>441</v>
      </c>
      <c r="C86" s="157" t="s">
        <v>26</v>
      </c>
      <c r="D86" s="497"/>
      <c r="E86" s="497"/>
      <c r="F86" s="497"/>
      <c r="G86" s="148" t="s">
        <v>1005</v>
      </c>
      <c r="H86" s="148"/>
      <c r="I86" s="148"/>
      <c r="J86" s="157"/>
      <c r="K86" s="304"/>
    </row>
    <row r="87" spans="1:11" s="305" customFormat="1" x14ac:dyDescent="0.25">
      <c r="A87" s="156">
        <v>68</v>
      </c>
      <c r="B87" s="171" t="s">
        <v>441</v>
      </c>
      <c r="C87" s="157" t="s">
        <v>27</v>
      </c>
      <c r="D87" s="497"/>
      <c r="E87" s="497"/>
      <c r="F87" s="497"/>
      <c r="G87" s="148"/>
      <c r="H87" s="148" t="s">
        <v>1005</v>
      </c>
      <c r="I87" s="148"/>
      <c r="J87" s="157"/>
      <c r="K87" s="304"/>
    </row>
    <row r="88" spans="1:11" s="305" customFormat="1" ht="30" x14ac:dyDescent="0.25">
      <c r="A88" s="156">
        <v>69</v>
      </c>
      <c r="B88" s="328" t="s">
        <v>517</v>
      </c>
      <c r="C88" s="157" t="s">
        <v>25</v>
      </c>
      <c r="D88" s="497"/>
      <c r="E88" s="497"/>
      <c r="F88" s="497"/>
      <c r="G88" s="148"/>
      <c r="H88" s="148" t="s">
        <v>1005</v>
      </c>
      <c r="I88" s="148"/>
      <c r="J88" s="157"/>
      <c r="K88" s="304"/>
    </row>
    <row r="89" spans="1:11" s="305" customFormat="1" ht="30" x14ac:dyDescent="0.25">
      <c r="A89" s="156">
        <v>69</v>
      </c>
      <c r="B89" s="327" t="s">
        <v>517</v>
      </c>
      <c r="C89" s="155" t="s">
        <v>26</v>
      </c>
      <c r="D89" s="514" t="s">
        <v>315</v>
      </c>
      <c r="E89" s="514"/>
      <c r="F89" s="514"/>
      <c r="G89" s="150" t="s">
        <v>1005</v>
      </c>
      <c r="H89" s="150"/>
      <c r="I89" s="150"/>
      <c r="J89" s="155" t="s">
        <v>27</v>
      </c>
      <c r="K89" s="310" t="s">
        <v>533</v>
      </c>
    </row>
    <row r="90" spans="1:11" s="305" customFormat="1" x14ac:dyDescent="0.25">
      <c r="A90" s="156">
        <v>70</v>
      </c>
      <c r="B90" s="329" t="s">
        <v>758</v>
      </c>
      <c r="C90" s="157" t="s">
        <v>26</v>
      </c>
      <c r="D90" s="497"/>
      <c r="E90" s="497"/>
      <c r="F90" s="497"/>
      <c r="G90" s="148"/>
      <c r="H90" s="148" t="s">
        <v>1005</v>
      </c>
      <c r="I90" s="148"/>
      <c r="J90" s="157"/>
      <c r="K90" s="304"/>
    </row>
    <row r="91" spans="1:11" s="305" customFormat="1" x14ac:dyDescent="0.25">
      <c r="A91" s="156">
        <v>70</v>
      </c>
      <c r="B91" s="329" t="s">
        <v>758</v>
      </c>
      <c r="C91" s="157" t="s">
        <v>27</v>
      </c>
      <c r="D91" s="497"/>
      <c r="E91" s="497"/>
      <c r="F91" s="497"/>
      <c r="G91" s="148"/>
      <c r="H91" s="148" t="s">
        <v>1005</v>
      </c>
      <c r="I91" s="148"/>
      <c r="J91" s="157"/>
      <c r="K91" s="304"/>
    </row>
    <row r="92" spans="1:11" s="305" customFormat="1" x14ac:dyDescent="0.25">
      <c r="A92" s="156">
        <v>71</v>
      </c>
      <c r="B92" s="160" t="s">
        <v>518</v>
      </c>
      <c r="C92" s="157" t="s">
        <v>25</v>
      </c>
      <c r="D92" s="497"/>
      <c r="E92" s="497"/>
      <c r="F92" s="497"/>
      <c r="G92" s="148"/>
      <c r="H92" s="148" t="s">
        <v>1005</v>
      </c>
      <c r="I92" s="148"/>
      <c r="J92" s="157"/>
      <c r="K92" s="304"/>
    </row>
    <row r="93" spans="1:11" s="305" customFormat="1" x14ac:dyDescent="0.25">
      <c r="A93" s="156">
        <v>71</v>
      </c>
      <c r="B93" s="171" t="s">
        <v>518</v>
      </c>
      <c r="C93" s="158" t="s">
        <v>26</v>
      </c>
      <c r="D93" s="498"/>
      <c r="E93" s="498"/>
      <c r="F93" s="498"/>
      <c r="G93" s="153"/>
      <c r="H93" s="153" t="s">
        <v>1005</v>
      </c>
      <c r="I93" s="153"/>
      <c r="J93" s="158"/>
      <c r="K93" s="317"/>
    </row>
    <row r="94" spans="1:11" s="305" customFormat="1" ht="30" x14ac:dyDescent="0.25">
      <c r="A94" s="146">
        <v>72</v>
      </c>
      <c r="B94" s="255" t="s">
        <v>519</v>
      </c>
      <c r="C94" s="158" t="s">
        <v>25</v>
      </c>
      <c r="D94" s="498"/>
      <c r="E94" s="498"/>
      <c r="F94" s="498"/>
      <c r="G94" s="153" t="s">
        <v>1005</v>
      </c>
      <c r="H94" s="153"/>
      <c r="I94" s="153"/>
      <c r="J94" s="158"/>
      <c r="K94" s="304"/>
    </row>
    <row r="95" spans="1:11" s="305" customFormat="1" ht="45" x14ac:dyDescent="0.25">
      <c r="A95" s="156">
        <v>73</v>
      </c>
      <c r="B95" s="329" t="s">
        <v>759</v>
      </c>
      <c r="C95" s="158" t="s">
        <v>26</v>
      </c>
      <c r="D95" s="498"/>
      <c r="E95" s="498"/>
      <c r="F95" s="498"/>
      <c r="G95" s="153"/>
      <c r="H95" s="153" t="s">
        <v>1005</v>
      </c>
      <c r="I95" s="153"/>
      <c r="J95" s="158"/>
      <c r="K95" s="317"/>
    </row>
    <row r="96" spans="1:11" s="305" customFormat="1" ht="45" x14ac:dyDescent="0.25">
      <c r="A96" s="156">
        <v>73</v>
      </c>
      <c r="B96" s="329" t="s">
        <v>759</v>
      </c>
      <c r="C96" s="157" t="s">
        <v>27</v>
      </c>
      <c r="D96" s="497"/>
      <c r="E96" s="497"/>
      <c r="F96" s="497"/>
      <c r="G96" s="148"/>
      <c r="H96" s="148" t="s">
        <v>1005</v>
      </c>
      <c r="I96" s="148"/>
      <c r="J96" s="157"/>
      <c r="K96" s="304"/>
    </row>
    <row r="97" spans="1:11" s="305" customFormat="1" ht="90" x14ac:dyDescent="0.25">
      <c r="A97" s="161">
        <v>74</v>
      </c>
      <c r="B97" s="255" t="s">
        <v>760</v>
      </c>
      <c r="C97" s="158" t="s">
        <v>25</v>
      </c>
      <c r="D97" s="497"/>
      <c r="E97" s="497"/>
      <c r="F97" s="497"/>
      <c r="G97" s="148" t="s">
        <v>1005</v>
      </c>
      <c r="H97" s="148"/>
      <c r="I97" s="148"/>
      <c r="J97" s="157"/>
      <c r="K97" s="304" t="s">
        <v>712</v>
      </c>
    </row>
    <row r="98" spans="1:11" s="305" customFormat="1" ht="30" x14ac:dyDescent="0.25">
      <c r="A98" s="146">
        <v>75</v>
      </c>
      <c r="B98" s="303" t="s">
        <v>761</v>
      </c>
      <c r="C98" s="158" t="s">
        <v>26</v>
      </c>
      <c r="D98" s="498"/>
      <c r="E98" s="498"/>
      <c r="F98" s="498"/>
      <c r="G98" s="153"/>
      <c r="H98" s="153" t="s">
        <v>1005</v>
      </c>
      <c r="I98" s="153"/>
      <c r="J98" s="158"/>
      <c r="K98" s="317"/>
    </row>
    <row r="99" spans="1:11" s="305" customFormat="1" ht="30" x14ac:dyDescent="0.25">
      <c r="A99" s="146">
        <v>76</v>
      </c>
      <c r="B99" s="303" t="s">
        <v>762</v>
      </c>
      <c r="C99" s="158" t="s">
        <v>26</v>
      </c>
      <c r="D99" s="498"/>
      <c r="E99" s="498"/>
      <c r="F99" s="498"/>
      <c r="G99" s="153"/>
      <c r="H99" s="153" t="s">
        <v>1005</v>
      </c>
      <c r="I99" s="153"/>
      <c r="J99" s="158"/>
      <c r="K99" s="317"/>
    </row>
    <row r="100" spans="1:11" s="305" customFormat="1" ht="30" x14ac:dyDescent="0.25">
      <c r="A100" s="146">
        <v>77</v>
      </c>
      <c r="B100" s="303" t="s">
        <v>763</v>
      </c>
      <c r="C100" s="158" t="s">
        <v>26</v>
      </c>
      <c r="D100" s="498"/>
      <c r="E100" s="498"/>
      <c r="F100" s="498"/>
      <c r="G100" s="153"/>
      <c r="H100" s="153" t="s">
        <v>1005</v>
      </c>
      <c r="I100" s="153"/>
      <c r="J100" s="158"/>
      <c r="K100" s="317"/>
    </row>
    <row r="101" spans="1:11" s="305" customFormat="1" ht="30" x14ac:dyDescent="0.25">
      <c r="A101" s="146">
        <v>78</v>
      </c>
      <c r="B101" s="303" t="s">
        <v>764</v>
      </c>
      <c r="C101" s="158" t="s">
        <v>26</v>
      </c>
      <c r="D101" s="498"/>
      <c r="E101" s="498"/>
      <c r="F101" s="498"/>
      <c r="G101" s="153"/>
      <c r="H101" s="153" t="s">
        <v>1005</v>
      </c>
      <c r="I101" s="153"/>
      <c r="J101" s="158"/>
      <c r="K101" s="317"/>
    </row>
    <row r="102" spans="1:11" s="305" customFormat="1" ht="30" x14ac:dyDescent="0.25">
      <c r="A102" s="146">
        <v>79</v>
      </c>
      <c r="B102" s="255" t="s">
        <v>520</v>
      </c>
      <c r="C102" s="158" t="s">
        <v>25</v>
      </c>
      <c r="D102" s="498"/>
      <c r="E102" s="498"/>
      <c r="F102" s="498"/>
      <c r="G102" s="153"/>
      <c r="H102" s="153" t="s">
        <v>1005</v>
      </c>
      <c r="I102" s="153"/>
      <c r="J102" s="158"/>
      <c r="K102" s="304"/>
    </row>
    <row r="103" spans="1:11" s="305" customFormat="1" x14ac:dyDescent="0.25">
      <c r="A103" s="146">
        <v>80</v>
      </c>
      <c r="B103" s="303" t="s">
        <v>765</v>
      </c>
      <c r="C103" s="158" t="s">
        <v>26</v>
      </c>
      <c r="D103" s="498"/>
      <c r="E103" s="498"/>
      <c r="F103" s="498"/>
      <c r="G103" s="153"/>
      <c r="H103" s="153" t="s">
        <v>1005</v>
      </c>
      <c r="I103" s="153"/>
      <c r="J103" s="158"/>
      <c r="K103" s="317"/>
    </row>
    <row r="104" spans="1:11" s="305" customFormat="1" x14ac:dyDescent="0.25">
      <c r="A104" s="146">
        <v>81</v>
      </c>
      <c r="B104" s="303" t="s">
        <v>766</v>
      </c>
      <c r="C104" s="158" t="s">
        <v>26</v>
      </c>
      <c r="D104" s="498"/>
      <c r="E104" s="498"/>
      <c r="F104" s="498"/>
      <c r="G104" s="153"/>
      <c r="H104" s="153" t="s">
        <v>1005</v>
      </c>
      <c r="I104" s="153"/>
      <c r="J104" s="158"/>
      <c r="K104" s="317"/>
    </row>
    <row r="105" spans="1:11" s="305" customFormat="1" x14ac:dyDescent="0.25">
      <c r="A105" s="146">
        <v>82</v>
      </c>
      <c r="B105" s="303" t="s">
        <v>767</v>
      </c>
      <c r="C105" s="158" t="s">
        <v>26</v>
      </c>
      <c r="D105" s="498"/>
      <c r="E105" s="498"/>
      <c r="F105" s="498"/>
      <c r="G105" s="153"/>
      <c r="H105" s="153" t="s">
        <v>1005</v>
      </c>
      <c r="I105" s="153"/>
      <c r="J105" s="158"/>
      <c r="K105" s="317"/>
    </row>
    <row r="106" spans="1:11" s="305" customFormat="1" x14ac:dyDescent="0.25">
      <c r="A106" s="146">
        <v>83</v>
      </c>
      <c r="B106" s="303" t="s">
        <v>768</v>
      </c>
      <c r="C106" s="158" t="s">
        <v>26</v>
      </c>
      <c r="D106" s="498"/>
      <c r="E106" s="498"/>
      <c r="F106" s="498"/>
      <c r="G106" s="153"/>
      <c r="H106" s="153" t="s">
        <v>1005</v>
      </c>
      <c r="I106" s="153"/>
      <c r="J106" s="158"/>
      <c r="K106" s="317"/>
    </row>
    <row r="107" spans="1:11" s="305" customFormat="1" x14ac:dyDescent="0.25">
      <c r="A107" s="162">
        <v>84</v>
      </c>
      <c r="B107" s="303" t="s">
        <v>521</v>
      </c>
      <c r="C107" s="158" t="s">
        <v>4</v>
      </c>
      <c r="D107" s="498"/>
      <c r="E107" s="498"/>
      <c r="F107" s="498"/>
      <c r="G107" s="153" t="s">
        <v>1005</v>
      </c>
      <c r="H107" s="153"/>
      <c r="I107" s="153"/>
      <c r="J107" s="158"/>
      <c r="K107" s="304"/>
    </row>
    <row r="108" spans="1:11" s="305" customFormat="1" ht="30" x14ac:dyDescent="0.25">
      <c r="A108" s="162">
        <v>85</v>
      </c>
      <c r="B108" s="303" t="s">
        <v>522</v>
      </c>
      <c r="C108" s="158" t="s">
        <v>4</v>
      </c>
      <c r="D108" s="498"/>
      <c r="E108" s="498"/>
      <c r="F108" s="498"/>
      <c r="G108" s="153" t="s">
        <v>1005</v>
      </c>
      <c r="H108" s="153"/>
      <c r="I108" s="153"/>
      <c r="J108" s="158"/>
      <c r="K108" s="304"/>
    </row>
    <row r="109" spans="1:11" s="305" customFormat="1" ht="60" x14ac:dyDescent="0.25">
      <c r="A109" s="163">
        <v>86</v>
      </c>
      <c r="B109" s="329" t="s">
        <v>523</v>
      </c>
      <c r="C109" s="158" t="s">
        <v>4</v>
      </c>
      <c r="D109" s="498"/>
      <c r="E109" s="498"/>
      <c r="F109" s="498"/>
      <c r="G109" s="153" t="s">
        <v>1005</v>
      </c>
      <c r="H109" s="153"/>
      <c r="I109" s="153"/>
      <c r="J109" s="158"/>
      <c r="K109" s="304" t="s">
        <v>769</v>
      </c>
    </row>
    <row r="110" spans="1:11" s="305" customFormat="1" ht="60" x14ac:dyDescent="0.25">
      <c r="A110" s="163">
        <v>86</v>
      </c>
      <c r="B110" s="328" t="s">
        <v>523</v>
      </c>
      <c r="C110" s="157" t="s">
        <v>25</v>
      </c>
      <c r="D110" s="497"/>
      <c r="E110" s="497"/>
      <c r="F110" s="497"/>
      <c r="G110" s="148" t="s">
        <v>1005</v>
      </c>
      <c r="H110" s="148"/>
      <c r="I110" s="148"/>
      <c r="J110" s="157"/>
      <c r="K110" s="304" t="s">
        <v>770</v>
      </c>
    </row>
    <row r="111" spans="1:11" s="305" customFormat="1" ht="60" x14ac:dyDescent="0.25">
      <c r="A111" s="163">
        <v>86</v>
      </c>
      <c r="B111" s="329" t="s">
        <v>523</v>
      </c>
      <c r="C111" s="157" t="s">
        <v>26</v>
      </c>
      <c r="D111" s="497"/>
      <c r="E111" s="497"/>
      <c r="F111" s="497"/>
      <c r="G111" s="148" t="s">
        <v>1005</v>
      </c>
      <c r="H111" s="148"/>
      <c r="I111" s="148"/>
      <c r="J111" s="157"/>
      <c r="K111" s="304" t="s">
        <v>771</v>
      </c>
    </row>
    <row r="112" spans="1:11" s="305" customFormat="1" ht="60" x14ac:dyDescent="0.25">
      <c r="A112" s="163">
        <v>86</v>
      </c>
      <c r="B112" s="329" t="s">
        <v>523</v>
      </c>
      <c r="C112" s="157" t="s">
        <v>26</v>
      </c>
      <c r="D112" s="497"/>
      <c r="E112" s="497"/>
      <c r="F112" s="497"/>
      <c r="G112" s="148" t="s">
        <v>1005</v>
      </c>
      <c r="H112" s="148"/>
      <c r="I112" s="148"/>
      <c r="J112" s="157"/>
      <c r="K112" s="304" t="s">
        <v>772</v>
      </c>
    </row>
    <row r="113" spans="1:16" s="305" customFormat="1" ht="60" x14ac:dyDescent="0.25">
      <c r="A113" s="163">
        <v>86</v>
      </c>
      <c r="B113" s="329" t="s">
        <v>523</v>
      </c>
      <c r="C113" s="158" t="s">
        <v>26</v>
      </c>
      <c r="D113" s="498"/>
      <c r="E113" s="498"/>
      <c r="F113" s="498"/>
      <c r="G113" s="153" t="s">
        <v>1005</v>
      </c>
      <c r="H113" s="153"/>
      <c r="I113" s="153"/>
      <c r="J113" s="158"/>
      <c r="K113" s="304" t="s">
        <v>773</v>
      </c>
    </row>
    <row r="114" spans="1:16" s="305" customFormat="1" ht="60" x14ac:dyDescent="0.25">
      <c r="A114" s="163">
        <v>86</v>
      </c>
      <c r="B114" s="329" t="s">
        <v>523</v>
      </c>
      <c r="C114" s="157" t="s">
        <v>26</v>
      </c>
      <c r="D114" s="497"/>
      <c r="E114" s="497"/>
      <c r="F114" s="497"/>
      <c r="G114" s="148" t="s">
        <v>1005</v>
      </c>
      <c r="H114" s="148"/>
      <c r="I114" s="148"/>
      <c r="J114" s="157"/>
      <c r="K114" s="304" t="s">
        <v>774</v>
      </c>
    </row>
    <row r="115" spans="1:16" s="305" customFormat="1" ht="60" x14ac:dyDescent="0.25">
      <c r="A115" s="163">
        <v>86</v>
      </c>
      <c r="B115" s="329" t="s">
        <v>523</v>
      </c>
      <c r="C115" s="157" t="s">
        <v>27</v>
      </c>
      <c r="D115" s="497"/>
      <c r="E115" s="497"/>
      <c r="F115" s="497"/>
      <c r="G115" s="148" t="s">
        <v>1005</v>
      </c>
      <c r="H115" s="148"/>
      <c r="I115" s="148"/>
      <c r="J115" s="157"/>
      <c r="K115" s="304" t="s">
        <v>1017</v>
      </c>
      <c r="L115" s="305" t="s">
        <v>1018</v>
      </c>
    </row>
    <row r="116" spans="1:16" s="305" customFormat="1" ht="60" x14ac:dyDescent="0.25">
      <c r="A116" s="163">
        <v>86</v>
      </c>
      <c r="B116" s="329" t="s">
        <v>523</v>
      </c>
      <c r="C116" s="157" t="s">
        <v>27</v>
      </c>
      <c r="D116" s="497"/>
      <c r="E116" s="497"/>
      <c r="F116" s="497"/>
      <c r="G116" s="148" t="s">
        <v>1005</v>
      </c>
      <c r="H116" s="148"/>
      <c r="I116" s="148"/>
      <c r="J116" s="157"/>
      <c r="K116" s="304" t="s">
        <v>1017</v>
      </c>
      <c r="L116" s="305" t="s">
        <v>1019</v>
      </c>
    </row>
    <row r="117" spans="1:16" s="305" customFormat="1" ht="60" x14ac:dyDescent="0.25">
      <c r="A117" s="163">
        <v>86</v>
      </c>
      <c r="B117" s="329" t="s">
        <v>523</v>
      </c>
      <c r="C117" s="157" t="s">
        <v>27</v>
      </c>
      <c r="D117" s="497"/>
      <c r="E117" s="497"/>
      <c r="F117" s="497"/>
      <c r="G117" s="148" t="s">
        <v>1005</v>
      </c>
      <c r="H117" s="148"/>
      <c r="I117" s="148"/>
      <c r="J117" s="157"/>
      <c r="K117" s="304" t="s">
        <v>1020</v>
      </c>
      <c r="L117" s="305" t="s">
        <v>1021</v>
      </c>
    </row>
    <row r="118" spans="1:16" s="314" customFormat="1" ht="30" x14ac:dyDescent="0.25">
      <c r="A118" s="162">
        <v>87</v>
      </c>
      <c r="B118" s="303" t="s">
        <v>311</v>
      </c>
      <c r="C118" s="166" t="s">
        <v>4</v>
      </c>
      <c r="D118" s="498" t="s">
        <v>775</v>
      </c>
      <c r="E118" s="498"/>
      <c r="F118" s="498"/>
      <c r="G118" s="153" t="s">
        <v>1005</v>
      </c>
      <c r="H118" s="172"/>
      <c r="I118" s="172"/>
      <c r="J118" s="322" t="s">
        <v>25</v>
      </c>
      <c r="K118" s="310" t="s">
        <v>537</v>
      </c>
      <c r="M118" s="330"/>
      <c r="N118" s="330"/>
      <c r="O118" s="330"/>
      <c r="P118" s="330"/>
    </row>
    <row r="119" spans="1:16" s="305" customFormat="1" x14ac:dyDescent="0.25">
      <c r="A119" s="162">
        <v>88</v>
      </c>
      <c r="B119" s="303" t="s">
        <v>524</v>
      </c>
      <c r="C119" s="157" t="s">
        <v>4</v>
      </c>
      <c r="D119" s="497"/>
      <c r="E119" s="497"/>
      <c r="F119" s="497"/>
      <c r="G119" s="148" t="s">
        <v>1005</v>
      </c>
      <c r="H119" s="148"/>
      <c r="I119" s="148"/>
      <c r="J119" s="157"/>
      <c r="K119" s="304"/>
    </row>
    <row r="120" spans="1:16" s="305" customFormat="1" x14ac:dyDescent="0.25">
      <c r="A120" s="162">
        <v>89</v>
      </c>
      <c r="B120" s="303" t="s">
        <v>525</v>
      </c>
      <c r="C120" s="158" t="s">
        <v>4</v>
      </c>
      <c r="D120" s="498"/>
      <c r="E120" s="498"/>
      <c r="F120" s="498"/>
      <c r="G120" s="153" t="s">
        <v>1005</v>
      </c>
      <c r="H120" s="153"/>
      <c r="I120" s="153"/>
      <c r="J120" s="158"/>
      <c r="K120" s="304"/>
    </row>
    <row r="121" spans="1:16" s="305" customFormat="1" ht="30" x14ac:dyDescent="0.25">
      <c r="A121" s="162">
        <v>90</v>
      </c>
      <c r="B121" s="303" t="s">
        <v>526</v>
      </c>
      <c r="C121" s="158" t="s">
        <v>4</v>
      </c>
      <c r="D121" s="498"/>
      <c r="E121" s="498"/>
      <c r="F121" s="498"/>
      <c r="G121" s="153" t="s">
        <v>1005</v>
      </c>
      <c r="H121" s="153"/>
      <c r="I121" s="153"/>
      <c r="J121" s="158"/>
      <c r="K121" s="304"/>
    </row>
    <row r="122" spans="1:16" s="305" customFormat="1" ht="45" x14ac:dyDescent="0.25">
      <c r="A122" s="162">
        <v>91</v>
      </c>
      <c r="B122" s="303" t="s">
        <v>293</v>
      </c>
      <c r="C122" s="158" t="s">
        <v>4</v>
      </c>
      <c r="D122" s="498"/>
      <c r="E122" s="498"/>
      <c r="F122" s="498"/>
      <c r="G122" s="153" t="s">
        <v>1005</v>
      </c>
      <c r="H122" s="153"/>
      <c r="I122" s="153"/>
      <c r="J122" s="158"/>
      <c r="K122" s="304"/>
    </row>
    <row r="123" spans="1:16" s="305" customFormat="1" ht="60" x14ac:dyDescent="0.25">
      <c r="A123" s="162">
        <v>92</v>
      </c>
      <c r="B123" s="255" t="s">
        <v>408</v>
      </c>
      <c r="C123" s="157" t="s">
        <v>25</v>
      </c>
      <c r="D123" s="497"/>
      <c r="E123" s="497"/>
      <c r="F123" s="497"/>
      <c r="G123" s="331" t="s">
        <v>1005</v>
      </c>
      <c r="H123" s="148"/>
      <c r="I123" s="148"/>
      <c r="J123" s="157"/>
      <c r="K123" s="304"/>
    </row>
    <row r="124" spans="1:16" s="305" customFormat="1" x14ac:dyDescent="0.25">
      <c r="A124" s="162">
        <v>93</v>
      </c>
      <c r="B124" s="255" t="s">
        <v>527</v>
      </c>
      <c r="C124" s="157" t="s">
        <v>25</v>
      </c>
      <c r="D124" s="497"/>
      <c r="E124" s="497"/>
      <c r="F124" s="497"/>
      <c r="G124" s="153" t="s">
        <v>1005</v>
      </c>
      <c r="H124" s="148"/>
      <c r="I124" s="148"/>
      <c r="J124" s="157"/>
      <c r="K124" s="304"/>
    </row>
    <row r="125" spans="1:16" s="305" customFormat="1" x14ac:dyDescent="0.25">
      <c r="A125" s="162">
        <v>94</v>
      </c>
      <c r="B125" s="255" t="s">
        <v>528</v>
      </c>
      <c r="C125" s="157" t="s">
        <v>25</v>
      </c>
      <c r="D125" s="497"/>
      <c r="E125" s="497"/>
      <c r="F125" s="497"/>
      <c r="G125" s="148" t="s">
        <v>1005</v>
      </c>
      <c r="H125" s="148"/>
      <c r="I125" s="148"/>
      <c r="J125" s="157"/>
      <c r="K125" s="304"/>
    </row>
    <row r="126" spans="1:16" s="305" customFormat="1" x14ac:dyDescent="0.25">
      <c r="A126" s="163">
        <v>95</v>
      </c>
      <c r="B126" s="328" t="s">
        <v>326</v>
      </c>
      <c r="C126" s="157" t="s">
        <v>25</v>
      </c>
      <c r="D126" s="497"/>
      <c r="E126" s="497"/>
      <c r="F126" s="497"/>
      <c r="G126" s="153" t="s">
        <v>1005</v>
      </c>
      <c r="H126" s="148"/>
      <c r="I126" s="148"/>
      <c r="J126" s="157"/>
      <c r="K126" s="304" t="s">
        <v>538</v>
      </c>
    </row>
    <row r="127" spans="1:16" s="305" customFormat="1" x14ac:dyDescent="0.25">
      <c r="A127" s="163">
        <v>95</v>
      </c>
      <c r="B127" s="328" t="s">
        <v>326</v>
      </c>
      <c r="C127" s="157" t="s">
        <v>25</v>
      </c>
      <c r="D127" s="497"/>
      <c r="E127" s="497"/>
      <c r="F127" s="497"/>
      <c r="G127" s="153" t="s">
        <v>1005</v>
      </c>
      <c r="H127" s="148"/>
      <c r="I127" s="148"/>
      <c r="J127" s="157"/>
      <c r="K127" s="304" t="s">
        <v>539</v>
      </c>
    </row>
    <row r="128" spans="1:16" s="305" customFormat="1" ht="30" x14ac:dyDescent="0.25">
      <c r="A128" s="162">
        <v>96</v>
      </c>
      <c r="B128" s="303" t="s">
        <v>776</v>
      </c>
      <c r="C128" s="157" t="s">
        <v>26</v>
      </c>
      <c r="D128" s="497" t="s">
        <v>777</v>
      </c>
      <c r="E128" s="497"/>
      <c r="F128" s="497"/>
      <c r="G128" s="148"/>
      <c r="H128" s="148" t="s">
        <v>1005</v>
      </c>
      <c r="I128" s="148"/>
      <c r="J128" s="157"/>
      <c r="K128" s="310" t="s">
        <v>778</v>
      </c>
    </row>
    <row r="129" spans="1:12" s="305" customFormat="1" ht="30" x14ac:dyDescent="0.25">
      <c r="A129" s="163">
        <v>97</v>
      </c>
      <c r="B129" s="328" t="s">
        <v>529</v>
      </c>
      <c r="C129" s="157" t="s">
        <v>25</v>
      </c>
      <c r="D129" s="497"/>
      <c r="E129" s="497"/>
      <c r="F129" s="497"/>
      <c r="G129" s="153" t="s">
        <v>1005</v>
      </c>
      <c r="H129" s="148"/>
      <c r="I129" s="148"/>
      <c r="J129" s="157"/>
      <c r="K129" s="304" t="s">
        <v>779</v>
      </c>
    </row>
    <row r="130" spans="1:12" s="305" customFormat="1" ht="30" x14ac:dyDescent="0.25">
      <c r="A130" s="163">
        <v>97</v>
      </c>
      <c r="B130" s="328" t="s">
        <v>529</v>
      </c>
      <c r="C130" s="157" t="s">
        <v>25</v>
      </c>
      <c r="D130" s="497"/>
      <c r="E130" s="497"/>
      <c r="F130" s="497"/>
      <c r="G130" s="148" t="s">
        <v>1005</v>
      </c>
      <c r="H130" s="148"/>
      <c r="I130" s="148"/>
      <c r="J130" s="157"/>
      <c r="K130" s="304" t="s">
        <v>780</v>
      </c>
    </row>
    <row r="131" spans="1:12" s="305" customFormat="1" ht="30" x14ac:dyDescent="0.25">
      <c r="A131" s="163">
        <v>97</v>
      </c>
      <c r="B131" s="329" t="s">
        <v>529</v>
      </c>
      <c r="C131" s="157" t="s">
        <v>26</v>
      </c>
      <c r="D131" s="497"/>
      <c r="E131" s="497"/>
      <c r="F131" s="497"/>
      <c r="G131" s="148" t="s">
        <v>1005</v>
      </c>
      <c r="H131" s="148"/>
      <c r="I131" s="148"/>
      <c r="J131" s="157"/>
      <c r="K131" s="319" t="s">
        <v>781</v>
      </c>
    </row>
    <row r="132" spans="1:12" s="305" customFormat="1" ht="30" x14ac:dyDescent="0.25">
      <c r="A132" s="163">
        <v>97</v>
      </c>
      <c r="B132" s="329" t="s">
        <v>529</v>
      </c>
      <c r="C132" s="158" t="s">
        <v>26</v>
      </c>
      <c r="D132" s="498"/>
      <c r="E132" s="498"/>
      <c r="F132" s="498"/>
      <c r="G132" s="153"/>
      <c r="H132" s="153" t="s">
        <v>1005</v>
      </c>
      <c r="I132" s="153"/>
      <c r="J132" s="158"/>
      <c r="K132" s="319" t="s">
        <v>782</v>
      </c>
      <c r="L132" s="332" t="s">
        <v>1022</v>
      </c>
    </row>
    <row r="133" spans="1:12" s="305" customFormat="1" ht="30" x14ac:dyDescent="0.25">
      <c r="A133" s="163">
        <v>97</v>
      </c>
      <c r="B133" s="329" t="s">
        <v>529</v>
      </c>
      <c r="C133" s="157" t="s">
        <v>26</v>
      </c>
      <c r="D133" s="497"/>
      <c r="E133" s="497"/>
      <c r="F133" s="497"/>
      <c r="G133" s="148" t="s">
        <v>1005</v>
      </c>
      <c r="H133" s="148"/>
      <c r="I133" s="148"/>
      <c r="J133" s="157"/>
      <c r="K133" s="319" t="s">
        <v>783</v>
      </c>
    </row>
    <row r="134" spans="1:12" s="305" customFormat="1" ht="30" x14ac:dyDescent="0.25">
      <c r="A134" s="163">
        <v>97</v>
      </c>
      <c r="B134" s="329" t="s">
        <v>529</v>
      </c>
      <c r="C134" s="157" t="s">
        <v>27</v>
      </c>
      <c r="D134" s="497"/>
      <c r="E134" s="497"/>
      <c r="F134" s="497"/>
      <c r="G134" s="148" t="s">
        <v>1005</v>
      </c>
      <c r="H134" s="148"/>
      <c r="I134" s="148"/>
      <c r="J134" s="157"/>
      <c r="K134" s="319" t="s">
        <v>1023</v>
      </c>
      <c r="L134" s="305" t="s">
        <v>1024</v>
      </c>
    </row>
    <row r="135" spans="1:12" s="305" customFormat="1" ht="30" x14ac:dyDescent="0.25">
      <c r="A135" s="163">
        <v>97</v>
      </c>
      <c r="B135" s="329" t="s">
        <v>529</v>
      </c>
      <c r="C135" s="157" t="s">
        <v>27</v>
      </c>
      <c r="D135" s="497"/>
      <c r="E135" s="497"/>
      <c r="F135" s="497"/>
      <c r="G135" s="148" t="s">
        <v>1005</v>
      </c>
      <c r="H135" s="148"/>
      <c r="I135" s="148"/>
      <c r="J135" s="157"/>
      <c r="K135" s="319" t="s">
        <v>1025</v>
      </c>
      <c r="L135" s="305" t="s">
        <v>1026</v>
      </c>
    </row>
    <row r="136" spans="1:12" s="305" customFormat="1" x14ac:dyDescent="0.25">
      <c r="A136" s="162">
        <v>98</v>
      </c>
      <c r="B136" s="255" t="s">
        <v>321</v>
      </c>
      <c r="C136" s="157" t="s">
        <v>25</v>
      </c>
      <c r="D136" s="497"/>
      <c r="E136" s="497"/>
      <c r="F136" s="497"/>
      <c r="G136" s="153" t="s">
        <v>1005</v>
      </c>
      <c r="H136" s="148"/>
      <c r="I136" s="148"/>
      <c r="J136" s="157"/>
      <c r="K136" s="319"/>
    </row>
    <row r="137" spans="1:12" s="305" customFormat="1" x14ac:dyDescent="0.25">
      <c r="A137" s="162">
        <v>99</v>
      </c>
      <c r="B137" s="255" t="s">
        <v>530</v>
      </c>
      <c r="C137" s="158" t="s">
        <v>25</v>
      </c>
      <c r="D137" s="498" t="s">
        <v>723</v>
      </c>
      <c r="E137" s="498"/>
      <c r="F137" s="498"/>
      <c r="G137" s="153" t="s">
        <v>1005</v>
      </c>
      <c r="H137" s="153"/>
      <c r="I137" s="153"/>
      <c r="J137" s="158" t="s">
        <v>26</v>
      </c>
      <c r="K137" s="330" t="s">
        <v>534</v>
      </c>
    </row>
    <row r="138" spans="1:12" s="305" customFormat="1" x14ac:dyDescent="0.25">
      <c r="A138" s="162">
        <v>100</v>
      </c>
      <c r="B138" s="255" t="s">
        <v>363</v>
      </c>
      <c r="C138" s="157" t="s">
        <v>25</v>
      </c>
      <c r="D138" s="497"/>
      <c r="E138" s="497"/>
      <c r="F138" s="497"/>
      <c r="G138" s="148" t="s">
        <v>1005</v>
      </c>
      <c r="H138" s="148"/>
      <c r="I138" s="148"/>
      <c r="J138" s="157"/>
      <c r="K138" s="319"/>
    </row>
    <row r="139" spans="1:12" s="305" customFormat="1" ht="30" x14ac:dyDescent="0.25">
      <c r="A139" s="173">
        <v>101</v>
      </c>
      <c r="B139" s="333" t="s">
        <v>784</v>
      </c>
      <c r="C139" s="174"/>
      <c r="D139" s="533"/>
      <c r="E139" s="533"/>
      <c r="F139" s="533"/>
      <c r="G139" s="175"/>
      <c r="H139" s="175" t="s">
        <v>1005</v>
      </c>
      <c r="I139" s="175"/>
      <c r="J139" s="174"/>
      <c r="K139" s="319" t="s">
        <v>785</v>
      </c>
    </row>
    <row r="140" spans="1:12" s="305" customFormat="1" ht="30" x14ac:dyDescent="0.25">
      <c r="A140" s="162">
        <v>102</v>
      </c>
      <c r="B140" s="334" t="s">
        <v>531</v>
      </c>
      <c r="C140" s="157" t="s">
        <v>25</v>
      </c>
      <c r="D140" s="497"/>
      <c r="E140" s="497"/>
      <c r="F140" s="497"/>
      <c r="G140" s="148" t="s">
        <v>1005</v>
      </c>
      <c r="H140" s="148"/>
      <c r="I140" s="148"/>
      <c r="J140" s="157"/>
      <c r="K140" s="319"/>
    </row>
    <row r="141" spans="1:12" s="305" customFormat="1" ht="45" x14ac:dyDescent="0.25">
      <c r="A141" s="162">
        <v>103</v>
      </c>
      <c r="B141" s="334" t="s">
        <v>339</v>
      </c>
      <c r="C141" s="157" t="s">
        <v>25</v>
      </c>
      <c r="D141" s="497"/>
      <c r="E141" s="497"/>
      <c r="F141" s="497"/>
      <c r="G141" s="148" t="s">
        <v>1005</v>
      </c>
      <c r="H141" s="148"/>
      <c r="I141" s="148"/>
      <c r="J141" s="157"/>
      <c r="K141" s="319"/>
    </row>
    <row r="142" spans="1:12" s="305" customFormat="1" ht="45" x14ac:dyDescent="0.25">
      <c r="A142" s="162">
        <v>104</v>
      </c>
      <c r="B142" s="334" t="s">
        <v>532</v>
      </c>
      <c r="C142" s="157" t="s">
        <v>25</v>
      </c>
      <c r="D142" s="497"/>
      <c r="E142" s="497"/>
      <c r="F142" s="497"/>
      <c r="G142" s="153" t="s">
        <v>1005</v>
      </c>
      <c r="H142" s="148"/>
      <c r="I142" s="148"/>
      <c r="J142" s="157"/>
      <c r="K142" s="319"/>
    </row>
    <row r="143" spans="1:12" s="305" customFormat="1" ht="30" x14ac:dyDescent="0.25">
      <c r="A143" s="162">
        <v>105</v>
      </c>
      <c r="B143" s="335" t="s">
        <v>786</v>
      </c>
      <c r="C143" s="157" t="s">
        <v>26</v>
      </c>
      <c r="D143" s="497"/>
      <c r="E143" s="497"/>
      <c r="F143" s="497"/>
      <c r="G143" s="148" t="s">
        <v>1005</v>
      </c>
      <c r="H143" s="148"/>
      <c r="I143" s="148"/>
      <c r="J143" s="157"/>
      <c r="K143" s="319"/>
    </row>
    <row r="144" spans="1:12" s="305" customFormat="1" x14ac:dyDescent="0.25">
      <c r="A144" s="163">
        <v>106</v>
      </c>
      <c r="B144" s="336" t="s">
        <v>787</v>
      </c>
      <c r="C144" s="157" t="s">
        <v>26</v>
      </c>
      <c r="D144" s="497"/>
      <c r="E144" s="497"/>
      <c r="F144" s="497"/>
      <c r="G144" s="148" t="s">
        <v>1005</v>
      </c>
      <c r="H144" s="148"/>
      <c r="I144" s="148"/>
      <c r="J144" s="157"/>
      <c r="K144" s="337">
        <v>43655</v>
      </c>
    </row>
    <row r="145" spans="1:11" s="305" customFormat="1" x14ac:dyDescent="0.25">
      <c r="A145" s="163">
        <v>106</v>
      </c>
      <c r="B145" s="336" t="s">
        <v>787</v>
      </c>
      <c r="C145" s="157" t="s">
        <v>26</v>
      </c>
      <c r="D145" s="497"/>
      <c r="E145" s="497"/>
      <c r="F145" s="497"/>
      <c r="G145" s="148" t="s">
        <v>1005</v>
      </c>
      <c r="H145" s="148"/>
      <c r="I145" s="148"/>
      <c r="J145" s="157"/>
      <c r="K145" s="337">
        <v>43656</v>
      </c>
    </row>
    <row r="146" spans="1:11" s="305" customFormat="1" x14ac:dyDescent="0.25">
      <c r="A146" s="163">
        <v>106</v>
      </c>
      <c r="B146" s="336" t="s">
        <v>787</v>
      </c>
      <c r="C146" s="157" t="s">
        <v>26</v>
      </c>
      <c r="D146" s="497"/>
      <c r="E146" s="497"/>
      <c r="F146" s="497"/>
      <c r="G146" s="148" t="s">
        <v>1005</v>
      </c>
      <c r="H146" s="148"/>
      <c r="I146" s="148"/>
      <c r="J146" s="157"/>
      <c r="K146" s="337">
        <v>43662</v>
      </c>
    </row>
    <row r="147" spans="1:11" s="305" customFormat="1" x14ac:dyDescent="0.25">
      <c r="A147" s="163">
        <v>106</v>
      </c>
      <c r="B147" s="336" t="s">
        <v>787</v>
      </c>
      <c r="C147" s="157" t="s">
        <v>26</v>
      </c>
      <c r="D147" s="497"/>
      <c r="E147" s="497"/>
      <c r="F147" s="497"/>
      <c r="G147" s="148" t="s">
        <v>1005</v>
      </c>
      <c r="H147" s="148"/>
      <c r="I147" s="148"/>
      <c r="J147" s="157"/>
      <c r="K147" s="337">
        <v>43663</v>
      </c>
    </row>
    <row r="148" spans="1:11" s="305" customFormat="1" x14ac:dyDescent="0.25">
      <c r="A148" s="163">
        <v>106</v>
      </c>
      <c r="B148" s="336" t="s">
        <v>787</v>
      </c>
      <c r="C148" s="157" t="s">
        <v>26</v>
      </c>
      <c r="D148" s="497"/>
      <c r="E148" s="497"/>
      <c r="F148" s="497"/>
      <c r="G148" s="148" t="s">
        <v>1005</v>
      </c>
      <c r="H148" s="148"/>
      <c r="I148" s="148"/>
      <c r="J148" s="157"/>
      <c r="K148" s="337"/>
    </row>
    <row r="149" spans="1:11" s="261" customFormat="1" ht="45" x14ac:dyDescent="0.25">
      <c r="A149" s="162">
        <v>107</v>
      </c>
      <c r="B149" s="335" t="s">
        <v>600</v>
      </c>
      <c r="C149" s="158" t="s">
        <v>26</v>
      </c>
      <c r="D149" s="498"/>
      <c r="E149" s="498"/>
      <c r="F149" s="498"/>
      <c r="G149" s="153" t="s">
        <v>1005</v>
      </c>
      <c r="H149" s="153"/>
      <c r="I149" s="153"/>
      <c r="J149" s="158"/>
    </row>
    <row r="150" spans="1:11" ht="30" x14ac:dyDescent="0.25">
      <c r="A150" s="162">
        <v>108</v>
      </c>
      <c r="B150" s="338" t="s">
        <v>788</v>
      </c>
      <c r="C150" s="157" t="s">
        <v>26</v>
      </c>
      <c r="D150" s="498"/>
      <c r="E150" s="498"/>
      <c r="F150" s="498"/>
      <c r="G150" s="153" t="s">
        <v>1005</v>
      </c>
      <c r="H150" s="148"/>
      <c r="I150" s="148"/>
      <c r="J150" s="157"/>
    </row>
    <row r="151" spans="1:11" ht="30" x14ac:dyDescent="0.25">
      <c r="A151" s="162">
        <v>109</v>
      </c>
      <c r="B151" s="338" t="s">
        <v>789</v>
      </c>
      <c r="C151" s="157" t="s">
        <v>26</v>
      </c>
      <c r="D151" s="498"/>
      <c r="E151" s="498"/>
      <c r="F151" s="498"/>
      <c r="G151" s="148"/>
      <c r="H151" s="153" t="s">
        <v>1005</v>
      </c>
      <c r="I151" s="148"/>
      <c r="J151" s="157"/>
    </row>
    <row r="152" spans="1:11" ht="45" x14ac:dyDescent="0.25">
      <c r="A152" s="162">
        <v>110</v>
      </c>
      <c r="B152" s="338" t="s">
        <v>790</v>
      </c>
      <c r="C152" s="157" t="s">
        <v>26</v>
      </c>
      <c r="D152" s="498"/>
      <c r="E152" s="498"/>
      <c r="F152" s="498"/>
      <c r="G152" s="148" t="s">
        <v>1005</v>
      </c>
      <c r="H152" s="148"/>
      <c r="I152" s="148"/>
      <c r="J152" s="157"/>
    </row>
    <row r="153" spans="1:11" ht="30" x14ac:dyDescent="0.25">
      <c r="A153" s="162">
        <v>111</v>
      </c>
      <c r="B153" s="338" t="s">
        <v>608</v>
      </c>
      <c r="C153" s="157" t="s">
        <v>26</v>
      </c>
      <c r="D153" s="498"/>
      <c r="E153" s="498"/>
      <c r="F153" s="498"/>
      <c r="G153" s="148" t="s">
        <v>1005</v>
      </c>
      <c r="H153" s="148"/>
      <c r="I153" s="148"/>
      <c r="J153" s="157"/>
    </row>
    <row r="154" spans="1:11" x14ac:dyDescent="0.25">
      <c r="A154" s="162">
        <v>112</v>
      </c>
      <c r="B154" s="338" t="s">
        <v>548</v>
      </c>
      <c r="C154" s="157" t="s">
        <v>26</v>
      </c>
      <c r="D154" s="498"/>
      <c r="E154" s="498"/>
      <c r="F154" s="498"/>
      <c r="G154" s="148" t="s">
        <v>1005</v>
      </c>
      <c r="H154" s="148"/>
      <c r="I154" s="148"/>
      <c r="J154" s="157"/>
    </row>
    <row r="155" spans="1:11" x14ac:dyDescent="0.25">
      <c r="A155" s="162">
        <v>113</v>
      </c>
      <c r="B155" s="338" t="s">
        <v>554</v>
      </c>
      <c r="C155" s="157" t="s">
        <v>26</v>
      </c>
      <c r="D155" s="498"/>
      <c r="E155" s="498"/>
      <c r="F155" s="498"/>
      <c r="G155" s="148" t="s">
        <v>1005</v>
      </c>
      <c r="H155" s="148"/>
      <c r="I155" s="148"/>
      <c r="J155" s="157"/>
    </row>
    <row r="156" spans="1:11" x14ac:dyDescent="0.25">
      <c r="A156" s="162">
        <v>114</v>
      </c>
      <c r="B156" s="338" t="s">
        <v>555</v>
      </c>
      <c r="C156" s="157" t="s">
        <v>26</v>
      </c>
      <c r="D156" s="498"/>
      <c r="E156" s="498"/>
      <c r="F156" s="498"/>
      <c r="G156" s="148" t="s">
        <v>1005</v>
      </c>
      <c r="H156" s="148"/>
      <c r="I156" s="148"/>
      <c r="J156" s="157"/>
    </row>
    <row r="157" spans="1:11" ht="30" x14ac:dyDescent="0.25">
      <c r="A157" s="162">
        <v>115</v>
      </c>
      <c r="B157" s="338" t="s">
        <v>845</v>
      </c>
      <c r="C157" s="157" t="s">
        <v>27</v>
      </c>
      <c r="D157" s="498"/>
      <c r="E157" s="498"/>
      <c r="F157" s="498"/>
      <c r="G157" s="148" t="s">
        <v>1005</v>
      </c>
      <c r="H157" s="148"/>
      <c r="I157" s="148"/>
      <c r="J157" s="157"/>
    </row>
    <row r="158" spans="1:11" x14ac:dyDescent="0.25">
      <c r="A158" s="162">
        <v>116</v>
      </c>
      <c r="B158" s="338" t="s">
        <v>1027</v>
      </c>
      <c r="C158" s="157" t="s">
        <v>27</v>
      </c>
      <c r="D158" s="498"/>
      <c r="E158" s="498"/>
      <c r="F158" s="498"/>
      <c r="G158" s="148" t="s">
        <v>1005</v>
      </c>
      <c r="H158" s="148"/>
      <c r="I158" s="148"/>
      <c r="J158" s="157"/>
    </row>
    <row r="159" spans="1:11" x14ac:dyDescent="0.25">
      <c r="A159" s="162">
        <v>117</v>
      </c>
      <c r="B159" s="338" t="s">
        <v>832</v>
      </c>
      <c r="C159" s="157" t="s">
        <v>27</v>
      </c>
      <c r="D159" s="498" t="s">
        <v>1028</v>
      </c>
      <c r="E159" s="498"/>
      <c r="F159" s="498"/>
      <c r="G159" s="148"/>
      <c r="H159" s="148" t="s">
        <v>1005</v>
      </c>
      <c r="I159" s="148"/>
      <c r="J159" s="157"/>
    </row>
    <row r="160" spans="1:11" x14ac:dyDescent="0.25">
      <c r="A160" s="162">
        <v>118</v>
      </c>
      <c r="B160" s="338" t="s">
        <v>815</v>
      </c>
      <c r="C160" s="157" t="s">
        <v>27</v>
      </c>
      <c r="D160" s="498"/>
      <c r="E160" s="498"/>
      <c r="F160" s="498"/>
      <c r="G160" s="148" t="s">
        <v>1005</v>
      </c>
      <c r="H160" s="148"/>
      <c r="I160" s="148"/>
      <c r="J160" s="157"/>
    </row>
    <row r="161" spans="1:10" x14ac:dyDescent="0.25">
      <c r="A161" s="162">
        <v>119</v>
      </c>
      <c r="B161" s="338" t="s">
        <v>1029</v>
      </c>
      <c r="C161" s="157" t="s">
        <v>27</v>
      </c>
      <c r="D161" s="498"/>
      <c r="E161" s="498"/>
      <c r="F161" s="498"/>
      <c r="G161" s="148" t="s">
        <v>1005</v>
      </c>
      <c r="H161" s="148"/>
      <c r="I161" s="148"/>
      <c r="J161" s="157"/>
    </row>
    <row r="162" spans="1:10" ht="45" x14ac:dyDescent="0.25">
      <c r="A162" s="339">
        <v>120</v>
      </c>
      <c r="B162" s="338" t="s">
        <v>1030</v>
      </c>
      <c r="C162" s="157" t="s">
        <v>27</v>
      </c>
      <c r="D162" s="498" t="s">
        <v>1031</v>
      </c>
      <c r="E162" s="498"/>
      <c r="F162" s="498"/>
      <c r="G162" s="148"/>
      <c r="H162" s="148" t="s">
        <v>1005</v>
      </c>
      <c r="I162" s="148"/>
      <c r="J162" s="157"/>
    </row>
    <row r="163" spans="1:10" ht="30" x14ac:dyDescent="0.25">
      <c r="A163" s="339">
        <v>121</v>
      </c>
      <c r="B163" s="338" t="s">
        <v>811</v>
      </c>
      <c r="C163" s="157" t="s">
        <v>27</v>
      </c>
      <c r="D163" s="498"/>
      <c r="E163" s="498"/>
      <c r="F163" s="498"/>
      <c r="G163" s="148" t="s">
        <v>1005</v>
      </c>
      <c r="H163" s="148"/>
      <c r="I163" s="148"/>
      <c r="J163" s="157"/>
    </row>
    <row r="164" spans="1:10" x14ac:dyDescent="0.25">
      <c r="A164" s="339">
        <v>122</v>
      </c>
      <c r="B164" s="338" t="s">
        <v>1032</v>
      </c>
      <c r="C164" s="157" t="s">
        <v>27</v>
      </c>
      <c r="D164" s="498"/>
      <c r="E164" s="498"/>
      <c r="F164" s="498"/>
      <c r="G164" s="148" t="s">
        <v>1005</v>
      </c>
      <c r="H164" s="148"/>
      <c r="I164" s="148"/>
      <c r="J164" s="157"/>
    </row>
  </sheetData>
  <mergeCells count="163">
    <mergeCell ref="D157:F157"/>
    <mergeCell ref="D158:F158"/>
    <mergeCell ref="D159:F159"/>
    <mergeCell ref="D160:F160"/>
    <mergeCell ref="D161:F161"/>
    <mergeCell ref="D162:F162"/>
    <mergeCell ref="D163:F163"/>
    <mergeCell ref="D164:F164"/>
    <mergeCell ref="D148:F148"/>
    <mergeCell ref="D149:F149"/>
    <mergeCell ref="D150:F150"/>
    <mergeCell ref="D151:F151"/>
    <mergeCell ref="D152:F152"/>
    <mergeCell ref="D153:F153"/>
    <mergeCell ref="D154:F154"/>
    <mergeCell ref="D155:F155"/>
    <mergeCell ref="D156:F156"/>
    <mergeCell ref="D139:F139"/>
    <mergeCell ref="D140:F140"/>
    <mergeCell ref="D141:F141"/>
    <mergeCell ref="D142:F142"/>
    <mergeCell ref="D143:F143"/>
    <mergeCell ref="D144:F144"/>
    <mergeCell ref="D145:F145"/>
    <mergeCell ref="D146:F146"/>
    <mergeCell ref="D147:F147"/>
    <mergeCell ref="D130:F130"/>
    <mergeCell ref="D131:F131"/>
    <mergeCell ref="D132:F132"/>
    <mergeCell ref="D133:F133"/>
    <mergeCell ref="D134:F134"/>
    <mergeCell ref="D135:F135"/>
    <mergeCell ref="D136:F136"/>
    <mergeCell ref="D137:F137"/>
    <mergeCell ref="D138:F138"/>
    <mergeCell ref="D89:F89"/>
    <mergeCell ref="D90:F90"/>
    <mergeCell ref="D91:F91"/>
    <mergeCell ref="D92:F92"/>
    <mergeCell ref="D93:F93"/>
    <mergeCell ref="D94:F94"/>
    <mergeCell ref="D95:F95"/>
    <mergeCell ref="D96:F96"/>
    <mergeCell ref="D97:F97"/>
    <mergeCell ref="D80:F80"/>
    <mergeCell ref="D81:F81"/>
    <mergeCell ref="D82:F82"/>
    <mergeCell ref="D83:F83"/>
    <mergeCell ref="D84:F84"/>
    <mergeCell ref="D85:F85"/>
    <mergeCell ref="D86:F86"/>
    <mergeCell ref="D87:F87"/>
    <mergeCell ref="D88:F88"/>
    <mergeCell ref="D27:F27"/>
    <mergeCell ref="D28:F28"/>
    <mergeCell ref="D29:F29"/>
    <mergeCell ref="D30:F30"/>
    <mergeCell ref="D31:F31"/>
    <mergeCell ref="D32:F32"/>
    <mergeCell ref="D33:F33"/>
    <mergeCell ref="D34:F34"/>
    <mergeCell ref="D35:F35"/>
    <mergeCell ref="D18:F18"/>
    <mergeCell ref="D19:F19"/>
    <mergeCell ref="D20:F20"/>
    <mergeCell ref="D21:F21"/>
    <mergeCell ref="D22:F22"/>
    <mergeCell ref="D23:F23"/>
    <mergeCell ref="D24:F24"/>
    <mergeCell ref="D25:F25"/>
    <mergeCell ref="D26:F26"/>
    <mergeCell ref="A14:A15"/>
    <mergeCell ref="B14:B15"/>
    <mergeCell ref="C14:C15"/>
    <mergeCell ref="D14:F15"/>
    <mergeCell ref="G14:I14"/>
    <mergeCell ref="J14:J15"/>
    <mergeCell ref="K14:K15"/>
    <mergeCell ref="D17:F17"/>
    <mergeCell ref="D71:F71"/>
    <mergeCell ref="D53:F53"/>
    <mergeCell ref="D54:F54"/>
    <mergeCell ref="D55:F55"/>
    <mergeCell ref="D56:F56"/>
    <mergeCell ref="D57:F57"/>
    <mergeCell ref="D58:F58"/>
    <mergeCell ref="D59:F59"/>
    <mergeCell ref="D60:F60"/>
    <mergeCell ref="D61:F61"/>
    <mergeCell ref="D43:F43"/>
    <mergeCell ref="D44:F44"/>
    <mergeCell ref="D45:F45"/>
    <mergeCell ref="D46:F46"/>
    <mergeCell ref="D47:F47"/>
    <mergeCell ref="D48:F48"/>
    <mergeCell ref="D76:F76"/>
    <mergeCell ref="D77:F77"/>
    <mergeCell ref="D78:F78"/>
    <mergeCell ref="D79:F79"/>
    <mergeCell ref="D62:F62"/>
    <mergeCell ref="D63:F63"/>
    <mergeCell ref="D64:F64"/>
    <mergeCell ref="D65:F65"/>
    <mergeCell ref="D66:F66"/>
    <mergeCell ref="D67:F67"/>
    <mergeCell ref="D68:F68"/>
    <mergeCell ref="D69:F69"/>
    <mergeCell ref="D70:F70"/>
    <mergeCell ref="D2:K2"/>
    <mergeCell ref="D3:J3"/>
    <mergeCell ref="D4:J4"/>
    <mergeCell ref="B5:N5"/>
    <mergeCell ref="B6:B7"/>
    <mergeCell ref="C6:E6"/>
    <mergeCell ref="F6:I6"/>
    <mergeCell ref="J6:L6"/>
    <mergeCell ref="D98:F98"/>
    <mergeCell ref="D49:F49"/>
    <mergeCell ref="D50:F50"/>
    <mergeCell ref="D51:F51"/>
    <mergeCell ref="D52:F52"/>
    <mergeCell ref="D36:F36"/>
    <mergeCell ref="D37:F37"/>
    <mergeCell ref="D38:F38"/>
    <mergeCell ref="D39:F39"/>
    <mergeCell ref="D40:F40"/>
    <mergeCell ref="D41:F41"/>
    <mergeCell ref="D42:F42"/>
    <mergeCell ref="D72:F72"/>
    <mergeCell ref="D73:F73"/>
    <mergeCell ref="D74:F74"/>
    <mergeCell ref="D75:F75"/>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26:F126"/>
    <mergeCell ref="D127:F127"/>
    <mergeCell ref="D128:F128"/>
    <mergeCell ref="D129:F129"/>
    <mergeCell ref="D117:F117"/>
    <mergeCell ref="D118:F118"/>
    <mergeCell ref="D119:F119"/>
    <mergeCell ref="D120:F120"/>
    <mergeCell ref="D121:F121"/>
    <mergeCell ref="D122:F122"/>
    <mergeCell ref="D123:F123"/>
    <mergeCell ref="D124:F124"/>
    <mergeCell ref="D125:F12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1. Presupuesto Acumulado</vt:lpstr>
      <vt:lpstr>2. Fortalecimiento Direct</vt:lpstr>
      <vt:lpstr>3. Capacitación Autorizada DGS</vt:lpstr>
      <vt:lpstr>4. Capacitación Externa SUCADES</vt:lpstr>
      <vt:lpstr>5. Seguimiento y Control PIC</vt:lpstr>
      <vt:lpstr>'1. Presupuesto Acumulado'!Área_de_impresión</vt:lpstr>
      <vt:lpstr>'3. Capacitación Autorizada DGS'!Área_de_impresión</vt:lpstr>
      <vt:lpstr>'4. Capacitación Externa SUCADES'!Área_de_impresión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Hernandez Conejo</dc:creator>
  <cp:lastModifiedBy>Jessika Lizano Loaiza</cp:lastModifiedBy>
  <cp:lastPrinted>2020-01-10T15:08:24Z</cp:lastPrinted>
  <dcterms:created xsi:type="dcterms:W3CDTF">2016-05-18T15:24:28Z</dcterms:created>
  <dcterms:modified xsi:type="dcterms:W3CDTF">2020-01-31T20:19:29Z</dcterms:modified>
</cp:coreProperties>
</file>