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5" yWindow="-15" windowWidth="14415" windowHeight="12945" tabRatio="697" activeTab="1"/>
  </bookViews>
  <sheets>
    <sheet name="Información" sheetId="19" r:id="rId1"/>
    <sheet name="Con 16 goteros" sheetId="14" r:id="rId2"/>
    <sheet name="Con 24 goteros" sheetId="21" r:id="rId3"/>
  </sheets>
  <calcPr calcId="124519"/>
</workbook>
</file>

<file path=xl/calcChain.xml><?xml version="1.0" encoding="utf-8"?>
<calcChain xmlns="http://schemas.openxmlformats.org/spreadsheetml/2006/main">
  <c r="B36" i="21"/>
  <c r="B35"/>
  <c r="C28" i="14"/>
  <c r="C29"/>
  <c r="B34" i="21"/>
  <c r="B33"/>
  <c r="C26" i="14"/>
  <c r="E29" i="21"/>
  <c r="B31"/>
  <c r="B32"/>
  <c r="D28"/>
  <c r="F21" i="14"/>
  <c r="F22"/>
  <c r="C27"/>
  <c r="C28" i="21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F6" i="14"/>
  <c r="F7"/>
  <c r="F8"/>
  <c r="F9"/>
  <c r="F10"/>
  <c r="F11"/>
  <c r="F12"/>
  <c r="F13"/>
  <c r="F14"/>
  <c r="F15"/>
  <c r="F16"/>
  <c r="F17"/>
  <c r="F18"/>
  <c r="F19"/>
  <c r="F20"/>
  <c r="F5"/>
  <c r="E17" i="21"/>
  <c r="E15"/>
  <c r="E25"/>
  <c r="E26"/>
  <c r="E22"/>
  <c r="E18"/>
  <c r="E14"/>
  <c r="E10"/>
  <c r="E6"/>
  <c r="E24"/>
  <c r="E20"/>
  <c r="E16"/>
  <c r="E12"/>
  <c r="E8"/>
  <c r="E4"/>
  <c r="E19"/>
  <c r="E21"/>
  <c r="E5"/>
  <c r="E23"/>
  <c r="E7"/>
  <c r="E9"/>
  <c r="E27"/>
  <c r="E11"/>
  <c r="E13"/>
  <c r="G10" i="14"/>
  <c r="G11"/>
  <c r="G12"/>
  <c r="C24"/>
  <c r="G18"/>
  <c r="G5"/>
  <c r="G6"/>
  <c r="G16"/>
  <c r="G8"/>
  <c r="G19"/>
  <c r="G20"/>
  <c r="G14"/>
  <c r="G17"/>
  <c r="G13"/>
  <c r="G15"/>
  <c r="G9"/>
  <c r="G7"/>
  <c r="C25"/>
</calcChain>
</file>

<file path=xl/sharedStrings.xml><?xml version="1.0" encoding="utf-8"?>
<sst xmlns="http://schemas.openxmlformats.org/spreadsheetml/2006/main" count="43" uniqueCount="28">
  <si>
    <t>LATERAL</t>
  </si>
  <si>
    <t>N° GOTERO</t>
  </si>
  <si>
    <t>Q (L/H)</t>
  </si>
  <si>
    <t>Xi</t>
  </si>
  <si>
    <t>SUMA Xi</t>
  </si>
  <si>
    <t>CU=</t>
  </si>
  <si>
    <t>ED=</t>
  </si>
  <si>
    <t>Media</t>
  </si>
  <si>
    <t>Q (ml/5min)</t>
  </si>
  <si>
    <t>Evaluacion de uniformidad de riego (Coeficiente de Uniformidad de Christiansen (CU)
, 1942)</t>
  </si>
  <si>
    <t>Promedio: ū</t>
  </si>
  <si>
    <t xml:space="preserve">n </t>
  </si>
  <si>
    <t>n x ū</t>
  </si>
  <si>
    <t>q25</t>
  </si>
  <si>
    <t>El CU es una representación más estadísitica de la uniformidad del riego en toda el area evaluada, puesto que toma en cuenta las desviaciones de cada una de los goteros evaluados.</t>
  </si>
  <si>
    <r>
      <t>Otra forma de evaluar la uniformidad es el coeficiente de variación del caudal de los goteros: CV: S/</t>
    </r>
    <r>
      <rPr>
        <sz val="10"/>
        <rFont val="Calibri"/>
        <family val="2"/>
      </rPr>
      <t>ū</t>
    </r>
    <r>
      <rPr>
        <sz val="10"/>
        <rFont val="Arial"/>
        <family val="2"/>
      </rPr>
      <t xml:space="preserve"> donde S es la desviación estandar de los goteros muestreados.</t>
    </r>
  </si>
  <si>
    <t xml:space="preserve">CV= </t>
  </si>
  <si>
    <t xml:space="preserve">S o DE </t>
  </si>
  <si>
    <t>El caudal de los goteros varía alrededor de un 3.8% o sea tiene una uniformidad de caudal de */- 96%</t>
  </si>
  <si>
    <t>La ED en realidad evalua al 25% del area que esta con el riego más bajo (sub-irrigada), y se utiliza para ajustar la lamina de riego al 100% eliminando la posibilidad de que existan areas con estrés hidrico.</t>
  </si>
  <si>
    <t>N° goteros</t>
  </si>
  <si>
    <t>N° goteros/lateral</t>
  </si>
  <si>
    <t>Evaluacion de uniformidad de riego de los dos sectores juntos</t>
  </si>
  <si>
    <t>Q (ml/6M)</t>
  </si>
  <si>
    <t>Prom.</t>
  </si>
  <si>
    <t>PROMEDIO</t>
  </si>
  <si>
    <t>Goteros T1:</t>
  </si>
  <si>
    <r>
      <t xml:space="preserve">Observaciones: La </t>
    </r>
    <r>
      <rPr>
        <b/>
        <sz val="10"/>
        <rFont val="Arial"/>
        <family val="2"/>
      </rPr>
      <t>ED</t>
    </r>
    <r>
      <rPr>
        <sz val="10"/>
        <rFont val="Arial"/>
        <family val="2"/>
      </rPr>
      <t xml:space="preserve"> en realidad evalua al 25% del area que esta con el riego más bajo (sub-irrigada), y se utiliza para ajustar la lamina de riego al 100% eliminando la posibilidad de que existan areas con estrés hidrico.</t>
    </r>
  </si>
</sst>
</file>

<file path=xl/styles.xml><?xml version="1.0" encoding="utf-8"?>
<styleSheet xmlns="http://schemas.openxmlformats.org/spreadsheetml/2006/main">
  <numFmts count="2">
    <numFmt numFmtId="195" formatCode="0.000"/>
    <numFmt numFmtId="196" formatCode="0.0"/>
  </numFmts>
  <fonts count="9">
    <font>
      <sz val="10"/>
      <name val="Arial"/>
    </font>
    <font>
      <b/>
      <sz val="12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i/>
      <sz val="13.5"/>
      <name val="Arial"/>
      <family val="2"/>
    </font>
    <font>
      <sz val="10"/>
      <name val="Arial"/>
      <family val="2"/>
    </font>
    <font>
      <sz val="10"/>
      <name val="Calibri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6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195" fontId="0" fillId="0" borderId="3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3" xfId="0" applyFont="1" applyBorder="1"/>
    <xf numFmtId="195" fontId="3" fillId="0" borderId="3" xfId="0" applyNumberFormat="1" applyFont="1" applyBorder="1" applyAlignment="1">
      <alignment horizontal="center"/>
    </xf>
    <xf numFmtId="0" fontId="3" fillId="0" borderId="6" xfId="0" applyFont="1" applyBorder="1"/>
    <xf numFmtId="0" fontId="2" fillId="2" borderId="6" xfId="0" applyFont="1" applyFill="1" applyBorder="1"/>
    <xf numFmtId="0" fontId="3" fillId="0" borderId="0" xfId="0" applyFont="1" applyBorder="1"/>
    <xf numFmtId="0" fontId="0" fillId="0" borderId="3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7" xfId="0" applyFont="1" applyBorder="1" applyAlignment="1"/>
    <xf numFmtId="0" fontId="3" fillId="0" borderId="2" xfId="0" applyFont="1" applyBorder="1" applyAlignment="1">
      <alignment horizontal="center"/>
    </xf>
    <xf numFmtId="0" fontId="2" fillId="0" borderId="6" xfId="0" applyFont="1" applyFill="1" applyBorder="1"/>
    <xf numFmtId="195" fontId="2" fillId="0" borderId="2" xfId="0" applyNumberFormat="1" applyFont="1" applyFill="1" applyBorder="1" applyAlignment="1">
      <alignment horizontal="center"/>
    </xf>
    <xf numFmtId="196" fontId="2" fillId="2" borderId="2" xfId="0" applyNumberFormat="1" applyFont="1" applyFill="1" applyBorder="1" applyAlignment="1">
      <alignment horizontal="center"/>
    </xf>
    <xf numFmtId="195" fontId="3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6" fillId="0" borderId="0" xfId="0" applyFont="1"/>
    <xf numFmtId="0" fontId="6" fillId="4" borderId="8" xfId="0" applyFont="1" applyFill="1" applyBorder="1"/>
    <xf numFmtId="195" fontId="1" fillId="4" borderId="9" xfId="0" applyNumberFormat="1" applyFont="1" applyFill="1" applyBorder="1" applyAlignment="1">
      <alignment horizontal="center" vertical="center"/>
    </xf>
    <xf numFmtId="0" fontId="6" fillId="0" borderId="6" xfId="0" applyFont="1" applyBorder="1"/>
    <xf numFmtId="195" fontId="1" fillId="0" borderId="2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/>
    <xf numFmtId="0" fontId="3" fillId="0" borderId="10" xfId="0" applyFont="1" applyBorder="1" applyAlignment="1"/>
    <xf numFmtId="0" fontId="3" fillId="0" borderId="2" xfId="0" applyFont="1" applyBorder="1" applyAlignment="1"/>
    <xf numFmtId="0" fontId="8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/>
    </xf>
    <xf numFmtId="0" fontId="8" fillId="0" borderId="0" xfId="0" applyFont="1"/>
    <xf numFmtId="0" fontId="4" fillId="0" borderId="0" xfId="1"/>
    <xf numFmtId="0" fontId="4" fillId="0" borderId="1" xfId="1" applyBorder="1" applyAlignment="1">
      <alignment horizontal="center"/>
    </xf>
    <xf numFmtId="0" fontId="4" fillId="0" borderId="3" xfId="1" applyBorder="1" applyAlignment="1">
      <alignment horizontal="center"/>
    </xf>
    <xf numFmtId="0" fontId="4" fillId="0" borderId="2" xfId="1" applyBorder="1" applyAlignment="1">
      <alignment horizontal="center"/>
    </xf>
    <xf numFmtId="0" fontId="4" fillId="0" borderId="3" xfId="1" applyFill="1" applyBorder="1" applyAlignment="1">
      <alignment horizontal="center"/>
    </xf>
    <xf numFmtId="2" fontId="4" fillId="3" borderId="3" xfId="1" applyNumberFormat="1" applyFill="1" applyBorder="1" applyAlignment="1">
      <alignment horizontal="center"/>
    </xf>
    <xf numFmtId="195" fontId="4" fillId="0" borderId="2" xfId="1" applyNumberFormat="1" applyBorder="1" applyAlignment="1">
      <alignment horizontal="center"/>
    </xf>
    <xf numFmtId="0" fontId="4" fillId="0" borderId="3" xfId="1" applyNumberFormat="1" applyBorder="1" applyProtection="1">
      <protection locked="0"/>
    </xf>
    <xf numFmtId="0" fontId="4" fillId="0" borderId="4" xfId="1" applyBorder="1" applyAlignment="1">
      <alignment horizontal="center"/>
    </xf>
    <xf numFmtId="16" fontId="4" fillId="0" borderId="0" xfId="1" applyNumberFormat="1"/>
    <xf numFmtId="0" fontId="4" fillId="0" borderId="5" xfId="1" applyBorder="1" applyAlignment="1">
      <alignment horizontal="center"/>
    </xf>
    <xf numFmtId="0" fontId="3" fillId="0" borderId="3" xfId="1" applyFont="1" applyBorder="1"/>
    <xf numFmtId="2" fontId="3" fillId="0" borderId="3" xfId="1" applyNumberFormat="1" applyFont="1" applyBorder="1" applyAlignment="1">
      <alignment horizontal="center"/>
    </xf>
    <xf numFmtId="0" fontId="4" fillId="0" borderId="0" xfId="1" applyAlignment="1">
      <alignment horizontal="center"/>
    </xf>
    <xf numFmtId="0" fontId="4" fillId="0" borderId="0" xfId="1" applyFont="1"/>
    <xf numFmtId="0" fontId="3" fillId="2" borderId="0" xfId="1" applyFont="1" applyFill="1" applyBorder="1" applyAlignment="1">
      <alignment horizontal="left"/>
    </xf>
    <xf numFmtId="2" fontId="4" fillId="0" borderId="0" xfId="1" applyNumberFormat="1" applyAlignment="1">
      <alignment horizontal="center"/>
    </xf>
    <xf numFmtId="196" fontId="3" fillId="0" borderId="2" xfId="0" applyNumberFormat="1" applyFont="1" applyBorder="1" applyAlignment="1">
      <alignment horizontal="center"/>
    </xf>
    <xf numFmtId="0" fontId="3" fillId="0" borderId="0" xfId="1" applyFont="1" applyBorder="1"/>
    <xf numFmtId="195" fontId="3" fillId="0" borderId="0" xfId="1" applyNumberFormat="1" applyFont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 applyAlignment="1">
      <alignment horizontal="center"/>
    </xf>
    <xf numFmtId="0" fontId="4" fillId="0" borderId="3" xfId="1" applyBorder="1"/>
    <xf numFmtId="195" fontId="3" fillId="0" borderId="3" xfId="1" applyNumberFormat="1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0" fontId="3" fillId="0" borderId="2" xfId="0" applyFont="1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4" fillId="0" borderId="7" xfId="1" applyFont="1" applyBorder="1" applyAlignment="1">
      <alignment horizontal="left"/>
    </xf>
    <xf numFmtId="0" fontId="3" fillId="0" borderId="3" xfId="1" applyFont="1" applyBorder="1"/>
    <xf numFmtId="0" fontId="4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R"/>
              <a:t>Grafico 1. Distribución del caudal por gotero muestreado.</a:t>
            </a:r>
          </a:p>
        </c:rich>
      </c:tx>
      <c:layout>
        <c:manualLayout>
          <c:xMode val="edge"/>
          <c:yMode val="edge"/>
          <c:x val="0.14693893684976125"/>
          <c:y val="1.29871170683817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258767352876072"/>
          <c:y val="0.14372314571789638"/>
          <c:w val="0.81564711553912905"/>
          <c:h val="0.68658090465964483"/>
        </c:manualLayout>
      </c:layout>
      <c:lineChart>
        <c:grouping val="standard"/>
        <c:ser>
          <c:idx val="0"/>
          <c:order val="0"/>
          <c:tx>
            <c:strRef>
              <c:f>'Con 16 goteros'!$F$4</c:f>
              <c:strCache>
                <c:ptCount val="1"/>
                <c:pt idx="0">
                  <c:v>Q (L/H)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'Con 16 goteros'!$F$5:$F$20</c:f>
              <c:numCache>
                <c:formatCode>General</c:formatCode>
                <c:ptCount val="16"/>
                <c:pt idx="0">
                  <c:v>3.48</c:v>
                </c:pt>
                <c:pt idx="1">
                  <c:v>3.36</c:v>
                </c:pt>
                <c:pt idx="2">
                  <c:v>3.48</c:v>
                </c:pt>
                <c:pt idx="3">
                  <c:v>3.36</c:v>
                </c:pt>
                <c:pt idx="4">
                  <c:v>3.72</c:v>
                </c:pt>
                <c:pt idx="5">
                  <c:v>3.84</c:v>
                </c:pt>
                <c:pt idx="6">
                  <c:v>3.72</c:v>
                </c:pt>
                <c:pt idx="7">
                  <c:v>3.72</c:v>
                </c:pt>
                <c:pt idx="8">
                  <c:v>3.6</c:v>
                </c:pt>
                <c:pt idx="9">
                  <c:v>3.72</c:v>
                </c:pt>
                <c:pt idx="10">
                  <c:v>3.6</c:v>
                </c:pt>
                <c:pt idx="11">
                  <c:v>3.6</c:v>
                </c:pt>
                <c:pt idx="12">
                  <c:v>3.6</c:v>
                </c:pt>
                <c:pt idx="13">
                  <c:v>3.6</c:v>
                </c:pt>
                <c:pt idx="14">
                  <c:v>3.48</c:v>
                </c:pt>
                <c:pt idx="15">
                  <c:v>3.48</c:v>
                </c:pt>
              </c:numCache>
            </c:numRef>
          </c:val>
        </c:ser>
        <c:ser>
          <c:idx val="1"/>
          <c:order val="1"/>
          <c:tx>
            <c:strRef>
              <c:f>'Con 16 goteros'!$H$4</c:f>
              <c:strCache>
                <c:ptCount val="1"/>
                <c:pt idx="0">
                  <c:v>Media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val>
            <c:numRef>
              <c:f>'Con 16 goteros'!$H$5:$H$20</c:f>
              <c:numCache>
                <c:formatCode>0.000</c:formatCode>
                <c:ptCount val="16"/>
                <c:pt idx="0">
                  <c:v>3.585</c:v>
                </c:pt>
                <c:pt idx="1">
                  <c:v>3.585</c:v>
                </c:pt>
                <c:pt idx="2">
                  <c:v>3.585</c:v>
                </c:pt>
                <c:pt idx="3">
                  <c:v>3.585</c:v>
                </c:pt>
                <c:pt idx="4">
                  <c:v>3.585</c:v>
                </c:pt>
                <c:pt idx="5">
                  <c:v>3.585</c:v>
                </c:pt>
                <c:pt idx="6">
                  <c:v>3.585</c:v>
                </c:pt>
                <c:pt idx="7">
                  <c:v>3.585</c:v>
                </c:pt>
                <c:pt idx="8">
                  <c:v>3.585</c:v>
                </c:pt>
                <c:pt idx="9">
                  <c:v>3.585</c:v>
                </c:pt>
                <c:pt idx="10">
                  <c:v>3.585</c:v>
                </c:pt>
                <c:pt idx="11">
                  <c:v>3.585</c:v>
                </c:pt>
                <c:pt idx="12">
                  <c:v>3.585</c:v>
                </c:pt>
                <c:pt idx="13">
                  <c:v>3.585</c:v>
                </c:pt>
                <c:pt idx="14">
                  <c:v>3.585</c:v>
                </c:pt>
                <c:pt idx="15">
                  <c:v>3.585</c:v>
                </c:pt>
              </c:numCache>
            </c:numRef>
          </c:val>
        </c:ser>
        <c:marker val="1"/>
        <c:axId val="90386432"/>
        <c:axId val="90388736"/>
      </c:lineChart>
      <c:catAx>
        <c:axId val="90386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R"/>
                  <a:t>Nº de gotero</a:t>
                </a:r>
              </a:p>
            </c:rich>
          </c:tx>
          <c:layout>
            <c:manualLayout>
              <c:xMode val="edge"/>
              <c:yMode val="edge"/>
              <c:x val="0.47755146570534102"/>
              <c:y val="0.914286897343938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90388736"/>
        <c:crosses val="autoZero"/>
        <c:auto val="1"/>
        <c:lblAlgn val="ctr"/>
        <c:lblOffset val="100"/>
        <c:tickLblSkip val="1"/>
        <c:tickMarkSkip val="1"/>
      </c:catAx>
      <c:valAx>
        <c:axId val="90388736"/>
        <c:scaling>
          <c:orientation val="minMax"/>
          <c:max val="4"/>
          <c:min val="2"/>
        </c:scaling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R"/>
                  <a:t>Caudal L/h</a:t>
                </a:r>
              </a:p>
            </c:rich>
          </c:tx>
          <c:layout>
            <c:manualLayout>
              <c:xMode val="edge"/>
              <c:yMode val="edge"/>
              <c:x val="8.843563229295132E-3"/>
              <c:y val="0.4008663420889182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9038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4081712677481582"/>
          <c:y val="0.56103971736357383"/>
          <c:w val="0.17755114947980899"/>
          <c:h val="0.1012987117068381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" r="0.75" t="1" header="0" footer="0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CR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CR"/>
              <a:t>Grafico 1. Distribución del caudal por gotero muestreado.</a:t>
            </a:r>
          </a:p>
        </c:rich>
      </c:tx>
      <c:layout>
        <c:manualLayout>
          <c:xMode val="edge"/>
          <c:yMode val="edge"/>
          <c:x val="0.15630202128792942"/>
          <c:y val="1.543982440791392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69087950722033"/>
          <c:y val="9.0067091690301387E-2"/>
          <c:w val="0.85102788350718184"/>
          <c:h val="0.71428726367881723"/>
        </c:manualLayout>
      </c:layout>
      <c:lineChart>
        <c:grouping val="standard"/>
        <c:ser>
          <c:idx val="0"/>
          <c:order val="0"/>
          <c:tx>
            <c:strRef>
              <c:f>'Con 24 goteros'!$D$3</c:f>
              <c:strCache>
                <c:ptCount val="1"/>
                <c:pt idx="0">
                  <c:v>Q (L/H)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'Con 24 goteros'!$D$4:$D$27</c:f>
              <c:numCache>
                <c:formatCode>0.00</c:formatCode>
                <c:ptCount val="24"/>
                <c:pt idx="0">
                  <c:v>3.65</c:v>
                </c:pt>
                <c:pt idx="1">
                  <c:v>3.2</c:v>
                </c:pt>
                <c:pt idx="2">
                  <c:v>3.25</c:v>
                </c:pt>
                <c:pt idx="3">
                  <c:v>3.45</c:v>
                </c:pt>
                <c:pt idx="4">
                  <c:v>3.25</c:v>
                </c:pt>
                <c:pt idx="5">
                  <c:v>3.1</c:v>
                </c:pt>
                <c:pt idx="6">
                  <c:v>3.35</c:v>
                </c:pt>
                <c:pt idx="7">
                  <c:v>3.15</c:v>
                </c:pt>
                <c:pt idx="8">
                  <c:v>3.2</c:v>
                </c:pt>
                <c:pt idx="9">
                  <c:v>3.2</c:v>
                </c:pt>
                <c:pt idx="10">
                  <c:v>3.4</c:v>
                </c:pt>
                <c:pt idx="11">
                  <c:v>3.3</c:v>
                </c:pt>
                <c:pt idx="12">
                  <c:v>3.2</c:v>
                </c:pt>
                <c:pt idx="13">
                  <c:v>3.7</c:v>
                </c:pt>
                <c:pt idx="14">
                  <c:v>3.15</c:v>
                </c:pt>
                <c:pt idx="15">
                  <c:v>3.35</c:v>
                </c:pt>
                <c:pt idx="16">
                  <c:v>3.05</c:v>
                </c:pt>
                <c:pt idx="17">
                  <c:v>3.15</c:v>
                </c:pt>
                <c:pt idx="18">
                  <c:v>3.05</c:v>
                </c:pt>
                <c:pt idx="19">
                  <c:v>3.15</c:v>
                </c:pt>
                <c:pt idx="20">
                  <c:v>3.6</c:v>
                </c:pt>
                <c:pt idx="21">
                  <c:v>3.25</c:v>
                </c:pt>
                <c:pt idx="22">
                  <c:v>3.25</c:v>
                </c:pt>
                <c:pt idx="23">
                  <c:v>3.1</c:v>
                </c:pt>
              </c:numCache>
            </c:numRef>
          </c:val>
        </c:ser>
        <c:ser>
          <c:idx val="1"/>
          <c:order val="1"/>
          <c:tx>
            <c:strRef>
              <c:f>'Con 24 goteros'!$F$3</c:f>
              <c:strCache>
                <c:ptCount val="1"/>
                <c:pt idx="0">
                  <c:v>Prom.</c:v>
                </c:pt>
              </c:strCache>
            </c:strRef>
          </c:tx>
          <c:spPr>
            <a:ln w="19050"/>
          </c:spPr>
          <c:marker>
            <c:symbol val="triangle"/>
            <c:size val="5"/>
          </c:marker>
          <c:val>
            <c:numRef>
              <c:f>'Con 24 goteros'!$F$4:$F$27</c:f>
              <c:numCache>
                <c:formatCode>General</c:formatCode>
                <c:ptCount val="24"/>
                <c:pt idx="0">
                  <c:v>3.27</c:v>
                </c:pt>
                <c:pt idx="1">
                  <c:v>3.27</c:v>
                </c:pt>
                <c:pt idx="2">
                  <c:v>3.27</c:v>
                </c:pt>
                <c:pt idx="3">
                  <c:v>3.27</c:v>
                </c:pt>
                <c:pt idx="4">
                  <c:v>3.27</c:v>
                </c:pt>
                <c:pt idx="5">
                  <c:v>3.27</c:v>
                </c:pt>
                <c:pt idx="6">
                  <c:v>3.27</c:v>
                </c:pt>
                <c:pt idx="7">
                  <c:v>3.27</c:v>
                </c:pt>
                <c:pt idx="8">
                  <c:v>3.27</c:v>
                </c:pt>
                <c:pt idx="9">
                  <c:v>3.27</c:v>
                </c:pt>
                <c:pt idx="10">
                  <c:v>3.27</c:v>
                </c:pt>
                <c:pt idx="11">
                  <c:v>3.27</c:v>
                </c:pt>
                <c:pt idx="12">
                  <c:v>3.27</c:v>
                </c:pt>
                <c:pt idx="13">
                  <c:v>3.27</c:v>
                </c:pt>
                <c:pt idx="14">
                  <c:v>3.27</c:v>
                </c:pt>
                <c:pt idx="15">
                  <c:v>3.27</c:v>
                </c:pt>
                <c:pt idx="16">
                  <c:v>3.27</c:v>
                </c:pt>
                <c:pt idx="17">
                  <c:v>3.27</c:v>
                </c:pt>
                <c:pt idx="18">
                  <c:v>3.27</c:v>
                </c:pt>
                <c:pt idx="19">
                  <c:v>3.27</c:v>
                </c:pt>
                <c:pt idx="20">
                  <c:v>3.27</c:v>
                </c:pt>
                <c:pt idx="21">
                  <c:v>3.27</c:v>
                </c:pt>
                <c:pt idx="22">
                  <c:v>3.27</c:v>
                </c:pt>
                <c:pt idx="23">
                  <c:v>3.27</c:v>
                </c:pt>
              </c:numCache>
            </c:numRef>
          </c:val>
        </c:ser>
        <c:marker val="1"/>
        <c:axId val="90504192"/>
        <c:axId val="92739072"/>
      </c:lineChart>
      <c:catAx>
        <c:axId val="905041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R"/>
                  <a:t>Nº de gotero</a:t>
                </a:r>
              </a:p>
            </c:rich>
          </c:tx>
          <c:layout>
            <c:manualLayout>
              <c:xMode val="edge"/>
              <c:yMode val="edge"/>
              <c:x val="0.45726627345013604"/>
              <c:y val="0.92897821982778461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92739072"/>
        <c:crosses val="autoZero"/>
        <c:auto val="1"/>
        <c:lblAlgn val="ctr"/>
        <c:lblOffset val="100"/>
        <c:tickLblSkip val="1"/>
        <c:tickMarkSkip val="1"/>
      </c:catAx>
      <c:valAx>
        <c:axId val="92739072"/>
        <c:scaling>
          <c:orientation val="minMax"/>
          <c:min val="2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CR"/>
                  <a:t>Caudal L/h</a:t>
                </a:r>
              </a:p>
            </c:rich>
          </c:tx>
          <c:layout>
            <c:manualLayout>
              <c:xMode val="edge"/>
              <c:yMode val="edge"/>
              <c:x val="8.3139146352093438E-3"/>
              <c:y val="0.21616122546085248"/>
            </c:manualLayout>
          </c:layout>
          <c:spPr>
            <a:noFill/>
            <a:ln w="25400">
              <a:noFill/>
            </a:ln>
          </c:spPr>
        </c:title>
        <c:numFmt formatCode="0.0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R"/>
          </a:p>
        </c:txPr>
        <c:crossAx val="905041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R"/>
    </a:p>
  </c:txPr>
  <c:printSettings>
    <c:headerFooter alignWithMargins="0"/>
    <c:pageMargins b="1" l="0.75000000000000078" r="0.75000000000000078" t="1" header="0" footer="0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9</xdr:col>
      <xdr:colOff>695325</xdr:colOff>
      <xdr:row>19</xdr:row>
      <xdr:rowOff>0</xdr:rowOff>
    </xdr:to>
    <xdr:sp macro="" textlink="">
      <xdr:nvSpPr>
        <xdr:cNvPr id="2" name="Rectangle 3"/>
        <xdr:cNvSpPr>
          <a:spLocks noGrp="1" noChangeArrowheads="1"/>
        </xdr:cNvSpPr>
      </xdr:nvSpPr>
      <xdr:spPr bwMode="auto">
        <a:xfrm>
          <a:off x="762000" y="161925"/>
          <a:ext cx="6791325" cy="2914650"/>
        </a:xfrm>
        <a:prstGeom prst="rect">
          <a:avLst/>
        </a:prstGeom>
        <a:gradFill rotWithShape="0">
          <a:gsLst>
            <a:gs pos="0">
              <a:srgbClr val="FBEDC7"/>
            </a:gs>
            <a:gs pos="100000">
              <a:schemeClr val="bg1"/>
            </a:gs>
          </a:gsLst>
          <a:lin ang="5400000" scaled="1"/>
        </a:gradFill>
        <a:ln w="9525">
          <a:noFill/>
          <a:miter lim="800000"/>
          <a:headEnd/>
          <a:tailEnd/>
        </a:ln>
        <a:effectLst/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</a:bodyPr>
        <a:lstStyle>
          <a:lvl1pPr marL="342900" indent="-342900" algn="l" rtl="0" fontAlgn="base">
            <a:spcBef>
              <a:spcPct val="20000"/>
            </a:spcBef>
            <a:spcAft>
              <a:spcPct val="0"/>
            </a:spcAft>
            <a:buBlip>
              <a:blip xmlns:r="http://schemas.openxmlformats.org/officeDocument/2006/relationships" r:embed="rId1"/>
            </a:buBlip>
            <a:defRPr sz="3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742950" indent="-285750" algn="l" rtl="0" fontAlgn="base">
            <a:spcBef>
              <a:spcPct val="20000"/>
            </a:spcBef>
            <a:spcAft>
              <a:spcPct val="0"/>
            </a:spcAft>
            <a:buSzPct val="80000"/>
            <a:buBlip>
              <a:blip xmlns:r="http://schemas.openxmlformats.org/officeDocument/2006/relationships" r:embed="rId2"/>
            </a:buBlip>
            <a:defRPr sz="2800">
              <a:solidFill>
                <a:schemeClr val="tx1"/>
              </a:solidFill>
              <a:latin typeface="+mn-lt"/>
            </a:defRPr>
          </a:lvl2pPr>
          <a:lvl3pPr marL="1143000" indent="-228600" algn="l" rtl="0" fontAlgn="base">
            <a:spcBef>
              <a:spcPct val="20000"/>
            </a:spcBef>
            <a:spcAft>
              <a:spcPct val="0"/>
            </a:spcAft>
            <a:buSzPct val="80000"/>
            <a:buBlip>
              <a:blip xmlns:r="http://schemas.openxmlformats.org/officeDocument/2006/relationships" r:embed="rId3"/>
            </a:buBlip>
            <a:defRPr sz="2400">
              <a:solidFill>
                <a:schemeClr val="tx1"/>
              </a:solidFill>
              <a:latin typeface="+mn-lt"/>
            </a:defRPr>
          </a:lvl3pPr>
          <a:lvl4pPr marL="1600200" indent="-228600" algn="l" rtl="0" fontAlgn="base">
            <a:spcBef>
              <a:spcPct val="20000"/>
            </a:spcBef>
            <a:spcAft>
              <a:spcPct val="0"/>
            </a:spcAft>
            <a:buBlip>
              <a:blip xmlns:r="http://schemas.openxmlformats.org/officeDocument/2006/relationships" r:embed="rId1"/>
            </a:buBlip>
            <a:defRPr sz="2000">
              <a:solidFill>
                <a:schemeClr val="tx1"/>
              </a:solidFill>
              <a:latin typeface="+mn-lt"/>
            </a:defRPr>
          </a:lvl4pPr>
          <a:lvl5pPr marL="2057400" indent="-228600" algn="l" rtl="0" fontAlgn="base">
            <a:spcBef>
              <a:spcPct val="20000"/>
            </a:spcBef>
            <a:spcAft>
              <a:spcPct val="0"/>
            </a:spcAft>
            <a:buSzPct val="60000"/>
            <a:buBlip>
              <a:blip xmlns:r="http://schemas.openxmlformats.org/officeDocument/2006/relationships" r:embed="rId2"/>
            </a:buBlip>
            <a:defRPr sz="2000">
              <a:solidFill>
                <a:schemeClr val="tx1"/>
              </a:solidFill>
              <a:latin typeface="+mn-lt"/>
            </a:defRPr>
          </a:lvl5pPr>
          <a:lvl6pPr marL="2514600" indent="-228600" algn="l" rtl="0" fontAlgn="base">
            <a:spcBef>
              <a:spcPct val="20000"/>
            </a:spcBef>
            <a:spcAft>
              <a:spcPct val="0"/>
            </a:spcAft>
            <a:buSzPct val="60000"/>
            <a:buBlip>
              <a:blip xmlns:r="http://schemas.openxmlformats.org/officeDocument/2006/relationships" r:embed="rId2"/>
            </a:buBlip>
            <a:defRPr sz="2000">
              <a:solidFill>
                <a:schemeClr val="tx1"/>
              </a:solidFill>
              <a:latin typeface="+mn-lt"/>
            </a:defRPr>
          </a:lvl6pPr>
          <a:lvl7pPr marL="2971800" indent="-228600" algn="l" rtl="0" fontAlgn="base">
            <a:spcBef>
              <a:spcPct val="20000"/>
            </a:spcBef>
            <a:spcAft>
              <a:spcPct val="0"/>
            </a:spcAft>
            <a:buSzPct val="60000"/>
            <a:buBlip>
              <a:blip xmlns:r="http://schemas.openxmlformats.org/officeDocument/2006/relationships" r:embed="rId2"/>
            </a:buBlip>
            <a:defRPr sz="2000">
              <a:solidFill>
                <a:schemeClr val="tx1"/>
              </a:solidFill>
              <a:latin typeface="+mn-lt"/>
            </a:defRPr>
          </a:lvl7pPr>
          <a:lvl8pPr marL="3429000" indent="-228600" algn="l" rtl="0" fontAlgn="base">
            <a:spcBef>
              <a:spcPct val="20000"/>
            </a:spcBef>
            <a:spcAft>
              <a:spcPct val="0"/>
            </a:spcAft>
            <a:buSzPct val="60000"/>
            <a:buBlip>
              <a:blip xmlns:r="http://schemas.openxmlformats.org/officeDocument/2006/relationships" r:embed="rId2"/>
            </a:buBlip>
            <a:defRPr sz="2000">
              <a:solidFill>
                <a:schemeClr val="tx1"/>
              </a:solidFill>
              <a:latin typeface="+mn-lt"/>
            </a:defRPr>
          </a:lvl8pPr>
          <a:lvl9pPr marL="3886200" indent="-228600" algn="l" rtl="0" fontAlgn="base">
            <a:spcBef>
              <a:spcPct val="20000"/>
            </a:spcBef>
            <a:spcAft>
              <a:spcPct val="0"/>
            </a:spcAft>
            <a:buSzPct val="60000"/>
            <a:buBlip>
              <a:blip xmlns:r="http://schemas.openxmlformats.org/officeDocument/2006/relationships" r:embed="rId2"/>
            </a:buBlip>
            <a:defRPr sz="2000">
              <a:solidFill>
                <a:schemeClr val="tx1"/>
              </a:solidFill>
              <a:latin typeface="+mn-lt"/>
            </a:defRPr>
          </a:lvl9pPr>
        </a:lstStyle>
        <a:p>
          <a:pPr>
            <a:lnSpc>
              <a:spcPct val="130000"/>
            </a:lnSpc>
          </a:pPr>
          <a:r>
            <a:rPr lang="es-MX" sz="1400" b="1"/>
            <a:t>UNIFORMIDAD DE DISTRIBUCION DEL AGUA EN EL AREA REGADA</a:t>
          </a:r>
        </a:p>
        <a:p>
          <a:pPr>
            <a:lnSpc>
              <a:spcPct val="130000"/>
            </a:lnSpc>
          </a:pPr>
          <a:r>
            <a:rPr lang="es-MX" sz="1400" b="1"/>
            <a:t>EFICIENCIA DE DISTRIBUCION (Ed)</a:t>
          </a:r>
        </a:p>
        <a:p>
          <a:pPr>
            <a:lnSpc>
              <a:spcPct val="130000"/>
            </a:lnSpc>
            <a:buFontTx/>
            <a:buNone/>
          </a:pPr>
          <a:r>
            <a:rPr lang="es-MX" sz="1400" b="1"/>
            <a:t>ED= q</a:t>
          </a:r>
          <a:r>
            <a:rPr lang="es-MX" sz="1400" b="1" baseline="-25000"/>
            <a:t>25</a:t>
          </a:r>
          <a:r>
            <a:rPr lang="es-MX" sz="1400" b="1"/>
            <a:t>/ū x 100</a:t>
          </a:r>
        </a:p>
        <a:p>
          <a:pPr lvl="1">
            <a:lnSpc>
              <a:spcPct val="130000"/>
            </a:lnSpc>
          </a:pPr>
          <a:r>
            <a:rPr lang="es-MX" sz="1200" b="1"/>
            <a:t>q</a:t>
          </a:r>
          <a:r>
            <a:rPr lang="es-MX" sz="1200" b="1" baseline="-25000"/>
            <a:t>25</a:t>
          </a:r>
          <a:r>
            <a:rPr lang="es-MX" sz="1200" b="1"/>
            <a:t>=CAUDAL PROM. DEL 25% GOTEROS MENOR CAUDAL (</a:t>
          </a:r>
          <a:r>
            <a:rPr lang="es-MX" sz="1200" b="1">
              <a:solidFill>
                <a:schemeClr val="tx1"/>
              </a:solidFill>
              <a:latin typeface="+mn-lt"/>
              <a:ea typeface="+mn-ea"/>
              <a:cs typeface="+mn-cs"/>
            </a:rPr>
            <a:t>L/h)</a:t>
          </a:r>
          <a:endParaRPr lang="es-MX" sz="1200" b="1"/>
        </a:p>
        <a:p>
          <a:pPr lvl="1">
            <a:lnSpc>
              <a:spcPct val="130000"/>
            </a:lnSpc>
          </a:pPr>
          <a:r>
            <a:rPr lang="es-MX" sz="1400" b="1">
              <a:solidFill>
                <a:schemeClr val="tx1"/>
              </a:solidFill>
              <a:latin typeface="+mn-lt"/>
              <a:ea typeface="+mn-ea"/>
              <a:cs typeface="+mn-cs"/>
            </a:rPr>
            <a:t>ū</a:t>
          </a:r>
          <a:r>
            <a:rPr lang="es-MX" sz="1200" b="1"/>
            <a:t>= CAUDAL PROM. DE LOS GOTEROS MUESTREADOS (L/h)</a:t>
          </a:r>
        </a:p>
        <a:p>
          <a:pPr>
            <a:lnSpc>
              <a:spcPct val="130000"/>
            </a:lnSpc>
          </a:pPr>
          <a:r>
            <a:rPr lang="es-MX" sz="1400" b="1"/>
            <a:t>COEFICIENTE DE UNIFORMIDAD DE</a:t>
          </a:r>
          <a:r>
            <a:rPr lang="es-MX" sz="1400" b="1" baseline="0"/>
            <a:t> CHRISTIANSEN </a:t>
          </a:r>
          <a:r>
            <a:rPr lang="es-MX" sz="1400" b="1"/>
            <a:t>(CU):</a:t>
          </a:r>
        </a:p>
        <a:p>
          <a:pPr>
            <a:lnSpc>
              <a:spcPct val="130000"/>
            </a:lnSpc>
            <a:buFontTx/>
            <a:buNone/>
          </a:pPr>
          <a:r>
            <a:rPr lang="es-MX" sz="1400" b="1"/>
            <a:t>CU= {1-(</a:t>
          </a:r>
          <a:r>
            <a:rPr lang="el-GR" sz="1400" b="1"/>
            <a:t>Σ</a:t>
          </a:r>
          <a:r>
            <a:rPr lang="es-MX" sz="1400" b="1"/>
            <a:t>|X</a:t>
          </a:r>
          <a:r>
            <a:rPr lang="es-MX" sz="1400" b="1" baseline="-25000"/>
            <a:t>i</a:t>
          </a:r>
          <a:r>
            <a:rPr lang="es-MX" sz="1400" b="1"/>
            <a:t>|/n x </a:t>
          </a:r>
          <a:r>
            <a:rPr lang="es-MX" sz="1200" b="1">
              <a:solidFill>
                <a:schemeClr val="tx1"/>
              </a:solidFill>
              <a:latin typeface="+mn-lt"/>
              <a:ea typeface="+mn-ea"/>
              <a:cs typeface="+mn-cs"/>
            </a:rPr>
            <a:t>ū)</a:t>
          </a:r>
          <a:r>
            <a:rPr lang="es-MX" sz="1400" b="1"/>
            <a:t>} x 100</a:t>
          </a:r>
        </a:p>
        <a:p>
          <a:pPr lvl="1">
            <a:lnSpc>
              <a:spcPct val="130000"/>
            </a:lnSpc>
          </a:pPr>
          <a:r>
            <a:rPr lang="es-MX" sz="1200" b="1"/>
            <a:t>X</a:t>
          </a:r>
          <a:r>
            <a:rPr lang="es-MX" sz="1200" b="1" baseline="-25000"/>
            <a:t>I</a:t>
          </a:r>
          <a:r>
            <a:rPr lang="es-MX" sz="1200" b="1"/>
            <a:t>= DIFERENCIA ENTRE EL CAUDAL DE CADA GOTERO MUESTRA – CAUDAL PROMEDIO (X</a:t>
          </a:r>
          <a:r>
            <a:rPr lang="es-MX" sz="1200" b="1" baseline="-25000"/>
            <a:t>m)</a:t>
          </a:r>
        </a:p>
        <a:p>
          <a:pPr lvl="1">
            <a:lnSpc>
              <a:spcPct val="130000"/>
            </a:lnSpc>
          </a:pPr>
          <a:r>
            <a:rPr lang="es-MX" sz="1200" b="1"/>
            <a:t>n= NUMERO DE GOTEROS MUESTREADOS</a:t>
          </a:r>
          <a:endParaRPr lang="es-ES" sz="12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66675</xdr:colOff>
      <xdr:row>3</xdr:row>
      <xdr:rowOff>95250</xdr:rowOff>
    </xdr:from>
    <xdr:to>
      <xdr:col>19</xdr:col>
      <xdr:colOff>295275</xdr:colOff>
      <xdr:row>23</xdr:row>
      <xdr:rowOff>142875</xdr:rowOff>
    </xdr:to>
    <xdr:graphicFrame macro="">
      <xdr:nvGraphicFramePr>
        <xdr:cNvPr id="10141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6</xdr:row>
      <xdr:rowOff>0</xdr:rowOff>
    </xdr:from>
    <xdr:to>
      <xdr:col>15</xdr:col>
      <xdr:colOff>285750</xdr:colOff>
      <xdr:row>26</xdr:row>
      <xdr:rowOff>19050</xdr:rowOff>
    </xdr:to>
    <xdr:graphicFrame macro="">
      <xdr:nvGraphicFramePr>
        <xdr:cNvPr id="16384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1:B23"/>
  <sheetViews>
    <sheetView workbookViewId="0">
      <selection activeCell="B25" sqref="B25"/>
    </sheetView>
  </sheetViews>
  <sheetFormatPr baseColWidth="10" defaultRowHeight="12.75"/>
  <sheetData>
    <row r="21" spans="1:2">
      <c r="A21" s="67" t="s">
        <v>27</v>
      </c>
    </row>
    <row r="22" spans="1:2">
      <c r="B22" s="22" t="s">
        <v>14</v>
      </c>
    </row>
    <row r="23" spans="1:2">
      <c r="B23" s="22" t="s">
        <v>15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K29"/>
  <sheetViews>
    <sheetView showGridLines="0" tabSelected="1" workbookViewId="0">
      <selection activeCell="C29" sqref="C29"/>
    </sheetView>
  </sheetViews>
  <sheetFormatPr baseColWidth="10" defaultColWidth="9.140625" defaultRowHeight="12.75"/>
  <cols>
    <col min="1" max="1" width="2.28515625" customWidth="1"/>
    <col min="2" max="2" width="11.85546875" customWidth="1"/>
    <col min="3" max="3" width="10.140625" customWidth="1"/>
    <col min="4" max="4" width="15.85546875" style="14" customWidth="1"/>
    <col min="5" max="5" width="9" customWidth="1"/>
    <col min="6" max="6" width="7.28515625" customWidth="1"/>
    <col min="7" max="7" width="11.7109375" customWidth="1"/>
  </cols>
  <sheetData>
    <row r="1" spans="2:11" ht="13.5" thickBot="1"/>
    <row r="2" spans="2:11" ht="15.75" customHeight="1" thickBot="1">
      <c r="B2" s="62" t="s">
        <v>9</v>
      </c>
      <c r="C2" s="63"/>
      <c r="D2" s="63"/>
      <c r="E2" s="63"/>
      <c r="F2" s="63"/>
      <c r="G2" s="63"/>
      <c r="H2" s="63"/>
      <c r="I2" s="63"/>
      <c r="J2" s="63"/>
      <c r="K2" s="64"/>
    </row>
    <row r="3" spans="2:11" ht="12.75" customHeight="1">
      <c r="G3" s="15"/>
    </row>
    <row r="4" spans="2:11" s="34" customFormat="1">
      <c r="B4" s="31" t="s">
        <v>0</v>
      </c>
      <c r="C4" s="31" t="s">
        <v>20</v>
      </c>
      <c r="D4" s="31" t="s">
        <v>21</v>
      </c>
      <c r="E4" s="32" t="s">
        <v>8</v>
      </c>
      <c r="F4" s="31" t="s">
        <v>2</v>
      </c>
      <c r="G4" s="31" t="s">
        <v>3</v>
      </c>
      <c r="H4" s="33" t="s">
        <v>7</v>
      </c>
    </row>
    <row r="5" spans="2:11" ht="15">
      <c r="B5" s="1"/>
      <c r="C5" s="2">
        <v>1</v>
      </c>
      <c r="D5" s="2">
        <v>2</v>
      </c>
      <c r="E5" s="12">
        <v>290</v>
      </c>
      <c r="F5" s="3">
        <f>E5*12/1000</f>
        <v>3.48</v>
      </c>
      <c r="G5" s="4">
        <f>ABS(F5-F21)</f>
        <v>0.10499999999999954</v>
      </c>
      <c r="H5" s="8">
        <v>3.585</v>
      </c>
    </row>
    <row r="6" spans="2:11" ht="15">
      <c r="B6" s="5">
        <v>1</v>
      </c>
      <c r="C6" s="2">
        <v>2</v>
      </c>
      <c r="D6" s="2">
        <v>4</v>
      </c>
      <c r="E6" s="12">
        <v>280</v>
      </c>
      <c r="F6" s="3">
        <f t="shared" ref="F6:F20" si="0">E6*12/1000</f>
        <v>3.36</v>
      </c>
      <c r="G6" s="4">
        <f>ABS(F6-F21)</f>
        <v>0.22499999999999964</v>
      </c>
      <c r="H6" s="8">
        <v>3.585</v>
      </c>
    </row>
    <row r="7" spans="2:11" ht="15">
      <c r="B7" s="5"/>
      <c r="C7" s="2">
        <v>3</v>
      </c>
      <c r="D7" s="2">
        <v>7</v>
      </c>
      <c r="E7" s="12">
        <v>290</v>
      </c>
      <c r="F7" s="3">
        <f t="shared" si="0"/>
        <v>3.48</v>
      </c>
      <c r="G7" s="4">
        <f>ABS(F7-F21)</f>
        <v>0.10499999999999954</v>
      </c>
      <c r="H7" s="8">
        <v>3.585</v>
      </c>
    </row>
    <row r="8" spans="2:11" ht="15">
      <c r="B8" s="5"/>
      <c r="C8" s="2">
        <v>4</v>
      </c>
      <c r="D8" s="2">
        <v>10</v>
      </c>
      <c r="E8" s="12">
        <v>280</v>
      </c>
      <c r="F8" s="3">
        <f t="shared" si="0"/>
        <v>3.36</v>
      </c>
      <c r="G8" s="4">
        <f>ABS(F8-F21)</f>
        <v>0.22499999999999964</v>
      </c>
      <c r="H8" s="8">
        <v>3.585</v>
      </c>
    </row>
    <row r="9" spans="2:11" ht="13.5" customHeight="1">
      <c r="B9" s="1"/>
      <c r="C9" s="2">
        <v>5</v>
      </c>
      <c r="D9" s="2">
        <v>2</v>
      </c>
      <c r="E9" s="12">
        <v>310</v>
      </c>
      <c r="F9" s="3">
        <f t="shared" si="0"/>
        <v>3.72</v>
      </c>
      <c r="G9" s="4">
        <f>ABS(F9-F21)</f>
        <v>0.13500000000000068</v>
      </c>
      <c r="H9" s="8">
        <v>3.585</v>
      </c>
    </row>
    <row r="10" spans="2:11" ht="12.75" customHeight="1">
      <c r="B10" s="5">
        <v>2</v>
      </c>
      <c r="C10" s="2">
        <v>6</v>
      </c>
      <c r="D10" s="2">
        <v>4</v>
      </c>
      <c r="E10" s="12">
        <v>320</v>
      </c>
      <c r="F10" s="3">
        <f t="shared" si="0"/>
        <v>3.84</v>
      </c>
      <c r="G10" s="4">
        <f>ABS(F10-F21)</f>
        <v>0.25500000000000034</v>
      </c>
      <c r="H10" s="8">
        <v>3.585</v>
      </c>
    </row>
    <row r="11" spans="2:11" ht="12" customHeight="1">
      <c r="B11" s="5"/>
      <c r="C11" s="2">
        <v>7</v>
      </c>
      <c r="D11" s="2">
        <v>7</v>
      </c>
      <c r="E11" s="12">
        <v>310</v>
      </c>
      <c r="F11" s="3">
        <f t="shared" si="0"/>
        <v>3.72</v>
      </c>
      <c r="G11" s="4">
        <f>ABS(F11-F21)</f>
        <v>0.13500000000000068</v>
      </c>
      <c r="H11" s="8">
        <v>3.585</v>
      </c>
    </row>
    <row r="12" spans="2:11" ht="15">
      <c r="B12" s="5"/>
      <c r="C12" s="2">
        <v>8</v>
      </c>
      <c r="D12" s="2">
        <v>10</v>
      </c>
      <c r="E12" s="12">
        <v>310</v>
      </c>
      <c r="F12" s="3">
        <f t="shared" si="0"/>
        <v>3.72</v>
      </c>
      <c r="G12" s="4">
        <f>ABS(F12-F21)</f>
        <v>0.13500000000000068</v>
      </c>
      <c r="H12" s="8">
        <v>3.585</v>
      </c>
    </row>
    <row r="13" spans="2:11" ht="15">
      <c r="B13" s="1"/>
      <c r="C13" s="2">
        <v>9</v>
      </c>
      <c r="D13" s="2">
        <v>2</v>
      </c>
      <c r="E13" s="12">
        <v>300</v>
      </c>
      <c r="F13" s="3">
        <f t="shared" si="0"/>
        <v>3.6</v>
      </c>
      <c r="G13" s="4">
        <f>ABS(F13-F21)</f>
        <v>1.5000000000000568E-2</v>
      </c>
      <c r="H13" s="8">
        <v>3.585</v>
      </c>
    </row>
    <row r="14" spans="2:11" ht="15">
      <c r="B14" s="5">
        <v>3</v>
      </c>
      <c r="C14" s="2">
        <v>10</v>
      </c>
      <c r="D14" s="2">
        <v>4</v>
      </c>
      <c r="E14" s="12">
        <v>310</v>
      </c>
      <c r="F14" s="3">
        <f t="shared" si="0"/>
        <v>3.72</v>
      </c>
      <c r="G14" s="4">
        <f>ABS(F14-F21)</f>
        <v>0.13500000000000068</v>
      </c>
      <c r="H14" s="8">
        <v>3.585</v>
      </c>
    </row>
    <row r="15" spans="2:11" ht="15">
      <c r="B15" s="5"/>
      <c r="C15" s="2">
        <v>11</v>
      </c>
      <c r="D15" s="2">
        <v>7</v>
      </c>
      <c r="E15" s="12">
        <v>300</v>
      </c>
      <c r="F15" s="3">
        <f t="shared" si="0"/>
        <v>3.6</v>
      </c>
      <c r="G15" s="4">
        <f>ABS(F15-F21)</f>
        <v>1.5000000000000568E-2</v>
      </c>
      <c r="H15" s="8">
        <v>3.585</v>
      </c>
    </row>
    <row r="16" spans="2:11" ht="15">
      <c r="B16" s="5"/>
      <c r="C16" s="2">
        <v>12</v>
      </c>
      <c r="D16" s="2">
        <v>10</v>
      </c>
      <c r="E16" s="12">
        <v>300</v>
      </c>
      <c r="F16" s="3">
        <f t="shared" si="0"/>
        <v>3.6</v>
      </c>
      <c r="G16" s="4">
        <f>ABS(F16-F21)</f>
        <v>1.5000000000000568E-2</v>
      </c>
      <c r="H16" s="8">
        <v>3.585</v>
      </c>
    </row>
    <row r="17" spans="2:8" ht="15">
      <c r="B17" s="1"/>
      <c r="C17" s="2">
        <v>13</v>
      </c>
      <c r="D17" s="2">
        <v>2</v>
      </c>
      <c r="E17" s="12">
        <v>300</v>
      </c>
      <c r="F17" s="3">
        <f t="shared" si="0"/>
        <v>3.6</v>
      </c>
      <c r="G17" s="4">
        <f>ABS(F17-F21)</f>
        <v>1.5000000000000568E-2</v>
      </c>
      <c r="H17" s="8">
        <v>3.585</v>
      </c>
    </row>
    <row r="18" spans="2:8" ht="15">
      <c r="B18" s="5">
        <v>4</v>
      </c>
      <c r="C18" s="2">
        <v>14</v>
      </c>
      <c r="D18" s="2">
        <v>4</v>
      </c>
      <c r="E18" s="12">
        <v>300</v>
      </c>
      <c r="F18" s="3">
        <f t="shared" si="0"/>
        <v>3.6</v>
      </c>
      <c r="G18" s="4">
        <f>ABS(F18-F21)</f>
        <v>1.5000000000000568E-2</v>
      </c>
      <c r="H18" s="8">
        <v>3.585</v>
      </c>
    </row>
    <row r="19" spans="2:8" ht="15">
      <c r="B19" s="5"/>
      <c r="C19" s="2">
        <v>15</v>
      </c>
      <c r="D19" s="2">
        <v>7</v>
      </c>
      <c r="E19" s="12">
        <v>290</v>
      </c>
      <c r="F19" s="3">
        <f t="shared" si="0"/>
        <v>3.48</v>
      </c>
      <c r="G19" s="4">
        <f>ABS(F19-F21)</f>
        <v>0.10499999999999954</v>
      </c>
      <c r="H19" s="8">
        <v>3.585</v>
      </c>
    </row>
    <row r="20" spans="2:8" ht="15">
      <c r="B20" s="6"/>
      <c r="C20" s="2">
        <v>16</v>
      </c>
      <c r="D20" s="2">
        <v>10</v>
      </c>
      <c r="E20" s="12">
        <v>290</v>
      </c>
      <c r="F20" s="3">
        <f t="shared" si="0"/>
        <v>3.48</v>
      </c>
      <c r="G20" s="4">
        <f>ABS(F20-F21)</f>
        <v>0.10499999999999954</v>
      </c>
      <c r="H20" s="8">
        <v>3.585</v>
      </c>
    </row>
    <row r="21" spans="2:8" ht="15">
      <c r="B21" s="28" t="s">
        <v>10</v>
      </c>
      <c r="C21" s="29"/>
      <c r="D21" s="29"/>
      <c r="E21" s="30"/>
      <c r="F21" s="8">
        <f>+AVERAGE(F5:F20)</f>
        <v>3.5849999999999995</v>
      </c>
      <c r="G21" s="7"/>
    </row>
    <row r="22" spans="2:8" ht="15">
      <c r="B22" s="59" t="s">
        <v>4</v>
      </c>
      <c r="C22" s="60"/>
      <c r="D22" s="60"/>
      <c r="E22" s="61"/>
      <c r="F22" s="8">
        <f>SUM(G5:G20)</f>
        <v>1.7400000000000033</v>
      </c>
    </row>
    <row r="23" spans="2:8" ht="15">
      <c r="B23" s="9" t="s">
        <v>11</v>
      </c>
      <c r="C23" s="16">
        <v>16</v>
      </c>
      <c r="D23" s="13"/>
      <c r="E23" s="11"/>
      <c r="F23" s="20"/>
    </row>
    <row r="24" spans="2:8" ht="15">
      <c r="B24" s="9" t="s">
        <v>12</v>
      </c>
      <c r="C24" s="16">
        <f>+C23*F21</f>
        <v>57.359999999999992</v>
      </c>
      <c r="D24" s="21"/>
      <c r="E24" s="11"/>
      <c r="F24" s="20"/>
    </row>
    <row r="25" spans="2:8" ht="18">
      <c r="B25" s="10" t="s">
        <v>5</v>
      </c>
      <c r="C25" s="19">
        <f>(1-F22/C24)*100</f>
        <v>96.96652719665272</v>
      </c>
      <c r="D25" s="22" t="s">
        <v>14</v>
      </c>
      <c r="E25" s="11"/>
      <c r="F25" s="11"/>
    </row>
    <row r="26" spans="2:8" ht="18">
      <c r="B26" s="17" t="s">
        <v>13</v>
      </c>
      <c r="C26" s="18">
        <f>+(F6+F19+F8+F20)/4</f>
        <v>3.42</v>
      </c>
      <c r="D26" s="13"/>
      <c r="E26" s="11"/>
      <c r="F26" s="11"/>
    </row>
    <row r="27" spans="2:8" ht="18">
      <c r="B27" s="10" t="s">
        <v>6</v>
      </c>
      <c r="C27" s="19">
        <f>+(C26/F21)*100</f>
        <v>95.397489539748975</v>
      </c>
      <c r="D27" s="22" t="s">
        <v>19</v>
      </c>
    </row>
    <row r="28" spans="2:8" ht="15.75">
      <c r="B28" s="25" t="s">
        <v>17</v>
      </c>
      <c r="C28" s="26">
        <f>STDEVA(F5:F20)</f>
        <v>0.13769531582448993</v>
      </c>
    </row>
    <row r="29" spans="2:8" ht="15.75">
      <c r="B29" s="23" t="s">
        <v>16</v>
      </c>
      <c r="C29" s="24">
        <f>+C28/F21</f>
        <v>3.8408735236956752E-2</v>
      </c>
      <c r="D29" s="27" t="s">
        <v>18</v>
      </c>
    </row>
  </sheetData>
  <mergeCells count="2">
    <mergeCell ref="B22:E22"/>
    <mergeCell ref="B2:K2"/>
  </mergeCells>
  <phoneticPr fontId="0" type="noConversion"/>
  <pageMargins left="0.72" right="0.54" top="1" bottom="1" header="0" footer="0"/>
  <pageSetup orientation="landscape" horizontalDpi="120" verticalDpi="14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H40"/>
  <sheetViews>
    <sheetView topLeftCell="A10" zoomScale="110" zoomScaleNormal="110" workbookViewId="0">
      <selection activeCell="I29" sqref="I29"/>
    </sheetView>
  </sheetViews>
  <sheetFormatPr baseColWidth="10" defaultColWidth="9.140625" defaultRowHeight="12.75"/>
  <cols>
    <col min="1" max="1" width="11.85546875" style="35" customWidth="1"/>
    <col min="2" max="2" width="14.85546875" style="35" customWidth="1"/>
    <col min="3" max="3" width="11.42578125" style="35" customWidth="1"/>
    <col min="4" max="4" width="9" style="35" customWidth="1"/>
    <col min="5" max="5" width="7.28515625" style="35" customWidth="1"/>
    <col min="6" max="6" width="6" style="35" customWidth="1"/>
    <col min="7" max="16384" width="9.140625" style="35"/>
  </cols>
  <sheetData>
    <row r="2" spans="1:8">
      <c r="A2" s="65" t="s">
        <v>22</v>
      </c>
      <c r="B2" s="65"/>
      <c r="C2" s="65"/>
      <c r="D2" s="65"/>
      <c r="E2" s="65"/>
    </row>
    <row r="3" spans="1:8">
      <c r="A3" s="36" t="s">
        <v>0</v>
      </c>
      <c r="B3" s="37" t="s">
        <v>1</v>
      </c>
      <c r="C3" s="37" t="s">
        <v>23</v>
      </c>
      <c r="D3" s="37" t="s">
        <v>2</v>
      </c>
      <c r="E3" s="38" t="s">
        <v>3</v>
      </c>
      <c r="F3" s="39" t="s">
        <v>24</v>
      </c>
    </row>
    <row r="4" spans="1:8">
      <c r="A4" s="36"/>
      <c r="B4" s="38">
        <v>1</v>
      </c>
      <c r="C4" s="37">
        <v>365</v>
      </c>
      <c r="D4" s="40">
        <f>C4*10/1000</f>
        <v>3.65</v>
      </c>
      <c r="E4" s="41">
        <f>ABS(D4-D28)</f>
        <v>0.37916666666666732</v>
      </c>
      <c r="F4" s="42">
        <v>3.27</v>
      </c>
    </row>
    <row r="5" spans="1:8">
      <c r="A5" s="43">
        <v>1</v>
      </c>
      <c r="B5" s="38">
        <v>2</v>
      </c>
      <c r="C5" s="37">
        <v>320</v>
      </c>
      <c r="D5" s="40">
        <f t="shared" ref="D5:D27" si="0">C5*10/1000</f>
        <v>3.2</v>
      </c>
      <c r="E5" s="41">
        <f>ABS(D5-D28)</f>
        <v>7.0833333333332416E-2</v>
      </c>
      <c r="F5" s="42">
        <v>3.27</v>
      </c>
    </row>
    <row r="6" spans="1:8">
      <c r="A6" s="43"/>
      <c r="B6" s="38">
        <v>3</v>
      </c>
      <c r="C6" s="37">
        <v>325</v>
      </c>
      <c r="D6" s="40">
        <f t="shared" si="0"/>
        <v>3.25</v>
      </c>
      <c r="E6" s="41">
        <f>ABS(D6-D28)</f>
        <v>2.0833333333332593E-2</v>
      </c>
      <c r="F6" s="42">
        <v>3.27</v>
      </c>
    </row>
    <row r="7" spans="1:8">
      <c r="A7" s="43"/>
      <c r="B7" s="38">
        <v>4</v>
      </c>
      <c r="C7" s="37">
        <v>345</v>
      </c>
      <c r="D7" s="40">
        <f t="shared" si="0"/>
        <v>3.45</v>
      </c>
      <c r="E7" s="41">
        <f>ABS(D7-D28)</f>
        <v>0.17916666666666758</v>
      </c>
      <c r="F7" s="42">
        <v>3.27</v>
      </c>
    </row>
    <row r="8" spans="1:8">
      <c r="A8" s="43"/>
      <c r="B8" s="38">
        <v>5</v>
      </c>
      <c r="C8" s="37">
        <v>325</v>
      </c>
      <c r="D8" s="40">
        <f t="shared" si="0"/>
        <v>3.25</v>
      </c>
      <c r="E8" s="41">
        <f>ABS(D8-D28)</f>
        <v>2.0833333333332593E-2</v>
      </c>
      <c r="F8" s="42">
        <v>3.27</v>
      </c>
    </row>
    <row r="9" spans="1:8" ht="13.5" customHeight="1">
      <c r="A9" s="43"/>
      <c r="B9" s="38">
        <v>6</v>
      </c>
      <c r="C9" s="37">
        <v>310</v>
      </c>
      <c r="D9" s="40">
        <f t="shared" si="0"/>
        <v>3.1</v>
      </c>
      <c r="E9" s="41">
        <f>ABS(D9-D28)</f>
        <v>0.1708333333333325</v>
      </c>
      <c r="F9" s="42">
        <v>3.27</v>
      </c>
    </row>
    <row r="10" spans="1:8" ht="12.75" customHeight="1">
      <c r="A10" s="36"/>
      <c r="B10" s="38">
        <v>7</v>
      </c>
      <c r="C10" s="37">
        <v>335</v>
      </c>
      <c r="D10" s="40">
        <f t="shared" si="0"/>
        <v>3.35</v>
      </c>
      <c r="E10" s="41">
        <f>ABS(D10-D28)</f>
        <v>7.9166666666667496E-2</v>
      </c>
      <c r="F10" s="42">
        <v>3.27</v>
      </c>
    </row>
    <row r="11" spans="1:8" ht="12" customHeight="1">
      <c r="A11" s="43"/>
      <c r="B11" s="38">
        <v>8</v>
      </c>
      <c r="C11" s="37">
        <v>315</v>
      </c>
      <c r="D11" s="40">
        <f t="shared" si="0"/>
        <v>3.15</v>
      </c>
      <c r="E11" s="41">
        <f>ABS(D11-D28)</f>
        <v>0.12083333333333268</v>
      </c>
      <c r="F11" s="42">
        <v>3.27</v>
      </c>
    </row>
    <row r="12" spans="1:8">
      <c r="A12" s="43"/>
      <c r="B12" s="38">
        <v>9</v>
      </c>
      <c r="C12" s="37">
        <v>320</v>
      </c>
      <c r="D12" s="40">
        <f t="shared" si="0"/>
        <v>3.2</v>
      </c>
      <c r="E12" s="41">
        <f>ABS(D12-D28)</f>
        <v>7.0833333333332416E-2</v>
      </c>
      <c r="F12" s="42">
        <v>3.27</v>
      </c>
    </row>
    <row r="13" spans="1:8">
      <c r="A13" s="43">
        <v>2</v>
      </c>
      <c r="B13" s="38">
        <v>10</v>
      </c>
      <c r="C13" s="37">
        <v>320</v>
      </c>
      <c r="D13" s="40">
        <f t="shared" si="0"/>
        <v>3.2</v>
      </c>
      <c r="E13" s="41">
        <f>ABS(D13-D28)</f>
        <v>7.0833333333332416E-2</v>
      </c>
      <c r="F13" s="42">
        <v>3.27</v>
      </c>
    </row>
    <row r="14" spans="1:8">
      <c r="A14" s="43"/>
      <c r="B14" s="38">
        <v>11</v>
      </c>
      <c r="C14" s="37">
        <v>340</v>
      </c>
      <c r="D14" s="40">
        <f t="shared" si="0"/>
        <v>3.4</v>
      </c>
      <c r="E14" s="41">
        <f>ABS(D14-D28)</f>
        <v>0.12916666666666732</v>
      </c>
      <c r="F14" s="42">
        <v>3.27</v>
      </c>
    </row>
    <row r="15" spans="1:8">
      <c r="A15" s="43"/>
      <c r="B15" s="38">
        <v>12</v>
      </c>
      <c r="C15" s="37">
        <v>330</v>
      </c>
      <c r="D15" s="40">
        <f t="shared" si="0"/>
        <v>3.3</v>
      </c>
      <c r="E15" s="41">
        <f>ABS(D15-D28)</f>
        <v>2.9166666666667229E-2</v>
      </c>
      <c r="F15" s="42">
        <v>3.27</v>
      </c>
    </row>
    <row r="16" spans="1:8">
      <c r="A16" s="36"/>
      <c r="B16" s="38">
        <v>13</v>
      </c>
      <c r="C16" s="37">
        <v>320</v>
      </c>
      <c r="D16" s="40">
        <f t="shared" si="0"/>
        <v>3.2</v>
      </c>
      <c r="E16" s="41">
        <f>ABS(D16-D28)</f>
        <v>7.0833333333332416E-2</v>
      </c>
      <c r="F16" s="42">
        <v>3.27</v>
      </c>
      <c r="H16" s="44"/>
    </row>
    <row r="17" spans="1:6">
      <c r="A17" s="43"/>
      <c r="B17" s="38">
        <v>14</v>
      </c>
      <c r="C17" s="37">
        <v>370</v>
      </c>
      <c r="D17" s="40">
        <f t="shared" si="0"/>
        <v>3.7</v>
      </c>
      <c r="E17" s="41">
        <f>ABS(D17-D28)</f>
        <v>0.42916666666666758</v>
      </c>
      <c r="F17" s="42">
        <v>3.27</v>
      </c>
    </row>
    <row r="18" spans="1:6">
      <c r="A18" s="43">
        <v>3</v>
      </c>
      <c r="B18" s="38">
        <v>15</v>
      </c>
      <c r="C18" s="37">
        <v>315</v>
      </c>
      <c r="D18" s="40">
        <f t="shared" si="0"/>
        <v>3.15</v>
      </c>
      <c r="E18" s="41">
        <f>ABS(D18-D28)</f>
        <v>0.12083333333333268</v>
      </c>
      <c r="F18" s="42">
        <v>3.27</v>
      </c>
    </row>
    <row r="19" spans="1:6">
      <c r="A19" s="43"/>
      <c r="B19" s="38">
        <v>16</v>
      </c>
      <c r="C19" s="37">
        <v>335</v>
      </c>
      <c r="D19" s="40">
        <f t="shared" si="0"/>
        <v>3.35</v>
      </c>
      <c r="E19" s="41">
        <f>ABS(D19-D28)</f>
        <v>7.9166666666667496E-2</v>
      </c>
      <c r="F19" s="42">
        <v>3.27</v>
      </c>
    </row>
    <row r="20" spans="1:6">
      <c r="A20" s="43"/>
      <c r="B20" s="38">
        <v>17</v>
      </c>
      <c r="C20" s="37">
        <v>305</v>
      </c>
      <c r="D20" s="40">
        <f t="shared" si="0"/>
        <v>3.05</v>
      </c>
      <c r="E20" s="41">
        <f>ABS(D20-D28)</f>
        <v>0.22083333333333277</v>
      </c>
      <c r="F20" s="42">
        <v>3.27</v>
      </c>
    </row>
    <row r="21" spans="1:6">
      <c r="A21" s="45"/>
      <c r="B21" s="38">
        <v>18</v>
      </c>
      <c r="C21" s="37">
        <v>315</v>
      </c>
      <c r="D21" s="40">
        <f t="shared" si="0"/>
        <v>3.15</v>
      </c>
      <c r="E21" s="41">
        <f>ABS(D21-D28)</f>
        <v>0.12083333333333268</v>
      </c>
      <c r="F21" s="42">
        <v>3.27</v>
      </c>
    </row>
    <row r="22" spans="1:6">
      <c r="A22" s="43"/>
      <c r="B22" s="38">
        <v>19</v>
      </c>
      <c r="C22" s="37">
        <v>305</v>
      </c>
      <c r="D22" s="40">
        <f t="shared" si="0"/>
        <v>3.05</v>
      </c>
      <c r="E22" s="41">
        <f>ABS(D22-D28)</f>
        <v>0.22083333333333277</v>
      </c>
      <c r="F22" s="42">
        <v>3.27</v>
      </c>
    </row>
    <row r="23" spans="1:6">
      <c r="A23" s="43"/>
      <c r="B23" s="38">
        <v>20</v>
      </c>
      <c r="C23" s="37">
        <v>315</v>
      </c>
      <c r="D23" s="40">
        <f t="shared" si="0"/>
        <v>3.15</v>
      </c>
      <c r="E23" s="41">
        <f>ABS(D23-D28)</f>
        <v>0.12083333333333268</v>
      </c>
      <c r="F23" s="42">
        <v>3.27</v>
      </c>
    </row>
    <row r="24" spans="1:6">
      <c r="A24" s="43">
        <v>4</v>
      </c>
      <c r="B24" s="38">
        <v>21</v>
      </c>
      <c r="C24" s="37">
        <v>360</v>
      </c>
      <c r="D24" s="40">
        <f t="shared" si="0"/>
        <v>3.6</v>
      </c>
      <c r="E24" s="41">
        <f>ABS(D24-D28)</f>
        <v>0.3291666666666675</v>
      </c>
      <c r="F24" s="42">
        <v>3.27</v>
      </c>
    </row>
    <row r="25" spans="1:6">
      <c r="A25" s="43"/>
      <c r="B25" s="38">
        <v>22</v>
      </c>
      <c r="C25" s="37">
        <v>325</v>
      </c>
      <c r="D25" s="40">
        <f t="shared" si="0"/>
        <v>3.25</v>
      </c>
      <c r="E25" s="41">
        <f>ABS(D25-D28)</f>
        <v>2.0833333333332593E-2</v>
      </c>
      <c r="F25" s="42">
        <v>3.27</v>
      </c>
    </row>
    <row r="26" spans="1:6">
      <c r="A26" s="43"/>
      <c r="B26" s="38">
        <v>23</v>
      </c>
      <c r="C26" s="37">
        <v>325</v>
      </c>
      <c r="D26" s="40">
        <f t="shared" si="0"/>
        <v>3.25</v>
      </c>
      <c r="E26" s="41">
        <f>ABS(D26-D28)</f>
        <v>2.0833333333332593E-2</v>
      </c>
      <c r="F26" s="42">
        <v>3.27</v>
      </c>
    </row>
    <row r="27" spans="1:6">
      <c r="A27" s="45"/>
      <c r="B27" s="38">
        <v>24</v>
      </c>
      <c r="C27" s="37">
        <v>310</v>
      </c>
      <c r="D27" s="40">
        <f t="shared" si="0"/>
        <v>3.1</v>
      </c>
      <c r="E27" s="41">
        <f>ABS(D27-D28)</f>
        <v>0.1708333333333325</v>
      </c>
      <c r="F27" s="42">
        <v>3.27</v>
      </c>
    </row>
    <row r="28" spans="1:6" ht="15">
      <c r="A28" s="46" t="s">
        <v>25</v>
      </c>
      <c r="B28" s="46"/>
      <c r="C28" s="47">
        <f>AVERAGE(C4:C27)</f>
        <v>327.08333333333331</v>
      </c>
      <c r="D28" s="47">
        <f>AVERAGE(D4:D27)</f>
        <v>3.2708333333333326</v>
      </c>
      <c r="E28" s="46"/>
      <c r="F28" s="57"/>
    </row>
    <row r="29" spans="1:6" ht="15">
      <c r="A29" s="66" t="s">
        <v>4</v>
      </c>
      <c r="B29" s="66"/>
      <c r="C29" s="66"/>
      <c r="D29" s="66"/>
      <c r="E29" s="58">
        <f>SUM(E4:E27)</f>
        <v>3.2666666666666608</v>
      </c>
      <c r="F29" s="57"/>
    </row>
    <row r="30" spans="1:6" ht="15">
      <c r="A30" s="55" t="s">
        <v>11</v>
      </c>
      <c r="B30" s="56">
        <v>16</v>
      </c>
      <c r="C30" s="13"/>
      <c r="D30" s="53"/>
      <c r="E30" s="54"/>
    </row>
    <row r="31" spans="1:6" ht="15">
      <c r="A31" s="9" t="s">
        <v>12</v>
      </c>
      <c r="B31" s="52">
        <f>+B30*E29</f>
        <v>52.266666666666573</v>
      </c>
      <c r="C31" s="21"/>
      <c r="D31" s="53"/>
      <c r="E31" s="53"/>
    </row>
    <row r="32" spans="1:6" ht="18">
      <c r="A32" s="10" t="s">
        <v>5</v>
      </c>
      <c r="B32" s="19">
        <f>(1-E29/B31)*100</f>
        <v>93.75</v>
      </c>
      <c r="C32" s="22" t="s">
        <v>14</v>
      </c>
    </row>
    <row r="33" spans="1:5" ht="18">
      <c r="A33" s="17" t="s">
        <v>13</v>
      </c>
      <c r="B33" s="18">
        <f>+(D9+D22+D20+D27)/4</f>
        <v>3.0749999999999997</v>
      </c>
      <c r="C33" s="13"/>
    </row>
    <row r="34" spans="1:5" ht="18">
      <c r="A34" s="10" t="s">
        <v>6</v>
      </c>
      <c r="B34" s="19">
        <f>+(B33/E29)*100</f>
        <v>94.132653061224644</v>
      </c>
      <c r="C34" s="22" t="s">
        <v>19</v>
      </c>
    </row>
    <row r="35" spans="1:5" ht="15.75">
      <c r="A35" s="25" t="s">
        <v>17</v>
      </c>
      <c r="B35" s="26">
        <f>STDEVA(D4:D27)</f>
        <v>0.17871319424459339</v>
      </c>
      <c r="C35" s="14"/>
      <c r="D35" s="48"/>
      <c r="E35" s="49"/>
    </row>
    <row r="36" spans="1:5" ht="15.75">
      <c r="A36" s="23" t="s">
        <v>16</v>
      </c>
      <c r="B36" s="24">
        <f>+B35/E29</f>
        <v>5.4708120687120526E-2</v>
      </c>
      <c r="C36" s="27" t="s">
        <v>18</v>
      </c>
      <c r="D36" s="48"/>
    </row>
    <row r="37" spans="1:5" ht="15">
      <c r="A37" s="50" t="s">
        <v>26</v>
      </c>
      <c r="B37" s="48">
        <v>200</v>
      </c>
      <c r="C37" s="51"/>
      <c r="D37" s="48"/>
    </row>
    <row r="39" spans="1:5">
      <c r="C39" s="49"/>
    </row>
    <row r="40" spans="1:5">
      <c r="A40" s="49"/>
    </row>
  </sheetData>
  <mergeCells count="2">
    <mergeCell ref="A2:E2"/>
    <mergeCell ref="A29:D29"/>
  </mergeCells>
  <pageMargins left="1.06" right="0.54" top="1" bottom="1" header="0" footer="0"/>
  <pageSetup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Información</vt:lpstr>
      <vt:lpstr>Con 16 goteros</vt:lpstr>
      <vt:lpstr>Con 24 goteros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PORTATIL</cp:lastModifiedBy>
  <cp:lastPrinted>2008-06-11T19:39:57Z</cp:lastPrinted>
  <dcterms:created xsi:type="dcterms:W3CDTF">1996-11-27T10:00:04Z</dcterms:created>
  <dcterms:modified xsi:type="dcterms:W3CDTF">2015-11-26T14:13:14Z</dcterms:modified>
</cp:coreProperties>
</file>